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<sst xmlns="http://schemas.openxmlformats.org/spreadsheetml/2006/main" uniqueCount="4513">
  <si>
    <t>screen_name</t>
  </si>
  <si>
    <t>id_str</t>
  </si>
  <si>
    <t>name</t>
  </si>
  <si>
    <t>location</t>
  </si>
  <si>
    <t>description</t>
  </si>
  <si>
    <t>created_at</t>
  </si>
  <si>
    <t>url</t>
  </si>
  <si>
    <t>verified</t>
  </si>
  <si>
    <t>lang</t>
  </si>
  <si>
    <t>friends_count</t>
  </si>
  <si>
    <t>followers_count</t>
  </si>
  <si>
    <t>statuses_count</t>
  </si>
  <si>
    <t>favourites_count</t>
  </si>
  <si>
    <t>last_tweeted_at</t>
  </si>
  <si>
    <t>957570937263722497</t>
  </si>
  <si>
    <t>qqq</t>
  </si>
  <si>
    <t>Sun Jan 28 11:07:57 +0000 2018</t>
  </si>
  <si>
    <t>fr</t>
  </si>
  <si>
    <t>Tue Mar 27 22:36:45 +0000 2018</t>
  </si>
  <si>
    <t>962409501914796032</t>
  </si>
  <si>
    <t>Joel Santos de matos</t>
  </si>
  <si>
    <t>Sat Feb 10 19:34:40 +0000 2018</t>
  </si>
  <si>
    <t>pt</t>
  </si>
  <si>
    <t>Mon Apr 16 15:06:46 +0000 2018</t>
  </si>
  <si>
    <t>942042181899976705</t>
  </si>
  <si>
    <t>Khalid Maxamed</t>
  </si>
  <si>
    <t>Sat Dec 16 14:42:13 +0000 2017</t>
  </si>
  <si>
    <t>en</t>
  </si>
  <si>
    <t>2513901480</t>
  </si>
  <si>
    <t>-</t>
  </si>
  <si>
    <t>Baton Rouge, LA</t>
  </si>
  <si>
    <t>highkey a weirdo that luvs video games, smoke, clothes, and music 🌻.</t>
  </si>
  <si>
    <t>Wed May 21 23:05:29 +0000 2014</t>
  </si>
  <si>
    <t>https://t.co/tVJRFusrVx</t>
  </si>
  <si>
    <t>Sun Apr 15 03:57:12 +0000 2018</t>
  </si>
  <si>
    <t>986782047430696960</t>
  </si>
  <si>
    <t>Taylor</t>
  </si>
  <si>
    <t>Thu Apr 19 01:42:28 +0000 2018</t>
  </si>
  <si>
    <t>Thu Apr 19 01:50:20 +0000 2018</t>
  </si>
  <si>
    <t>986782788736225280</t>
  </si>
  <si>
    <t>KhaylinDavis</t>
  </si>
  <si>
    <t>Thu Apr 19 01:45:25 +0000 2018</t>
  </si>
  <si>
    <t>982797739212845056</t>
  </si>
  <si>
    <t>Marlon Retana</t>
  </si>
  <si>
    <t>El Salvador</t>
  </si>
  <si>
    <t>Simplicity™️</t>
  </si>
  <si>
    <t>Sun Apr 08 01:50:15 +0000 2018</t>
  </si>
  <si>
    <t>Thu Apr 19 01:52:32 +0000 2018</t>
  </si>
  <si>
    <t>986782781404581888</t>
  </si>
  <si>
    <t>Amanda Brooks</t>
  </si>
  <si>
    <t>Blanchard, OK</t>
  </si>
  <si>
    <t>NBA Fitness &amp; Wellness</t>
  </si>
  <si>
    <t>Thu Apr 19 01:45:23 +0000 2018</t>
  </si>
  <si>
    <t>744998329327755264</t>
  </si>
  <si>
    <t>Jorge Martos</t>
  </si>
  <si>
    <t>Mon Jun 20 21:00:17 +0000 2016</t>
  </si>
  <si>
    <t>es</t>
  </si>
  <si>
    <t>Tue Aug 15 00:27:45 +0000 2017</t>
  </si>
  <si>
    <t>986784756275826688</t>
  </si>
  <si>
    <t>Josphat Pkech</t>
  </si>
  <si>
    <t>Thu Apr 19 01:53:14 +0000 2018</t>
  </si>
  <si>
    <t>797624167663140865</t>
  </si>
  <si>
    <t>Kunltha</t>
  </si>
  <si>
    <t>จ.ชลบุรี, ประเทศไทย</t>
  </si>
  <si>
    <t>Sun Nov 13 02:16:35 +0000 2016</t>
  </si>
  <si>
    <t>th</t>
  </si>
  <si>
    <t>Thu Apr 19 01:54:32 +0000 2018</t>
  </si>
  <si>
    <t>992182796</t>
  </si>
  <si>
    <t>josh schuh</t>
  </si>
  <si>
    <t>Thu Dec 06 01:50:53 +0000 2012</t>
  </si>
  <si>
    <t>Thu Apr 19 01:24:31 +0000 2018</t>
  </si>
  <si>
    <t>986784716035469312</t>
  </si>
  <si>
    <t>CARL</t>
  </si>
  <si>
    <t>Thu Apr 19 01:53:04 +0000 2018</t>
  </si>
  <si>
    <t>986784121019084800</t>
  </si>
  <si>
    <t>Bat Damon</t>
  </si>
  <si>
    <t>How do u like them apples???</t>
  </si>
  <si>
    <t>Thu Apr 19 01:50:42 +0000 2018</t>
  </si>
  <si>
    <t>2455991271</t>
  </si>
  <si>
    <t xml:space="preserve">josh </t>
  </si>
  <si>
    <t>Wed Apr 02 21:26:27 +0000 2014</t>
  </si>
  <si>
    <t>Sat Apr 14 22:20:32 +0000 2018</t>
  </si>
  <si>
    <t>1592444029</t>
  </si>
  <si>
    <t>Zach Hamilton</t>
  </si>
  <si>
    <t>Track 🥇</t>
  </si>
  <si>
    <t>PCA Track &amp; Field 🥇| 9th High Jumper in TEXAS‼️| Hooper 🏀| RIP Grandpa 🙏🏽</t>
  </si>
  <si>
    <t>Sun Jul 14 03:24:05 +0000 2013</t>
  </si>
  <si>
    <t>https://t.co/9T0wv6sXyX</t>
  </si>
  <si>
    <t>Thu Apr 19 01:54:33 +0000 2018</t>
  </si>
  <si>
    <t>986782837251674112</t>
  </si>
  <si>
    <t>Greg</t>
  </si>
  <si>
    <t>Toronto, Ontario</t>
  </si>
  <si>
    <t>FASHION | ART | BASKETBALL CULTURE 
2018</t>
  </si>
  <si>
    <t>Thu Apr 19 01:45:36 +0000 2018</t>
  </si>
  <si>
    <t>986784612331352064</t>
  </si>
  <si>
    <t>Stephen jaedson neri mendoza</t>
  </si>
  <si>
    <t>Thu Apr 19 01:52:39 +0000 2018</t>
  </si>
  <si>
    <t>985192571155566594</t>
  </si>
  <si>
    <t>Corey Hirsche</t>
  </si>
  <si>
    <t>Sat Apr 14 16:26:27 +0000 2018</t>
  </si>
  <si>
    <t>Mon Apr 16 03:00:47 +0000 2018</t>
  </si>
  <si>
    <t>4745775940</t>
  </si>
  <si>
    <t>ahmadou niang</t>
  </si>
  <si>
    <t>Fri Jan 08 15:44:56 +0000 2016</t>
  </si>
  <si>
    <t>981101475958083584</t>
  </si>
  <si>
    <t>jeorge</t>
  </si>
  <si>
    <t>Florida, USA</t>
  </si>
  <si>
    <t>UHS</t>
  </si>
  <si>
    <t>Tue Apr 03 09:29:54 +0000 2018</t>
  </si>
  <si>
    <t>Sun Apr 15 00:36:23 +0000 2018</t>
  </si>
  <si>
    <t>986757271714594817</t>
  </si>
  <si>
    <t>Samantha</t>
  </si>
  <si>
    <t>Oceanside, CA</t>
  </si>
  <si>
    <t>She felt like feeling nothing</t>
  </si>
  <si>
    <t>Thu Apr 19 00:04:01 +0000 2018</t>
  </si>
  <si>
    <t>2772578555</t>
  </si>
  <si>
    <t>Sosa</t>
  </si>
  <si>
    <t>Chicago</t>
  </si>
  <si>
    <t>Nidalis❤</t>
  </si>
  <si>
    <t>Tue Sep 16 19:11:38 +0000 2014</t>
  </si>
  <si>
    <t>986784423730470912</t>
  </si>
  <si>
    <t>Brendalempek</t>
  </si>
  <si>
    <t>Thu Apr 19 01:51:54 +0000 2018</t>
  </si>
  <si>
    <t>906643192963006465</t>
  </si>
  <si>
    <t>Maci Dorsett</t>
  </si>
  <si>
    <t>CCVBC🏐</t>
  </si>
  <si>
    <t>Sat Sep 09 22:19:16 +0000 2017</t>
  </si>
  <si>
    <t>815591865923829761</t>
  </si>
  <si>
    <t>Netoxa</t>
  </si>
  <si>
    <t>Sun Jan 01 16:13:48 +0000 2017</t>
  </si>
  <si>
    <t>Wed Apr 18 23:12:12 +0000 2018</t>
  </si>
  <si>
    <t>513209729</t>
  </si>
  <si>
    <t>PATUPA SOLDIERS</t>
  </si>
  <si>
    <t>Accra, Ghana</t>
  </si>
  <si>
    <t>God.</t>
  </si>
  <si>
    <t>Sat Mar 03 14:09:03 +0000 2012</t>
  </si>
  <si>
    <t>Thu Apr 19 01:56:32 +0000 2018</t>
  </si>
  <si>
    <t>2485899061</t>
  </si>
  <si>
    <t>Off Scoop Sports</t>
  </si>
  <si>
    <t>Scoops and Stories | NFL NBA MLB NHL PGA https://t.co/Y94awO3yOK</t>
  </si>
  <si>
    <t>Fri May 09 21:18:57 +0000 2014</t>
  </si>
  <si>
    <t>Fri Mar 09 04:14:43 +0000 2018</t>
  </si>
  <si>
    <t>72681592</t>
  </si>
  <si>
    <t>MARC SINGER</t>
  </si>
  <si>
    <t>Tue Sep 08 21:59:10 +0000 2009</t>
  </si>
  <si>
    <t>Sat Apr 30 13:17:28 +0000 2016</t>
  </si>
  <si>
    <t>1061073084</t>
  </si>
  <si>
    <t>Angelina Yousif</t>
  </si>
  <si>
    <t>Fri Jan 04 18:18:12 +0000 2013</t>
  </si>
  <si>
    <t>Thu Apr 19 01:51:04 +0000 2018</t>
  </si>
  <si>
    <t>812309638280450048</t>
  </si>
  <si>
    <t>ザキ</t>
  </si>
  <si>
    <t>だー</t>
  </si>
  <si>
    <t>Fri Dec 23 14:51:24 +0000 2016</t>
  </si>
  <si>
    <t>ja</t>
  </si>
  <si>
    <t>986784148961415168</t>
  </si>
  <si>
    <t>Patricia reyes</t>
  </si>
  <si>
    <t>Thu Apr 19 01:50:49 +0000 2018</t>
  </si>
  <si>
    <t>Thu Apr 19 01:54:58 +0000 2018</t>
  </si>
  <si>
    <t>1166120204</t>
  </si>
  <si>
    <t>Ali Shahan Butt</t>
  </si>
  <si>
    <t xml:space="preserve">Canada </t>
  </si>
  <si>
    <t>Just an Ahmadi bacha trynna fulfill my purpose. *AMJ*</t>
  </si>
  <si>
    <t>Sun Feb 10 14:49:32 +0000 2013</t>
  </si>
  <si>
    <t>https://t.co/jMHG5vzLlP</t>
  </si>
  <si>
    <t>Wed Apr 18 23:43:24 +0000 2018</t>
  </si>
  <si>
    <t>950663105964462081</t>
  </si>
  <si>
    <t>Tianing Tatum</t>
  </si>
  <si>
    <t>National Capital Region, Repub</t>
  </si>
  <si>
    <t>Nothing.</t>
  </si>
  <si>
    <t>Tue Jan 09 09:38:41 +0000 2018</t>
  </si>
  <si>
    <t>Sat Feb 10 07:20:56 +0000 2018</t>
  </si>
  <si>
    <t>912453002417643520</t>
  </si>
  <si>
    <t>Ygor Freitas 🎤</t>
  </si>
  <si>
    <t>Brasília, Brasil</t>
  </si>
  <si>
    <t>Meus manos me chamam de Ygão. Brasiliense, músico profissional, cria da periferia e louco por futebol!🤟🏼</t>
  </si>
  <si>
    <t>Mon Sep 25 23:05:23 +0000 2017</t>
  </si>
  <si>
    <t>Thu Apr 19 01:56:46 +0000 2018</t>
  </si>
  <si>
    <t>909454479841386496</t>
  </si>
  <si>
    <t>Panji Dwitama</t>
  </si>
  <si>
    <t>Sun Sep 17 16:30:19 +0000 2017</t>
  </si>
  <si>
    <t>id</t>
  </si>
  <si>
    <t>Mon Oct 16 05:47:57 +0000 2017</t>
  </si>
  <si>
    <t>761203187046985730</t>
  </si>
  <si>
    <t>Dyor♤</t>
  </si>
  <si>
    <t>UNDEFINED</t>
  </si>
  <si>
    <t>Believer*</t>
  </si>
  <si>
    <t>Thu Aug 04 14:12:37 +0000 2016</t>
  </si>
  <si>
    <t>978838571154132995</t>
  </si>
  <si>
    <t>Tray</t>
  </si>
  <si>
    <t>Shreveport, LA</t>
  </si>
  <si>
    <t>#LongLiveMula 🙌🏾🙏🏾</t>
  </si>
  <si>
    <t>Wed Mar 28 03:37:56 +0000 2018</t>
  </si>
  <si>
    <t>Thu Apr 19 01:55:00 +0000 2018</t>
  </si>
  <si>
    <t>436548579</t>
  </si>
  <si>
    <t>Lloyd Anderson</t>
  </si>
  <si>
    <t>LA</t>
  </si>
  <si>
    <t>Wed Dec 14 08:51:41 +0000 2011</t>
  </si>
  <si>
    <t>Thu Oct 01 04:42:22 +0000 2015</t>
  </si>
  <si>
    <t>986777951059529729</t>
  </si>
  <si>
    <t>Joey Thieme</t>
  </si>
  <si>
    <t>Greenfield, WI</t>
  </si>
  <si>
    <t>Greenfield 🏀🏈 / Class of 2022 🎓</t>
  </si>
  <si>
    <t>Thu Apr 19 01:26:11 +0000 2018</t>
  </si>
  <si>
    <t>986783387989041152</t>
  </si>
  <si>
    <t>khalifa weezydone</t>
  </si>
  <si>
    <t>Thu Apr 19 01:47:48 +0000 2018</t>
  </si>
  <si>
    <t>986402852498280449</t>
  </si>
  <si>
    <t>Rich Gaynor</t>
  </si>
  <si>
    <t>Pennsylvania, USA</t>
  </si>
  <si>
    <t>Ex professional pitcher  Pitching coach @ Alvernia University</t>
  </si>
  <si>
    <t>Wed Apr 18 00:35:41 +0000 2018</t>
  </si>
  <si>
    <t>Thu Apr 19 01:46:32 +0000 2018</t>
  </si>
  <si>
    <t>986783183189495809</t>
  </si>
  <si>
    <t>Nick Lombardi</t>
  </si>
  <si>
    <t>Thu Apr 19 01:46:59 +0000 2018</t>
  </si>
  <si>
    <t>2342225258</t>
  </si>
  <si>
    <t>ᴶᴬᴷᴱ</t>
  </si>
  <si>
    <t>@kenzie___24 is my baby💘💍</t>
  </si>
  <si>
    <t>Thu Feb 13 16:20:33 +0000 2014</t>
  </si>
  <si>
    <t>Thu Apr 19 01:51:46 +0000 2018</t>
  </si>
  <si>
    <t>986783059440689153</t>
  </si>
  <si>
    <t>Isabella Mariella Tinasas</t>
  </si>
  <si>
    <t>Iloilo City, Western Visayas</t>
  </si>
  <si>
    <t>I'm fluffy that's what makes me special 😁😙</t>
  </si>
  <si>
    <t>Thu Apr 19 01:46:29 +0000 2018</t>
  </si>
  <si>
    <t>986783281755680769</t>
  </si>
  <si>
    <t>Tamara Machuca</t>
  </si>
  <si>
    <t>Thu Apr 19 01:47:22 +0000 2018</t>
  </si>
  <si>
    <t>2919935593</t>
  </si>
  <si>
    <t>Kodama</t>
  </si>
  <si>
    <t>Fri Dec 05 18:42:11 +0000 2014</t>
  </si>
  <si>
    <t>Sat May 27 19:23:55 +0000 2017</t>
  </si>
  <si>
    <t>985216786466402304</t>
  </si>
  <si>
    <t>Little Valley</t>
  </si>
  <si>
    <t>Sat Apr 14 18:02:41 +0000 2018</t>
  </si>
  <si>
    <t>985013071230844929</t>
  </si>
  <si>
    <t>LilMan</t>
  </si>
  <si>
    <t>Sat Apr 14 04:33:11 +0000 2018</t>
  </si>
  <si>
    <t>3233179313</t>
  </si>
  <si>
    <t>Tamed</t>
  </si>
  <si>
    <t>Mississauga, Ontario</t>
  </si>
  <si>
    <t>I play cs</t>
  </si>
  <si>
    <t>Mon May 04 11:40:01 +0000 2015</t>
  </si>
  <si>
    <t>Wed Apr 18 22:56:55 +0000 2018</t>
  </si>
  <si>
    <t>925758016397262848</t>
  </si>
  <si>
    <t>拖拉机世界</t>
  </si>
  <si>
    <t>集搞笑于一身，话痨选手</t>
  </si>
  <si>
    <t>Wed Nov 01 16:14:45 +0000 2017</t>
  </si>
  <si>
    <t>zh-cn</t>
  </si>
  <si>
    <t>Thu Apr 19 01:51:44 +0000 2018</t>
  </si>
  <si>
    <t>947281469583523841</t>
  </si>
  <si>
    <t>dchilton</t>
  </si>
  <si>
    <t>Sun Dec 31 01:41:16 +0000 2017</t>
  </si>
  <si>
    <t>Wed Jan 31 03:50:22 +0000 2018</t>
  </si>
  <si>
    <t>958043011530838018</t>
  </si>
  <si>
    <t>Ci</t>
  </si>
  <si>
    <t>Deutschland</t>
  </si>
  <si>
    <t>Mon Jan 29 18:23:48 +0000 2018</t>
  </si>
  <si>
    <t>de</t>
  </si>
  <si>
    <t>Sun Apr 08 15:28:27 +0000 2018</t>
  </si>
  <si>
    <t>986477296679772160</t>
  </si>
  <si>
    <t>Darius0113</t>
  </si>
  <si>
    <t>I’m not that old now👏🏾</t>
  </si>
  <si>
    <t>Wed Apr 18 05:31:30 +0000 2018</t>
  </si>
  <si>
    <t>986781387624607745</t>
  </si>
  <si>
    <t>Raymond Bernal</t>
  </si>
  <si>
    <t>Thu Apr 19 01:39:51 +0000 2018</t>
  </si>
  <si>
    <t>986783153321906177</t>
  </si>
  <si>
    <t>caofeifan4679</t>
  </si>
  <si>
    <t>People's Republic of China</t>
  </si>
  <si>
    <t>Thu Apr 19 01:46:52 +0000 2018</t>
  </si>
  <si>
    <t>4872227932</t>
  </si>
  <si>
    <t>Antonio Sanchez</t>
  </si>
  <si>
    <t>Arizona, USA</t>
  </si>
  <si>
    <t>carefree zone, with each mistake a new opportunity is born.</t>
  </si>
  <si>
    <t>Tue Feb 02 17:19:24 +0000 2016</t>
  </si>
  <si>
    <t>Wed Apr 18 18:20:15 +0000 2018</t>
  </si>
  <si>
    <t>986777600470147073</t>
  </si>
  <si>
    <t>Johnford Montenegro</t>
  </si>
  <si>
    <t>❌❌❌❌❌❌❌❌</t>
  </si>
  <si>
    <t>Thu Apr 19 01:24:48 +0000 2018</t>
  </si>
  <si>
    <t>36507433</t>
  </si>
  <si>
    <t>victoe</t>
  </si>
  <si>
    <t>Austin, TX</t>
  </si>
  <si>
    <t>boom 💥</t>
  </si>
  <si>
    <t>Wed Apr 29 22:42:26 +0000 2009</t>
  </si>
  <si>
    <t>986783132585287680</t>
  </si>
  <si>
    <t>Ibrahim A Bako</t>
  </si>
  <si>
    <t>Thu Apr 19 01:46:47 +0000 2018</t>
  </si>
  <si>
    <t>986771146153644032</t>
  </si>
  <si>
    <t>Bethany</t>
  </si>
  <si>
    <t>Egypt</t>
  </si>
  <si>
    <t>Thu Apr 19 00:59:09 +0000 2018</t>
  </si>
  <si>
    <t>Thu Apr 19 01:55:58 +0000 2018</t>
  </si>
  <si>
    <t>758408500217192449</t>
  </si>
  <si>
    <t>Ben Hang</t>
  </si>
  <si>
    <t>Melbourne, Victoria</t>
  </si>
  <si>
    <t>Wed Jul 27 21:07:31 +0000 2016</t>
  </si>
  <si>
    <t>986783672350183427</t>
  </si>
  <si>
    <t>hanz franz</t>
  </si>
  <si>
    <t>Thu Apr 19 01:48:55 +0000 2018</t>
  </si>
  <si>
    <t>986782965639385089</t>
  </si>
  <si>
    <t>KASHIF RIAZ</t>
  </si>
  <si>
    <t>Thu Apr 19 01:46:07 +0000 2018</t>
  </si>
  <si>
    <t>558600974</t>
  </si>
  <si>
    <t>Mehmet Uğur Doğmaz</t>
  </si>
  <si>
    <t>Fri Apr 20 12:41:24 +0000 2012</t>
  </si>
  <si>
    <t>tr</t>
  </si>
  <si>
    <t>3378983693</t>
  </si>
  <si>
    <t>Carter</t>
  </si>
  <si>
    <t>savage town</t>
  </si>
  <si>
    <t>Thu Jul 16 16:21:48 +0000 2015</t>
  </si>
  <si>
    <t>Tue Apr 18 13:37:17 +0000 2017</t>
  </si>
  <si>
    <t>2564371339</t>
  </si>
  <si>
    <t>Abdul</t>
  </si>
  <si>
    <t>Its yah boi Gab
//Videographer//Aspiring DJ//Freerunner//</t>
  </si>
  <si>
    <t>Fri Jun 13 00:59:00 +0000 2014</t>
  </si>
  <si>
    <t>986783494654316545</t>
  </si>
  <si>
    <t>الصمد الدوسري،</t>
  </si>
  <si>
    <t>Thu Apr 19 01:48:13 +0000 2018</t>
  </si>
  <si>
    <t>1167504643</t>
  </si>
  <si>
    <t>axelito_AKA</t>
  </si>
  <si>
    <t>Mon Feb 11 01:28:19 +0000 2013</t>
  </si>
  <si>
    <t>Thu Apr 05 18:25:32 +0000 2018</t>
  </si>
  <si>
    <t>849095421590982657</t>
  </si>
  <si>
    <t>Tabitha Torres</t>
  </si>
  <si>
    <t>Tue Apr 04 03:04:58 +0000 2017</t>
  </si>
  <si>
    <t>Thu Apr 19 01:45:35 +0000 2018</t>
  </si>
  <si>
    <t>328073926</t>
  </si>
  <si>
    <t>Joya</t>
  </si>
  <si>
    <t>Sat Jul 02 17:46:11 +0000 2011</t>
  </si>
  <si>
    <t>2983007213</t>
  </si>
  <si>
    <t>Spencer Remington</t>
  </si>
  <si>
    <t>Sat Jan 17 19:45:03 +0000 2015</t>
  </si>
  <si>
    <t>Thu Apr 19 01:47:02 +0000 2018</t>
  </si>
  <si>
    <t>986687796600623109</t>
  </si>
  <si>
    <t>Romell</t>
  </si>
  <si>
    <t>Wed Apr 18 19:27:57 +0000 2018</t>
  </si>
  <si>
    <t>986783024409915392</t>
  </si>
  <si>
    <t>abubkr</t>
  </si>
  <si>
    <t>Thu Apr 19 01:46:21 +0000 2018</t>
  </si>
  <si>
    <t>ar</t>
  </si>
  <si>
    <t>986782414461657088</t>
  </si>
  <si>
    <t>Teresa</t>
  </si>
  <si>
    <t>Thu Apr 19 01:43:55 +0000 2018</t>
  </si>
  <si>
    <t>45556475</t>
  </si>
  <si>
    <t>Fadi Daye</t>
  </si>
  <si>
    <t>Los Angeles, CA</t>
  </si>
  <si>
    <t>Surrounded by idiots</t>
  </si>
  <si>
    <t>Mon Jun 08 12:43:45 +0000 2009</t>
  </si>
  <si>
    <t>986683242161074176</t>
  </si>
  <si>
    <t>Milton Lewis</t>
  </si>
  <si>
    <t>Wed Apr 18 19:09:51 +0000 2018</t>
  </si>
  <si>
    <t>866806254643052544</t>
  </si>
  <si>
    <t>Daniel Guelfi</t>
  </si>
  <si>
    <t>Sao Paulo, Brazil</t>
  </si>
  <si>
    <t>Avanti Palestra!!</t>
  </si>
  <si>
    <t>Tue May 23 00:01:30 +0000 2017</t>
  </si>
  <si>
    <t>Sun Apr 15 17:43:43 +0000 2018</t>
  </si>
  <si>
    <t>986611413408985088</t>
  </si>
  <si>
    <t>ondoua alima alain</t>
  </si>
  <si>
    <t>Cameroon</t>
  </si>
  <si>
    <t>Adorable Adorable</t>
  </si>
  <si>
    <t>Wed Apr 18 14:24:26 +0000 2018</t>
  </si>
  <si>
    <t>986583549816926208</t>
  </si>
  <si>
    <t>Poppa Bear 🍯</t>
  </si>
  <si>
    <t>Santa Rita, Guam</t>
  </si>
  <si>
    <t>Wed Apr 18 12:33:42 +0000 2018</t>
  </si>
  <si>
    <t>986757399745708032</t>
  </si>
  <si>
    <t>侯朋帅</t>
  </si>
  <si>
    <t>Thu Apr 19 00:04:31 +0000 2018</t>
  </si>
  <si>
    <t>986549760675991552</t>
  </si>
  <si>
    <t>joi Michelle</t>
  </si>
  <si>
    <t>Wed Apr 18 10:19:26 +0000 2018</t>
  </si>
  <si>
    <t>986782093672894464</t>
  </si>
  <si>
    <t>Martin Araya</t>
  </si>
  <si>
    <t>Thu Apr 19 01:42:39 +0000 2018</t>
  </si>
  <si>
    <t>986782439291797504</t>
  </si>
  <si>
    <t>Lyons Marry</t>
  </si>
  <si>
    <t>More then what you think</t>
  </si>
  <si>
    <t>Thu Apr 19 01:44:01 +0000 2018</t>
  </si>
  <si>
    <t>977141472725123072</t>
  </si>
  <si>
    <t>PaulC</t>
  </si>
  <si>
    <t>Cabanatuan, Central Luzon</t>
  </si>
  <si>
    <t>SpiderWeb</t>
  </si>
  <si>
    <t>Fri Mar 23 11:14:16 +0000 2018</t>
  </si>
  <si>
    <t>Thu Apr 19 01:46:39 +0000 2018</t>
  </si>
  <si>
    <t>985984377820762113</t>
  </si>
  <si>
    <t>Martín</t>
  </si>
  <si>
    <t>Pichon</t>
  </si>
  <si>
    <t>Mon Apr 16 20:52:49 +0000 2018</t>
  </si>
  <si>
    <t>708321301430198273</t>
  </si>
  <si>
    <t>Dan</t>
  </si>
  <si>
    <t>Fri Mar 11 15:58:53 +0000 2016</t>
  </si>
  <si>
    <t>Sat Jan 14 05:58:34 +0000 2017</t>
  </si>
  <si>
    <t>869298470913417216</t>
  </si>
  <si>
    <t>王远东</t>
  </si>
  <si>
    <t>Mon May 29 21:04:41 +0000 2017</t>
  </si>
  <si>
    <t>zh-CN</t>
  </si>
  <si>
    <t>986782394148532224</t>
  </si>
  <si>
    <t>Arens Enero</t>
  </si>
  <si>
    <t>Thu Apr 19 01:43:51 +0000 2018</t>
  </si>
  <si>
    <t>300585742</t>
  </si>
  <si>
    <t>Rediet</t>
  </si>
  <si>
    <t xml:space="preserve">Toronto, Canada </t>
  </si>
  <si>
    <t>Wed May 18 00:57:30 +0000 2011</t>
  </si>
  <si>
    <t>Sun Jul 12 02:14:28 +0000 2015</t>
  </si>
  <si>
    <t>986779066866036736</t>
  </si>
  <si>
    <t>Erisvan Cardoso santo</t>
  </si>
  <si>
    <t>Thu Apr 19 01:30:37 +0000 2018</t>
  </si>
  <si>
    <t>Thu Apr 19 01:37:51 +0000 2018</t>
  </si>
  <si>
    <t>960077576503934977</t>
  </si>
  <si>
    <t>略略略</t>
  </si>
  <si>
    <t>Sun Feb 04 09:08:26 +0000 2018</t>
  </si>
  <si>
    <t>779156357073113088</t>
  </si>
  <si>
    <t>Isaiah Ogden</t>
  </si>
  <si>
    <t>12-19-13</t>
  </si>
  <si>
    <t>Fri Sep 23 03:12:06 +0000 2016</t>
  </si>
  <si>
    <t>Thu Apr 19 01:44:53 +0000 2018</t>
  </si>
  <si>
    <t>996349458</t>
  </si>
  <si>
    <t>Kevin Mack</t>
  </si>
  <si>
    <t>Ohio, USA</t>
  </si>
  <si>
    <t>Sat Dec 08 03:32:53 +0000 2012</t>
  </si>
  <si>
    <t>986782448158740480</t>
  </si>
  <si>
    <t>Kézia Noemi Pereira Da Silva</t>
  </si>
  <si>
    <t>Thu Apr 19 01:44:03 +0000 2018</t>
  </si>
  <si>
    <t>868869439294496768</t>
  </si>
  <si>
    <t>Cody Jackson</t>
  </si>
  <si>
    <t>I like to think I'm a chef!</t>
  </si>
  <si>
    <t>Sun May 28 16:39:51 +0000 2017</t>
  </si>
  <si>
    <t>Thu Apr 19 00:48:43 +0000 2018</t>
  </si>
  <si>
    <t>978934350040346624</t>
  </si>
  <si>
    <t>半若江山半若雪</t>
  </si>
  <si>
    <t>Hong Kong</t>
  </si>
  <si>
    <t>一个贪心的人</t>
  </si>
  <si>
    <t>Wed Mar 28 09:58:31 +0000 2018</t>
  </si>
  <si>
    <t>Tue Apr 17 09:06:31 +0000 2018</t>
  </si>
  <si>
    <t>986388385618120704</t>
  </si>
  <si>
    <t>Yuli Hidalgo</t>
  </si>
  <si>
    <t>Tue Apr 17 23:38:12 +0000 2018</t>
  </si>
  <si>
    <t>986773053442068480</t>
  </si>
  <si>
    <t>SC</t>
  </si>
  <si>
    <t>Thu Apr 19 01:06:44 +0000 2018</t>
  </si>
  <si>
    <t>Thu Apr 19 01:53:53 +0000 2018</t>
  </si>
  <si>
    <t>986281341477183489</t>
  </si>
  <si>
    <t>Rashad Farhadov</t>
  </si>
  <si>
    <t>Azerbaijan</t>
  </si>
  <si>
    <t>Scientist</t>
  </si>
  <si>
    <t>Tue Apr 17 16:32:50 +0000 2018</t>
  </si>
  <si>
    <t>https://t.co/lxHUYqrK7F</t>
  </si>
  <si>
    <t>Wed Apr 18 20:10:06 +0000 2018</t>
  </si>
  <si>
    <t>885189883240775680</t>
  </si>
  <si>
    <t>TYPEFOUR</t>
  </si>
  <si>
    <t>11375</t>
  </si>
  <si>
    <t>Inquires : kredimgmt@gmail.com</t>
  </si>
  <si>
    <t>Wed Jul 12 17:31:29 +0000 2017</t>
  </si>
  <si>
    <t>https://t.co/Dxylh9r77t</t>
  </si>
  <si>
    <t>Thu Apr 19 01:45:45 +0000 2018</t>
  </si>
  <si>
    <t>986298058433413120</t>
  </si>
  <si>
    <t>Mr_International_</t>
  </si>
  <si>
    <t>Phoenix, AZ</t>
  </si>
  <si>
    <t>Traveling The Precious World|Influencing and Inspiring individuals that the New Millennium is in the palm of their hands| Radio Personality</t>
  </si>
  <si>
    <t>Tue Apr 17 17:39:16 +0000 2018</t>
  </si>
  <si>
    <t>Thu Apr 19 01:50:19 +0000 2018</t>
  </si>
  <si>
    <t>986782704925474816</t>
  </si>
  <si>
    <t>贺克远</t>
  </si>
  <si>
    <t>Thu Apr 19 01:45:05 +0000 2018</t>
  </si>
  <si>
    <t>246473089</t>
  </si>
  <si>
    <t>Chris Gleason</t>
  </si>
  <si>
    <t>Toronto , Ontario , Canada</t>
  </si>
  <si>
    <t>Actor at Actra Toronto Film / Television https://t.co/5XE5uc1KoC Proud Canadian 🇨🇦 Love Sports!</t>
  </si>
  <si>
    <t>Wed Feb 02 21:14:26 +0000 2011</t>
  </si>
  <si>
    <t>Thu Apr 19 01:54:43 +0000 2018</t>
  </si>
  <si>
    <t>986781934922612736</t>
  </si>
  <si>
    <t>David Jones IV</t>
  </si>
  <si>
    <t>Thu Apr 19 01:42:01 +0000 2018</t>
  </si>
  <si>
    <t>986407915119456261</t>
  </si>
  <si>
    <t>Brandon Pearce</t>
  </si>
  <si>
    <t>Indiana, PA</t>
  </si>
  <si>
    <t>Its ya man Brandon here
Huge IUP football and basketball fan
Tbh, Basketball and racing are life</t>
  </si>
  <si>
    <t>Wed Apr 18 00:55:48 +0000 2018</t>
  </si>
  <si>
    <t>Thu Apr 19 01:41:34 +0000 2018</t>
  </si>
  <si>
    <t>986776627894824960</t>
  </si>
  <si>
    <t>Shuang·Lee</t>
  </si>
  <si>
    <t>Do what I love</t>
  </si>
  <si>
    <t>Thu Apr 19 01:20:56 +0000 2018</t>
  </si>
  <si>
    <t>985623922761584640</t>
  </si>
  <si>
    <t>john riley</t>
  </si>
  <si>
    <t>Sun Apr 15 21:00:29 +0000 2018</t>
  </si>
  <si>
    <t>844659158527987712</t>
  </si>
  <si>
    <t>Zach Boyer</t>
  </si>
  <si>
    <t>Wed Mar 22 21:16:51 +0000 2017</t>
  </si>
  <si>
    <t>Wed Mar 28 19:40:22 +0000 2018</t>
  </si>
  <si>
    <t>3097290320</t>
  </si>
  <si>
    <t>Tina</t>
  </si>
  <si>
    <t>Thu Mar 19 06:29:30 +0000 2015</t>
  </si>
  <si>
    <t>986779990959280128</t>
  </si>
  <si>
    <t>Juan</t>
  </si>
  <si>
    <t>Lima, Peru</t>
  </si>
  <si>
    <t>Fútbol  👉⚽❤❤💪💪</t>
  </si>
  <si>
    <t>Thu Apr 19 01:34:18 +0000 2018</t>
  </si>
  <si>
    <t>986781622199603200</t>
  </si>
  <si>
    <t>J3$u$</t>
  </si>
  <si>
    <t>Thu Apr 19 01:40:47 +0000 2018</t>
  </si>
  <si>
    <t>986781110242693120</t>
  </si>
  <si>
    <t>Johnathan Mariona</t>
  </si>
  <si>
    <t>Thu Apr 19 01:38:45 +0000 2018</t>
  </si>
  <si>
    <t>979896016513196034</t>
  </si>
  <si>
    <t>Lonnie</t>
  </si>
  <si>
    <t>Sat Mar 31 01:39:50 +0000 2018</t>
  </si>
  <si>
    <t>Thu Apr 19 00:24:59 +0000 2018</t>
  </si>
  <si>
    <t>1410984666</t>
  </si>
  <si>
    <t>Solomon Thornton</t>
  </si>
  <si>
    <t>Atlanta, GA</t>
  </si>
  <si>
    <t>I'm Batman</t>
  </si>
  <si>
    <t>Tue May 07 19:13:24 +0000 2013</t>
  </si>
  <si>
    <t>Mon Nov 20 23:19:00 +0000 2017</t>
  </si>
  <si>
    <t>986771392984240130</t>
  </si>
  <si>
    <t>Mateus Fonseca Lima de Araújo</t>
  </si>
  <si>
    <t>Thu Apr 19 01:00:08 +0000 2018</t>
  </si>
  <si>
    <t>870864044017815554</t>
  </si>
  <si>
    <t>Ryan Humphries</t>
  </si>
  <si>
    <t>“Uhh Yeh👌🏼”</t>
  </si>
  <si>
    <t>Sat Jun 03 04:45:42 +0000 2017</t>
  </si>
  <si>
    <t>Thu Apr 19 01:49:11 +0000 2018</t>
  </si>
  <si>
    <t>986782135594860550</t>
  </si>
  <si>
    <t>EllaineCastro</t>
  </si>
  <si>
    <t>Thu Apr 19 01:42:49 +0000 2018</t>
  </si>
  <si>
    <t>1939131541</t>
  </si>
  <si>
    <t>glen clark</t>
  </si>
  <si>
    <t>Monroe, NC</t>
  </si>
  <si>
    <t>Proud Christian and retired carpenter.</t>
  </si>
  <si>
    <t>Sat Oct 05 23:13:35 +0000 2013</t>
  </si>
  <si>
    <t>https://t.co/QjBcAvnUBZ</t>
  </si>
  <si>
    <t>Thu Apr 19 01:52:58 +0000 2018</t>
  </si>
  <si>
    <t>808071839725387776</t>
  </si>
  <si>
    <t>willliee</t>
  </si>
  <si>
    <t>Follow me on https://t.co/rdxd0ocpTV</t>
  </si>
  <si>
    <t>Sun Dec 11 22:11:54 +0000 2016</t>
  </si>
  <si>
    <t>https://t.co/8Z0p0fIIZE</t>
  </si>
  <si>
    <t>Mon Feb 19 19:29:32 +0000 2018</t>
  </si>
  <si>
    <t>986781050905870336</t>
  </si>
  <si>
    <t>Joachim Kurt Gacho</t>
  </si>
  <si>
    <t>Thu Apr 19 01:38:30 +0000 2018</t>
  </si>
  <si>
    <t>Thu Apr 19 01:42:58 +0000 2018</t>
  </si>
  <si>
    <t>986781348764336128</t>
  </si>
  <si>
    <t>Brandi ☺️😍</t>
  </si>
  <si>
    <t>Regular.</t>
  </si>
  <si>
    <t>Thu Apr 19 01:39:41 +0000 2018</t>
  </si>
  <si>
    <t>946537309083701249</t>
  </si>
  <si>
    <t>Dawson Damer</t>
  </si>
  <si>
    <t>Fri Dec 29 00:24:15 +0000 2017</t>
  </si>
  <si>
    <t>Sun Apr 15 21:31:01 +0000 2018</t>
  </si>
  <si>
    <t>986781018148495361</t>
  </si>
  <si>
    <t>UMAR S Adam</t>
  </si>
  <si>
    <t>Thu Apr 19 01:38:22 +0000 2018</t>
  </si>
  <si>
    <t>2253178972</t>
  </si>
  <si>
    <t>Andres.T_2319</t>
  </si>
  <si>
    <t>Boston, MA</t>
  </si>
  <si>
    <t>Snapchat: andresfresh123, marvel 🙌, Star Wars , video games , and walking dead and 16 and born on July 5 , 2001 🕑🎆</t>
  </si>
  <si>
    <t>Mon Dec 30 23:57:40 +0000 2013</t>
  </si>
  <si>
    <t>Thu Apr 19 01:47:09 +0000 2018</t>
  </si>
  <si>
    <t>3050887925</t>
  </si>
  <si>
    <t>BAMIDELE STEVENS</t>
  </si>
  <si>
    <t>Nigeria.</t>
  </si>
  <si>
    <t>Live and love..... Chelsea...</t>
  </si>
  <si>
    <t>Sat Feb 21 21:50:34 +0000 2015</t>
  </si>
  <si>
    <t>Thu Apr 19 01:33:12 +0000 2018</t>
  </si>
  <si>
    <t>986782132897972224</t>
  </si>
  <si>
    <t>tonja</t>
  </si>
  <si>
    <t>Thu Apr 19 01:42:48 +0000 2018</t>
  </si>
  <si>
    <t>2358219883</t>
  </si>
  <si>
    <t>Luis</t>
  </si>
  <si>
    <t>SJCQC + UST</t>
  </si>
  <si>
    <t xml:space="preserve">You're the reason why I believe it's alright | @aliciaamarr </t>
  </si>
  <si>
    <t>Sun Feb 23 16:34:21 +0000 2014</t>
  </si>
  <si>
    <t>866501332710039553</t>
  </si>
  <si>
    <t>Elivebetter</t>
  </si>
  <si>
    <t>ELB believes in Easy Life, Live Better! Join us to discover, share and enjoy the adventure of smart Home &amp; Kitchen! #Kitchen #SmartHome https://t.co/kPG1w7uQ4G</t>
  </si>
  <si>
    <t>Mon May 22 03:49:51 +0000 2017</t>
  </si>
  <si>
    <t>https://t.co/TIPr1ONBbA</t>
  </si>
  <si>
    <t>Wed Apr 18 23:40:55 +0000 2018</t>
  </si>
  <si>
    <t>547395544</t>
  </si>
  <si>
    <t>chief dokie</t>
  </si>
  <si>
    <t>deck officer</t>
  </si>
  <si>
    <t>Sat Apr 07 07:00:17 +0000 2012</t>
  </si>
  <si>
    <t>Thu Apr 19 01:51:47 +0000 2018</t>
  </si>
  <si>
    <t>965760099980599298</t>
  </si>
  <si>
    <t>Antwayne Banner</t>
  </si>
  <si>
    <t>Jamaica</t>
  </si>
  <si>
    <t>Tue Feb 20 01:28:45 +0000 2018</t>
  </si>
  <si>
    <t>795926670951608320</t>
  </si>
  <si>
    <t>junsuke</t>
  </si>
  <si>
    <t>主にルチ、ソルを使っています。目標は今のところS9までランクを上げること！できればコンパスをやっている人たちと繋がりたい！</t>
  </si>
  <si>
    <t>Tue Nov 08 09:51:20 +0000 2016</t>
  </si>
  <si>
    <t>Mon Apr 16 23:42:55 +0000 2018</t>
  </si>
  <si>
    <t>986780784173502464</t>
  </si>
  <si>
    <t>Jackson Sassanella</t>
  </si>
  <si>
    <t>New York, USA</t>
  </si>
  <si>
    <t>Thu Apr 19 01:37:27 +0000 2018</t>
  </si>
  <si>
    <t>984155549481754626</t>
  </si>
  <si>
    <t>riles</t>
  </si>
  <si>
    <t>Rock Springs, WY</t>
  </si>
  <si>
    <t>Wed Apr 11 19:45:42 +0000 2018</t>
  </si>
  <si>
    <t>2932915521</t>
  </si>
  <si>
    <t>manuel rodrigo</t>
  </si>
  <si>
    <t>Sat Dec 20 01:53:16 +0000 2014</t>
  </si>
  <si>
    <t>Thu Apr 19 01:42:44 +0000 2018</t>
  </si>
  <si>
    <t>2348195150</t>
  </si>
  <si>
    <t>surendra kumar</t>
  </si>
  <si>
    <t>India</t>
  </si>
  <si>
    <t>पापा 👨🏻 Ki परछाई मा 👩🏻का Hero😎, Doston की शान👬✊🏻, GF 👱🏻‍♀की जान,❤ 👉🏻 यही तो है Hamari पहचान.. 👊🏻👊🏻</t>
  </si>
  <si>
    <t>Mon Feb 17 09:16:23 +0000 2014</t>
  </si>
  <si>
    <t>Wed Apr 18 17:31:11 +0000 2018</t>
  </si>
  <si>
    <t>850733146521956355</t>
  </si>
  <si>
    <t>Raynal Hough</t>
  </si>
  <si>
    <t>United States</t>
  </si>
  <si>
    <t>彼らを誇りに思う</t>
  </si>
  <si>
    <t>Sat Apr 08 15:32:42 +0000 2017</t>
  </si>
  <si>
    <t>Mon Apr 16 14:04:40 +0000 2018</t>
  </si>
  <si>
    <t>884103625714388993</t>
  </si>
  <si>
    <t>John Treat</t>
  </si>
  <si>
    <t>College Station, TX</t>
  </si>
  <si>
    <t>Fun guy.</t>
  </si>
  <si>
    <t>Sun Jul 09 17:35:05 +0000 2017</t>
  </si>
  <si>
    <t>Wed Feb 21 03:08:26 +0000 2018</t>
  </si>
  <si>
    <t>986780517889658880</t>
  </si>
  <si>
    <t>John</t>
  </si>
  <si>
    <t>Thu Apr 19 01:36:23 +0000 2018</t>
  </si>
  <si>
    <t>3981444081</t>
  </si>
  <si>
    <t>bay holmes🇹🇷</t>
  </si>
  <si>
    <t>İstanbul, Türkiye</t>
  </si>
  <si>
    <t>topun olduğu yer bizim için pozisyon</t>
  </si>
  <si>
    <t>Sat Oct 17 18:53:44 +0000 2015</t>
  </si>
  <si>
    <t>Sun Apr 15 18:08:17 +0000 2018</t>
  </si>
  <si>
    <t>729083420559675392</t>
  </si>
  <si>
    <t>❄️⚽️</t>
  </si>
  <si>
    <t>Saudi Arabia,Pakistan</t>
  </si>
  <si>
    <t>danielle panabaker, real madrid and some other sports and lots of ranting. main account @rencewalker</t>
  </si>
  <si>
    <t>Sat May 07 23:00:07 +0000 2016</t>
  </si>
  <si>
    <t>https://t.co/GH8oqAZYNc</t>
  </si>
  <si>
    <t>Thu Apr 19 01:43:00 +0000 2018</t>
  </si>
  <si>
    <t>986772562968375297</t>
  </si>
  <si>
    <t>Okim 👽</t>
  </si>
  <si>
    <t>Manila City</t>
  </si>
  <si>
    <t>h2O 🌊 | KALMADO | Libra | High | Safe | Rat | AM 💕</t>
  </si>
  <si>
    <t>Thu Apr 19 01:04:47 +0000 2018</t>
  </si>
  <si>
    <t>Thu Apr 19 01:47:04 +0000 2018</t>
  </si>
  <si>
    <t>3298594409</t>
  </si>
  <si>
    <t>Robson Maceno</t>
  </si>
  <si>
    <t>Mon May 25 23:56:42 +0000 2015</t>
  </si>
  <si>
    <t>2798558824</t>
  </si>
  <si>
    <t>vinhphun</t>
  </si>
  <si>
    <t>Wed Oct 01 18:09:11 +0000 2014</t>
  </si>
  <si>
    <t>Tue Aug 01 16:34:45 +0000 2017</t>
  </si>
  <si>
    <t>986060385437540352</t>
  </si>
  <si>
    <t>Denilson</t>
  </si>
  <si>
    <t>Tue Apr 17 01:54:50 +0000 2018</t>
  </si>
  <si>
    <t>2658377602</t>
  </si>
  <si>
    <t>Luca ⚜️</t>
  </si>
  <si>
    <t>⚠️⚠️⚠️‼️</t>
  </si>
  <si>
    <t>Tue Jul 01 02:04:31 +0000 2014</t>
  </si>
  <si>
    <t>Wed Apr 18 18:35:34 +0000 2018</t>
  </si>
  <si>
    <t>979545337051443200</t>
  </si>
  <si>
    <t>Laryea brown</t>
  </si>
  <si>
    <t>kumasi-Gh</t>
  </si>
  <si>
    <t>My intuition is telling me there will be a better day....!!!United is the team❤❤❤✌✌✌</t>
  </si>
  <si>
    <t>Fri Mar 30 02:26:22 +0000 2018</t>
  </si>
  <si>
    <t>Wed Apr 18 10:39:51 +0000 2018</t>
  </si>
  <si>
    <t>839701843446009856</t>
  </si>
  <si>
    <t>Myles T</t>
  </si>
  <si>
    <t>only trust 1 person &amp; dats god🙏🏽💯🔥</t>
  </si>
  <si>
    <t>Thu Mar 09 04:58:15 +0000 2017</t>
  </si>
  <si>
    <t>Mon Mar 05 07:58:38 +0000 2018</t>
  </si>
  <si>
    <t>986771535506694144</t>
  </si>
  <si>
    <t>t_roy</t>
  </si>
  <si>
    <t>Thu Apr 19 01:00:42 +0000 2018</t>
  </si>
  <si>
    <t>986780007761457152</t>
  </si>
  <si>
    <t>Kate</t>
  </si>
  <si>
    <t>Thu Apr 19 01:34:22 +0000 2018</t>
  </si>
  <si>
    <t>519204859</t>
  </si>
  <si>
    <t>Crizzy Aishiteru</t>
  </si>
  <si>
    <t>philippines</t>
  </si>
  <si>
    <t>Fri Mar 09 05:18:13 +0000 2012</t>
  </si>
  <si>
    <t>Mon Apr 16 17:28:19 +0000 2018</t>
  </si>
  <si>
    <t>986429784266752000</t>
  </si>
  <si>
    <t>Alwyn Ej Lapig</t>
  </si>
  <si>
    <t>Malakas ang tama pero di WASAK😂😂💦</t>
  </si>
  <si>
    <t>Wed Apr 18 02:22:42 +0000 2018</t>
  </si>
  <si>
    <t>https://t.co/QS5z97HbT6</t>
  </si>
  <si>
    <t>Thu Apr 19 01:38:12 +0000 2018</t>
  </si>
  <si>
    <t>986776729363599361</t>
  </si>
  <si>
    <t>Big Piss</t>
  </si>
  <si>
    <t>Wisconsin, USA</t>
  </si>
  <si>
    <t>I'm big Piss and I collect hair follicles.
Check out my youtube videos @ https://t.co/R7lKNsXxec
and my instagram is https://t.co/MwTvjcwMq5</t>
  </si>
  <si>
    <t>Thu Apr 19 01:21:20 +0000 2018</t>
  </si>
  <si>
    <t>Thu Apr 19 01:44:27 +0000 2018</t>
  </si>
  <si>
    <t>983542908216197123</t>
  </si>
  <si>
    <t>Jefsaplan</t>
  </si>
  <si>
    <t>N A R N I A</t>
  </si>
  <si>
    <t>keep ìt on the low</t>
  </si>
  <si>
    <t>Tue Apr 10 03:11:17 +0000 2018</t>
  </si>
  <si>
    <t>Thu Apr 19 01:53:41 +0000 2018</t>
  </si>
  <si>
    <t>986775855002042368</t>
  </si>
  <si>
    <t>Karyna Ruiz Leyva</t>
  </si>
  <si>
    <t>Thu Apr 19 01:17:52 +0000 2018</t>
  </si>
  <si>
    <t>980786515021213696</t>
  </si>
  <si>
    <t>周杰</t>
  </si>
  <si>
    <t>Mon Apr 02 12:38:22 +0000 2018</t>
  </si>
  <si>
    <t>zh-TW</t>
  </si>
  <si>
    <t>986779404633178117</t>
  </si>
  <si>
    <t>Ivan Carlo Navarro Oller</t>
  </si>
  <si>
    <t>San Fabian, Ilocos Region</t>
  </si>
  <si>
    <t>Facebook-Ivan Carlo Navarro Oller
Instagram- @ivancarlooller</t>
  </si>
  <si>
    <t>Thu Apr 19 01:31:58 +0000 2018</t>
  </si>
  <si>
    <t>https://t.co/P5DXaOXNX7</t>
  </si>
  <si>
    <t>Thu Apr 19 01:38:54 +0000 2018</t>
  </si>
  <si>
    <t>983140182739300352</t>
  </si>
  <si>
    <t>Rafae Sena</t>
  </si>
  <si>
    <t>Mon Apr 09 00:31:00 +0000 2018</t>
  </si>
  <si>
    <t>Wed Apr 11 01:57:56 +0000 2018</t>
  </si>
  <si>
    <t>882176392225595392</t>
  </si>
  <si>
    <t>Tartiif</t>
  </si>
  <si>
    <t>Tue Jul 04 09:56:56 +0000 2017</t>
  </si>
  <si>
    <t>Mon Apr 16 21:51:13 +0000 2018</t>
  </si>
  <si>
    <t>848615286123237376</t>
  </si>
  <si>
    <t>Jeon Jung Kookie</t>
  </si>
  <si>
    <t>Perú</t>
  </si>
  <si>
    <t>-A.R.M.Y. de kokoro❣️  -Amo la música  -Jikook/Kookmin shipper  -Mi bias JungKook🐭🙈🍪  -Pinky 🐱❤
-#01-A😍</t>
  </si>
  <si>
    <t>Sun Apr 02 19:17:05 +0000 2017</t>
  </si>
  <si>
    <t>285320199</t>
  </si>
  <si>
    <t>Brooks Dawson</t>
  </si>
  <si>
    <t>North Carolina, USA</t>
  </si>
  <si>
    <t>Hungry dogs run faster.</t>
  </si>
  <si>
    <t>Wed Apr 20 23:14:01 +0000 2011</t>
  </si>
  <si>
    <t>Tue Apr 17 14:39:11 +0000 2018</t>
  </si>
  <si>
    <t>986774072515231754</t>
  </si>
  <si>
    <t>Michelle Dayane</t>
  </si>
  <si>
    <t>Lagoa Azul, Natal</t>
  </si>
  <si>
    <t>Por ser uma pessoa verdadeira e amada</t>
  </si>
  <si>
    <t>Thu Apr 19 01:10:47 +0000 2018</t>
  </si>
  <si>
    <t>Thu Apr 19 01:53:45 +0000 2018</t>
  </si>
  <si>
    <t>76196872</t>
  </si>
  <si>
    <t>NJK</t>
  </si>
  <si>
    <t>ÜT: 33.492144,-111.927607</t>
  </si>
  <si>
    <t>Tue Sep 22 00:27:40 +0000 2009</t>
  </si>
  <si>
    <t>Wed Oct 11 14:59:00 +0000 2017</t>
  </si>
  <si>
    <t>282835923</t>
  </si>
  <si>
    <t>Pankaj Pachnanda</t>
  </si>
  <si>
    <t>Sat Apr 16 01:28:11 +0000 2011</t>
  </si>
  <si>
    <t>Fri Jun 26 23:42:06 +0000 2015</t>
  </si>
  <si>
    <t>951525996464779266</t>
  </si>
  <si>
    <t>DiegoXTj</t>
  </si>
  <si>
    <t>Libertad, Tijuana</t>
  </si>
  <si>
    <t>Yo soy Real</t>
  </si>
  <si>
    <t>Thu Jan 11 18:47:30 +0000 2018</t>
  </si>
  <si>
    <t>Wed Apr 04 18:36:34 +0000 2018</t>
  </si>
  <si>
    <t>986778474231681025</t>
  </si>
  <si>
    <t>Demar Jose</t>
  </si>
  <si>
    <t>Let’s go Raptors🇨🇦🇨🇦 if I had one wish it would be to have a signed item by an NBA player👍 #ballislife</t>
  </si>
  <si>
    <t>Thu Apr 19 01:28:16 +0000 2018</t>
  </si>
  <si>
    <t>986774134041427968</t>
  </si>
  <si>
    <t>Cedric Waje</t>
  </si>
  <si>
    <t>Quezon City</t>
  </si>
  <si>
    <t>Nothing to see here!! Get out!!</t>
  </si>
  <si>
    <t>Thu Apr 19 01:11:01 +0000 2018</t>
  </si>
  <si>
    <t>4528608933</t>
  </si>
  <si>
    <t>Chris Isaac Bucao</t>
  </si>
  <si>
    <t>Fri Dec 18 21:34:22 +0000 2015</t>
  </si>
  <si>
    <t>889779983866101761</t>
  </si>
  <si>
    <t>Keatlaretsoe Thwane</t>
  </si>
  <si>
    <t>Pretoria, South Africa</t>
  </si>
  <si>
    <t>humble but I can be loud at times || On my knees to start and end the day 🙏 ... sports management student</t>
  </si>
  <si>
    <t>Tue Jul 25 09:30:54 +0000 2017</t>
  </si>
  <si>
    <t>Thu Apr 19 01:24:38 +0000 2018</t>
  </si>
  <si>
    <t>986054699429359616</t>
  </si>
  <si>
    <t>alireza_p14</t>
  </si>
  <si>
    <t>Rasht</t>
  </si>
  <si>
    <t>شک به تنها چیزی که دارم اعتماده...</t>
  </si>
  <si>
    <t>Tue Apr 17 01:32:15 +0000 2018</t>
  </si>
  <si>
    <t>974851772513529856</t>
  </si>
  <si>
    <t>Jayceee</t>
  </si>
  <si>
    <t>eres un tramposo 😥</t>
  </si>
  <si>
    <t>Sat Mar 17 03:35:49 +0000 2018</t>
  </si>
  <si>
    <t>Thu Apr 19 01:55:46 +0000 2018</t>
  </si>
  <si>
    <t>829889558967906304</t>
  </si>
  <si>
    <t>Angeeel      §</t>
  </si>
  <si>
    <t>Carolina, Puerto Rico</t>
  </si>
  <si>
    <t>sc: bebesii1 👻🔥</t>
  </si>
  <si>
    <t>Fri Feb 10 03:07:44 +0000 2017</t>
  </si>
  <si>
    <t>Thu Apr 19 01:39:28 +0000 2018</t>
  </si>
  <si>
    <t>986780231049543686</t>
  </si>
  <si>
    <t>Will Stanley</t>
  </si>
  <si>
    <t>Thu Apr 19 01:35:15 +0000 2018</t>
  </si>
  <si>
    <t>2955809453</t>
  </si>
  <si>
    <t>pantallita</t>
  </si>
  <si>
    <t>Colombia</t>
  </si>
  <si>
    <t>Fri Jan 02 00:47:58 +0000 2015</t>
  </si>
  <si>
    <t>Thu Apr 19 00:19:58 +0000 2018</t>
  </si>
  <si>
    <t>982773455954247681</t>
  </si>
  <si>
    <t>BBaller1123</t>
  </si>
  <si>
    <t>Sun Apr 08 00:13:45 +0000 2018</t>
  </si>
  <si>
    <t>Sun Apr 15 00:26:21 +0000 2018</t>
  </si>
  <si>
    <t>986780048458964992</t>
  </si>
  <si>
    <t>Saibon</t>
  </si>
  <si>
    <t>Nashua, NH</t>
  </si>
  <si>
    <t>Thu Apr 19 01:34:31 +0000 2018</t>
  </si>
  <si>
    <t>1316681245</t>
  </si>
  <si>
    <t>Josafá Reis</t>
  </si>
  <si>
    <t>Recife, Brazil</t>
  </si>
  <si>
    <t>O Santa Cruz nasceu e viverá eternamente! O Clube do povo!</t>
  </si>
  <si>
    <t>Sat Mar 30 15:40:46 +0000 2013</t>
  </si>
  <si>
    <t>386164628</t>
  </si>
  <si>
    <t>Steven AO</t>
  </si>
  <si>
    <t xml:space="preserve">Clearwater, Florida </t>
  </si>
  <si>
    <t>Thu Oct 06 19:35:48 +0000 2011</t>
  </si>
  <si>
    <t>772702888988508160</t>
  </si>
  <si>
    <t>⭐</t>
  </si>
  <si>
    <t>🇵🇭 | 🇳🇿</t>
  </si>
  <si>
    <t>Smile like nothing even happened.✨💯</t>
  </si>
  <si>
    <t>Mon Sep 05 07:48:19 +0000 2016</t>
  </si>
  <si>
    <t>Wed Apr 18 21:34:59 +0000 2018</t>
  </si>
  <si>
    <t>986779977734610944</t>
  </si>
  <si>
    <t>eric koza</t>
  </si>
  <si>
    <t>New York, NY</t>
  </si>
  <si>
    <t>Huge sports fan. Grandpa 5/9/17 😘</t>
  </si>
  <si>
    <t>Thu Apr 19 01:34:14 +0000 2018</t>
  </si>
  <si>
    <t>1100913313</t>
  </si>
  <si>
    <t>Hélium</t>
  </si>
  <si>
    <t xml:space="preserve">Parc des princes </t>
  </si>
  <si>
    <t>M'en bas les couilles</t>
  </si>
  <si>
    <t>Fri Jan 18 12:56:26 +0000 2013</t>
  </si>
  <si>
    <t>Thu Apr 19 01:32:26 +0000 2018</t>
  </si>
  <si>
    <t>736884274402623488</t>
  </si>
  <si>
    <t>Loupanji</t>
  </si>
  <si>
    <t>EU Champion / Professional Clash Royale Player for @TeamAllegiance and @ArcticGamingES</t>
  </si>
  <si>
    <t>Sun May 29 11:37:56 +0000 2016</t>
  </si>
  <si>
    <t>https://t.co/hvdY6R8YCa</t>
  </si>
  <si>
    <t>Mon Apr 16 20:58:06 +0000 2018</t>
  </si>
  <si>
    <t>797631307396194304</t>
  </si>
  <si>
    <t>🔋</t>
  </si>
  <si>
    <t>these bags under my eyes designer</t>
  </si>
  <si>
    <t>Sun Nov 13 02:44:57 +0000 2016</t>
  </si>
  <si>
    <t>https://t.co/UsYeJhdFNU</t>
  </si>
  <si>
    <t>Thu Apr 19 00:41:04 +0000 2018</t>
  </si>
  <si>
    <t>986777695613804545</t>
  </si>
  <si>
    <t>Clarence Carter</t>
  </si>
  <si>
    <t>I might be trolling but I might be serious too 🤷‍♂️</t>
  </si>
  <si>
    <t>Thu Apr 19 01:25:10 +0000 2018</t>
  </si>
  <si>
    <t>Thu Apr 19 01:55:23 +0000 2018</t>
  </si>
  <si>
    <t>965295317250801664</t>
  </si>
  <si>
    <t>joz</t>
  </si>
  <si>
    <t>Sun Feb 18 18:41:52 +0000 2018</t>
  </si>
  <si>
    <t>806391078630912000</t>
  </si>
  <si>
    <t>Brandon Tuttle</t>
  </si>
  <si>
    <t>Story artist, animator, and creator of The New Birth manga  Instagram: thenewbirth</t>
  </si>
  <si>
    <t>Wed Dec 07 06:53:09 +0000 2016</t>
  </si>
  <si>
    <t>https://t.co/r5x6Z9M2NP</t>
  </si>
  <si>
    <t>Thu Apr 19 00:07:24 +0000 2018</t>
  </si>
  <si>
    <t>986780558121299969</t>
  </si>
  <si>
    <t>Earth's Sevilla</t>
  </si>
  <si>
    <t>Thu Apr 19 01:36:33 +0000 2018</t>
  </si>
  <si>
    <t>986779735408758785</t>
  </si>
  <si>
    <t>Daniels Bermudez</t>
  </si>
  <si>
    <t>Listo😎😎</t>
  </si>
  <si>
    <t>Thu Apr 19 01:33:17 +0000 2018</t>
  </si>
  <si>
    <t>986780258757201920</t>
  </si>
  <si>
    <t>Luke hornicek</t>
  </si>
  <si>
    <t>xxx on a kill streak</t>
  </si>
  <si>
    <t>Thu Apr 19 01:35:21 +0000 2018</t>
  </si>
  <si>
    <t>748746516701990912</t>
  </si>
  <si>
    <t>Jen</t>
  </si>
  <si>
    <t>Fri Jul 01 05:14:15 +0000 2016</t>
  </si>
  <si>
    <t>986780194638843904</t>
  </si>
  <si>
    <t>Ethan  Michael Middleton</t>
  </si>
  <si>
    <t>Thu Apr 19 01:35:06 +0000 2018</t>
  </si>
  <si>
    <t>935288571698827268</t>
  </si>
  <si>
    <t>Liz Suckman</t>
  </si>
  <si>
    <t>Hudson Falls, NY</t>
  </si>
  <si>
    <t>Music makeup</t>
  </si>
  <si>
    <t>Mon Nov 27 23:25:47 +0000 2017</t>
  </si>
  <si>
    <t>Thu Apr 19 01:39:15 +0000 2018</t>
  </si>
  <si>
    <t>984152910442520577</t>
  </si>
  <si>
    <t>ThatsPullin</t>
  </si>
  <si>
    <t>Jersey City, NJ</t>
  </si>
  <si>
    <t>Pullin gang on top 🚀 🚀 🚀🔥 
13 Year old Young Youtuber🔥
175 Subs on youtube 200 sub grind?
Instagram yrndh14
Snapchat lockjaw2310
Psn ThatsPullin</t>
  </si>
  <si>
    <t>Wed Apr 11 19:35:13 +0000 2018</t>
  </si>
  <si>
    <t>31878482</t>
  </si>
  <si>
    <t>UM</t>
  </si>
  <si>
    <t>Thu Apr 16 15:13:36 +0000 2009</t>
  </si>
  <si>
    <t>985901584382025728</t>
  </si>
  <si>
    <t>Ariel Rey Rabuya</t>
  </si>
  <si>
    <t>Gingoog City, Northern Mindana</t>
  </si>
  <si>
    <t>Half-German Half-Sheferd</t>
  </si>
  <si>
    <t>Mon Apr 16 15:23:49 +0000 2018</t>
  </si>
  <si>
    <t>Thu Apr 19 01:31:11 +0000 2018</t>
  </si>
  <si>
    <t>852220529549467652</t>
  </si>
  <si>
    <t>carlosdaniel</t>
  </si>
  <si>
    <t>VALAR MORGHULIS</t>
  </si>
  <si>
    <t>Wed Apr 12 18:03:02 +0000 2017</t>
  </si>
  <si>
    <t>https://t.co/Ebl0inwmlV</t>
  </si>
  <si>
    <t>Wed Apr 18 21:13:57 +0000 2018</t>
  </si>
  <si>
    <t>1181291456</t>
  </si>
  <si>
    <t>Nicole Moreno</t>
  </si>
  <si>
    <t>Fri Feb 15 06:19:21 +0000 2013</t>
  </si>
  <si>
    <t>3579222760</t>
  </si>
  <si>
    <t>Tommy shelby</t>
  </si>
  <si>
    <t>بولاق الدكرور..</t>
  </si>
  <si>
    <t>‏‏‏‏‏‏‏‏‏‏‏‏‏‏‏‏‏انا مش تافه انا تافه اوي الأهلى ريال المدريد مانشيستر يونايتد كلية حقوق
‎‎‎#JFt74</t>
  </si>
  <si>
    <t>Mon Sep 07 17:41:05 +0000 2015</t>
  </si>
  <si>
    <t>https://t.co/O8wDrNjfgz</t>
  </si>
  <si>
    <t>Wed Apr 18 22:17:35 +0000 2018</t>
  </si>
  <si>
    <t>53760998</t>
  </si>
  <si>
    <t>ChristinaM</t>
  </si>
  <si>
    <t>Army wife. Runner. Hoosier.</t>
  </si>
  <si>
    <t>Sat Jul 04 21:09:44 +0000 2009</t>
  </si>
  <si>
    <t>851101708230860800</t>
  </si>
  <si>
    <t>chengang</t>
  </si>
  <si>
    <t>Sun Apr 09 15:57:14 +0000 2017</t>
  </si>
  <si>
    <t>Sat Aug 12 11:08:10 +0000 2017</t>
  </si>
  <si>
    <t>765717424230367232</t>
  </si>
  <si>
    <t>Jennifer castillo</t>
  </si>
  <si>
    <t>Wed Aug 17 01:10:35 +0000 2016</t>
  </si>
  <si>
    <t>Mon Mar 19 00:28:46 +0000 2018</t>
  </si>
  <si>
    <t>965717687862222848</t>
  </si>
  <si>
    <t>Please Follow Back c;</t>
  </si>
  <si>
    <t>Roblox Developer,YouTuber,Roblox Founder Of Terror Parks And On Twitter (Well Duh Josh)</t>
  </si>
  <si>
    <t>Mon Feb 19 22:40:13 +0000 2018</t>
  </si>
  <si>
    <t>Thu Apr 19 00:29:03 +0000 2018</t>
  </si>
  <si>
    <t>1429009603</t>
  </si>
  <si>
    <t>G</t>
  </si>
  <si>
    <t>Puerto Madryn, Argentina</t>
  </si>
  <si>
    <t>Insta:Gastton_Rodriguez   //  
Snap:Gastoon_r</t>
  </si>
  <si>
    <t>Tue May 14 22:40:11 +0000 2013</t>
  </si>
  <si>
    <t>Thu Apr 19 01:42:26 +0000 2018</t>
  </si>
  <si>
    <t>977115891023339520</t>
  </si>
  <si>
    <t>原田 竣斗</t>
  </si>
  <si>
    <t>井荻中→石神井バスケ部70th</t>
  </si>
  <si>
    <t>Fri Mar 23 09:32:37 +0000 2018</t>
  </si>
  <si>
    <t>Fri Apr 13 00:51:53 +0000 2018</t>
  </si>
  <si>
    <t>4536323368</t>
  </si>
  <si>
    <t>Joji</t>
  </si>
  <si>
    <t xml:space="preserve">Nairobi </t>
  </si>
  <si>
    <t>|| You don't live Once...You live everyday ||#CFC diehard ¦¦</t>
  </si>
  <si>
    <t>Sat Dec 19 14:30:28 +0000 2015</t>
  </si>
  <si>
    <t>Thu Apr 19 01:52:55 +0000 2018</t>
  </si>
  <si>
    <t>986777607768195072</t>
  </si>
  <si>
    <t>KSY</t>
  </si>
  <si>
    <t>a student from ChengDu Foreign Languages School</t>
  </si>
  <si>
    <t>Thu Apr 19 01:24:49 +0000 2018</t>
  </si>
  <si>
    <t>Thu Apr 19 01:40:43 +0000 2018</t>
  </si>
  <si>
    <t>986212612890177536</t>
  </si>
  <si>
    <t>Aaron Redman</t>
  </si>
  <si>
    <t>Missouri, USA</t>
  </si>
  <si>
    <t>Tue Apr 17 11:59:44 +0000 2018</t>
  </si>
  <si>
    <t>Thu Apr 19 01:41:23 +0000 2018</t>
  </si>
  <si>
    <t>140479241</t>
  </si>
  <si>
    <t>Carlos Soc</t>
  </si>
  <si>
    <t>Wed May 05 16:01:44 +0000 2010</t>
  </si>
  <si>
    <t>Thu Aug 18 11:47:29 +0000 2016</t>
  </si>
  <si>
    <t>986779833043767297</t>
  </si>
  <si>
    <t>Mustafa Ahmad</t>
  </si>
  <si>
    <t>Thu Apr 19 01:33:40 +0000 2018</t>
  </si>
  <si>
    <t>Thu Apr 19 01:40:46 +0000 2018</t>
  </si>
  <si>
    <t>986779687593611265</t>
  </si>
  <si>
    <t>ryan</t>
  </si>
  <si>
    <t>Thu Apr 19 01:33:05 +0000 2018</t>
  </si>
  <si>
    <t>986778123248189440</t>
  </si>
  <si>
    <t>Loretatumaquetiano</t>
  </si>
  <si>
    <t>Thu Apr 19 01:26:52 +0000 2018</t>
  </si>
  <si>
    <t>961679925198577664</t>
  </si>
  <si>
    <t>Stephen Mancha</t>
  </si>
  <si>
    <t>Denver, CO</t>
  </si>
  <si>
    <t>Thu Feb 08 19:15:36 +0000 2018</t>
  </si>
  <si>
    <t>Tue Apr 17 21:26:53 +0000 2018</t>
  </si>
  <si>
    <t>986779699383816193</t>
  </si>
  <si>
    <t>Bannorfred</t>
  </si>
  <si>
    <t>Thu Apr 19 01:33:08 +0000 2018</t>
  </si>
  <si>
    <t>986778145956167681</t>
  </si>
  <si>
    <t>Nicholas Shu</t>
  </si>
  <si>
    <t>Thu Apr 19 01:26:58 +0000 2018</t>
  </si>
  <si>
    <t>979058534850662400</t>
  </si>
  <si>
    <t>Junn</t>
  </si>
  <si>
    <t>Wed Mar 28 18:11:59 +0000 2018</t>
  </si>
  <si>
    <t>Wed Apr 04 21:34:30 +0000 2018</t>
  </si>
  <si>
    <t>856127119960797185</t>
  </si>
  <si>
    <t>Chris Rubayo</t>
  </si>
  <si>
    <t>MHS 🏀’21</t>
  </si>
  <si>
    <t>Sun Apr 23 12:46:26 +0000 2017</t>
  </si>
  <si>
    <t>954922992663896065</t>
  </si>
  <si>
    <t>✨Maya✨</t>
  </si>
  <si>
    <t>California, USA</t>
  </si>
  <si>
    <t>📍Los Angeles 🇯🇲🇻🇨                      👻oneloveqt T R A N S C E N D I N G individual who lives for fashion, peace, and love</t>
  </si>
  <si>
    <t>Sun Jan 21 03:45:57 +0000 2018</t>
  </si>
  <si>
    <t>Thu Apr 19 01:12:05 +0000 2018</t>
  </si>
  <si>
    <t>986368571797225472</t>
  </si>
  <si>
    <t>Ricardo</t>
  </si>
  <si>
    <t>Juárez, Chihuahua</t>
  </si>
  <si>
    <t>Tue Apr 17 22:19:28 +0000 2018</t>
  </si>
  <si>
    <t>Tue Apr 17 22:25:38 +0000 2018</t>
  </si>
  <si>
    <t>986769155838922753</t>
  </si>
  <si>
    <t>DaFloorist33</t>
  </si>
  <si>
    <t>Thu Apr 19 00:51:14 +0000 2018</t>
  </si>
  <si>
    <t>Thu Apr 19 01:42:11 +0000 2018</t>
  </si>
  <si>
    <t>4884658083</t>
  </si>
  <si>
    <t>Trey Kirklen</t>
  </si>
  <si>
    <t>Belgium</t>
  </si>
  <si>
    <t>SHAPE American High School football player| C/o '17| Avila University 2017 Commit 🦅⤴️</t>
  </si>
  <si>
    <t>Sun Feb 07 13:12:07 +0000 2016</t>
  </si>
  <si>
    <t>https://t.co/sFyzGd5PTS</t>
  </si>
  <si>
    <t>Thu Apr 19 01:54:05 +0000 2018</t>
  </si>
  <si>
    <t>986779856259158016</t>
  </si>
  <si>
    <t>Ziya kaya</t>
  </si>
  <si>
    <t>Thu Apr 19 01:33:46 +0000 2018</t>
  </si>
  <si>
    <t>986778736396853248</t>
  </si>
  <si>
    <t>Jeremy Caron</t>
  </si>
  <si>
    <t>Thu Apr 19 01:29:19 +0000 2018</t>
  </si>
  <si>
    <t>936438599188299776</t>
  </si>
  <si>
    <t>dofem</t>
  </si>
  <si>
    <t>Yuen Long District, Hong Kong</t>
  </si>
  <si>
    <t>Big guys</t>
  </si>
  <si>
    <t>Fri Dec 01 03:35:35 +0000 2017</t>
  </si>
  <si>
    <t>Wed Apr 18 08:05:09 +0000 2018</t>
  </si>
  <si>
    <t>2191343705</t>
  </si>
  <si>
    <t>ziad</t>
  </si>
  <si>
    <t>send memes.</t>
  </si>
  <si>
    <t>Fri Nov 22 13:36:07 +0000 2013</t>
  </si>
  <si>
    <t>Wed Apr 18 15:32:17 +0000 2018</t>
  </si>
  <si>
    <t>45431530</t>
  </si>
  <si>
    <t>Msnetta</t>
  </si>
  <si>
    <t>One of a kind</t>
  </si>
  <si>
    <t>Sun Jun 07 21:49:13 +0000 2009</t>
  </si>
  <si>
    <t>Wed Nov 09 04:04:22 +0000 2016</t>
  </si>
  <si>
    <t>890531311634534401</t>
  </si>
  <si>
    <t>🚀Tay...</t>
  </si>
  <si>
    <t>Pittsburgh, PA</t>
  </si>
  <si>
    <t>I'm cool like that...
Humble in the clouds...</t>
  </si>
  <si>
    <t>Thu Jul 27 11:16:24 +0000 2017</t>
  </si>
  <si>
    <t>986779506424799232</t>
  </si>
  <si>
    <t>Juan Octavianus</t>
  </si>
  <si>
    <t>Jember, Jawa Timur</t>
  </si>
  <si>
    <t>#basketballNeverStop🏀🔥</t>
  </si>
  <si>
    <t>Thu Apr 19 01:32:22 +0000 2018</t>
  </si>
  <si>
    <t>1900806703</t>
  </si>
  <si>
    <t>maynor martinez</t>
  </si>
  <si>
    <t>Tue Sep 24 15:07:32 +0000 2013</t>
  </si>
  <si>
    <t>Mon Apr 16 03:08:42 +0000 2018</t>
  </si>
  <si>
    <t>450672739</t>
  </si>
  <si>
    <t>Kyle Hyde</t>
  </si>
  <si>
    <t>nothing.nowhere</t>
  </si>
  <si>
    <t>persiguiendo ese estado mental que me quita la ansiedad y me da la indiferencia que necesito para no llorar. mi corazón es rojo pero se ennegrece.</t>
  </si>
  <si>
    <t>Fri Dec 30 14:31:53 +0000 2011</t>
  </si>
  <si>
    <t>https://t.co/EWyLfFkIij</t>
  </si>
  <si>
    <t>Thu Apr 12 21:03:21 +0000 2018</t>
  </si>
  <si>
    <t>986779778442285061</t>
  </si>
  <si>
    <t>Jarred Flores</t>
  </si>
  <si>
    <t>Thu Apr 19 01:33:27 +0000 2018</t>
  </si>
  <si>
    <t>Thu Apr 19 01:36:15 +0000 2018</t>
  </si>
  <si>
    <t>849911990382346240</t>
  </si>
  <si>
    <t>Abhishek Khanal</t>
  </si>
  <si>
    <t>Universe</t>
  </si>
  <si>
    <t>Physics graduate student @ClemsonUniv! 
Everything science.</t>
  </si>
  <si>
    <t>Thu Apr 06 09:09:43 +0000 2017</t>
  </si>
  <si>
    <t>https://t.co/LbcYZyGprq</t>
  </si>
  <si>
    <t>Thu Apr 19 01:41:54 +0000 2018</t>
  </si>
  <si>
    <t>986779539224309760</t>
  </si>
  <si>
    <t>ريع الهندي،</t>
  </si>
  <si>
    <t>Thu Apr 19 01:32:30 +0000 2018</t>
  </si>
  <si>
    <t>637145561</t>
  </si>
  <si>
    <t>Janna Smith</t>
  </si>
  <si>
    <t>Granville, OH</t>
  </si>
  <si>
    <t>"we don't meet people by accident. they are meant to cross our path for a reason"</t>
  </si>
  <si>
    <t>Mon Jul 16 17:43:36 +0000 2012</t>
  </si>
  <si>
    <t>986779516969324544</t>
  </si>
  <si>
    <t>عصام</t>
  </si>
  <si>
    <t>Thu Apr 19 01:32:25 +0000 2018</t>
  </si>
  <si>
    <t>986779491027554306</t>
  </si>
  <si>
    <t>jene</t>
  </si>
  <si>
    <t>Thu Apr 19 01:32:18 +0000 2018</t>
  </si>
  <si>
    <t>956546957920497666</t>
  </si>
  <si>
    <t>pepperoni single cheese</t>
  </si>
  <si>
    <t>Outside Space</t>
  </si>
  <si>
    <t>Thu Jan 25 15:19:01 +0000 2018</t>
  </si>
  <si>
    <t>810356406226255872</t>
  </si>
  <si>
    <t>てどこん</t>
  </si>
  <si>
    <t>沖縄 宜野湾市</t>
  </si>
  <si>
    <t>🌺宮古→沖縄🏖マイペース_(:3 」∠)_</t>
  </si>
  <si>
    <t>Sun Dec 18 05:29:57 +0000 2016</t>
  </si>
  <si>
    <t>Thu Apr 19 01:50:51 +0000 2018</t>
  </si>
  <si>
    <t>985175534995881984</t>
  </si>
  <si>
    <t>axel</t>
  </si>
  <si>
    <t>Sat Apr 14 15:18:46 +0000 2018</t>
  </si>
  <si>
    <t>986774908402388994</t>
  </si>
  <si>
    <t>Nickolas Coleman</t>
  </si>
  <si>
    <t>Middle River, MD</t>
  </si>
  <si>
    <t>RS|DB|AB|GC 
👣 me on IG @nigihaso
amosc @nigihaso</t>
  </si>
  <si>
    <t>Thu Apr 19 01:14:06 +0000 2018</t>
  </si>
  <si>
    <t>3019047548</t>
  </si>
  <si>
    <t>frlnflyd^^</t>
  </si>
  <si>
    <t>ELECTRICAL ENGINEER...😍😍😍</t>
  </si>
  <si>
    <t>Sat Feb 14 02:24:28 +0000 2015</t>
  </si>
  <si>
    <t>158502072</t>
  </si>
  <si>
    <t>Eros</t>
  </si>
  <si>
    <t>Tue Jun 22 21:53:03 +0000 2010</t>
  </si>
  <si>
    <t>Thu Apr 19 01:31:28 +0000 2018</t>
  </si>
  <si>
    <t>885061368747110402</t>
  </si>
  <si>
    <t>Emmanuel💯</t>
  </si>
  <si>
    <t>Oakland</t>
  </si>
  <si>
    <t>Wed Jul 12 09:00:48 +0000 2017</t>
  </si>
  <si>
    <t>Wed Apr 11 19:06:39 +0000 2018</t>
  </si>
  <si>
    <t>983490881582907392</t>
  </si>
  <si>
    <t>bm</t>
  </si>
  <si>
    <t>32.2226 N 110.9747 W</t>
  </si>
  <si>
    <t>Mon Apr 09 23:44:33 +0000 2018</t>
  </si>
  <si>
    <t>2483552412</t>
  </si>
  <si>
    <t>تذاكر للبيع في ملعب الجوهرة</t>
  </si>
  <si>
    <t>الرياض, المملكة العربية السعود</t>
  </si>
  <si>
    <t>مضمونة ولو تبغى تجي تستلمها بنفسك</t>
  </si>
  <si>
    <t>Thu May 08 11:21:52 +0000 2014</t>
  </si>
  <si>
    <t>Mon Apr 16 09:29:36 +0000 2018</t>
  </si>
  <si>
    <t>986777159195873285</t>
  </si>
  <si>
    <t>Ayan Zaman</t>
  </si>
  <si>
    <t>Thu Apr 19 01:23:02 +0000 2018</t>
  </si>
  <si>
    <t>443232111</t>
  </si>
  <si>
    <t>اللُّويسِيتُو </t>
  </si>
  <si>
    <t>Mechanical Engineer ⚙ #justedujo 🎓</t>
  </si>
  <si>
    <t>Wed Dec 21 23:44:30 +0000 2011</t>
  </si>
  <si>
    <t>https://t.co/lIMqGe0rpb</t>
  </si>
  <si>
    <t>Tue Apr 17 21:02:17 +0000 2018</t>
  </si>
  <si>
    <t>986777570463989760</t>
  </si>
  <si>
    <t>陈亦峰</t>
  </si>
  <si>
    <t>Thu Apr 19 01:24:41 +0000 2018</t>
  </si>
  <si>
    <t>971828961910157312</t>
  </si>
  <si>
    <t>Gnali Christ Arnaud</t>
  </si>
  <si>
    <t>Ivory Coast</t>
  </si>
  <si>
    <t>Étudiant, INP-HB</t>
  </si>
  <si>
    <t>Thu Mar 08 19:24:15 +0000 2018</t>
  </si>
  <si>
    <t>Wed Apr 18 17:48:10 +0000 2018</t>
  </si>
  <si>
    <t>933178359835529216</t>
  </si>
  <si>
    <t>youngseagoat</t>
  </si>
  <si>
    <t>Kansas City, MO</t>
  </si>
  <si>
    <t>-534-6041-https://t.co/nn09ZAawlO</t>
  </si>
  <si>
    <t>Wed Nov 22 03:40:33 +0000 2017</t>
  </si>
  <si>
    <t>https://t.co/o5m51FuZnx</t>
  </si>
  <si>
    <t>Thu Apr 19 01:27:02 +0000 2018</t>
  </si>
  <si>
    <t>986776847034630144</t>
  </si>
  <si>
    <t>蔡迪生</t>
  </si>
  <si>
    <t>Thu Apr 19 01:21:48 +0000 2018</t>
  </si>
  <si>
    <t>zh-tw</t>
  </si>
  <si>
    <t>371223656</t>
  </si>
  <si>
    <t>PINEM!</t>
  </si>
  <si>
    <t>Bandar Lampung</t>
  </si>
  <si>
    <t>Sejarah'13 ( Unila) | Manchester City (The Citizens)|</t>
  </si>
  <si>
    <t>Sat Sep 10 12:44:46 +0000 2011</t>
  </si>
  <si>
    <t>Tue Apr 17 03:31:55 +0000 2018</t>
  </si>
  <si>
    <t>974676652696338432</t>
  </si>
  <si>
    <t>Eddy</t>
  </si>
  <si>
    <t>Singapore</t>
  </si>
  <si>
    <t>Hii</t>
  </si>
  <si>
    <t>Fri Mar 16 15:59:57 +0000 2018</t>
  </si>
  <si>
    <t>Thu Apr 19 01:31:01 +0000 2018</t>
  </si>
  <si>
    <t>3722910134</t>
  </si>
  <si>
    <t>DDG ❤️</t>
  </si>
  <si>
    <t>probably</t>
  </si>
  <si>
    <t>Tue Sep 29 06:24:58 +0000 2015</t>
  </si>
  <si>
    <t>Sun Apr 08 05:43:21 +0000 2018</t>
  </si>
  <si>
    <t>390126041</t>
  </si>
  <si>
    <t>Zainabness ☁️</t>
  </si>
  <si>
    <t>Bahrain</t>
  </si>
  <si>
    <t>Former flower girl.</t>
  </si>
  <si>
    <t>Thu Oct 13 14:10:44 +0000 2011</t>
  </si>
  <si>
    <t>https://t.co/yAAiBWX1OT</t>
  </si>
  <si>
    <t>Thu Apr 19 01:36:52 +0000 2018</t>
  </si>
  <si>
    <t>986776673084309510</t>
  </si>
  <si>
    <t>Charlie</t>
  </si>
  <si>
    <t>Thu Apr 19 01:21:07 +0000 2018</t>
  </si>
  <si>
    <t>986778698765479936</t>
  </si>
  <si>
    <t>mzyona</t>
  </si>
  <si>
    <t>Thu Apr 19 01:29:10 +0000 2018</t>
  </si>
  <si>
    <t>986762582764736515</t>
  </si>
  <si>
    <t>Tadarius Jacobs</t>
  </si>
  <si>
    <t>Thu Apr 19 00:25:07 +0000 2018</t>
  </si>
  <si>
    <t>329619537</t>
  </si>
  <si>
    <t>marshall rockwood</t>
  </si>
  <si>
    <t>33Ohio</t>
  </si>
  <si>
    <t>Music producer 
http://t.co/oDlaT4hnMv</t>
  </si>
  <si>
    <t>Tue Jul 05 11:17:02 +0000 2011</t>
  </si>
  <si>
    <t>http://t.co/BBVRBcJZVz</t>
  </si>
  <si>
    <t>Thu Apr 12 21:00:07 +0000 2018</t>
  </si>
  <si>
    <t>986773244240855040</t>
  </si>
  <si>
    <t>Romário Rocha</t>
  </si>
  <si>
    <t>Romário Batera</t>
  </si>
  <si>
    <t>Thu Apr 19 01:07:29 +0000 2018</t>
  </si>
  <si>
    <t>986759461468385280</t>
  </si>
  <si>
    <t>Harry Teng</t>
  </si>
  <si>
    <t>Beijing</t>
  </si>
  <si>
    <t>Arts &amp; Culture Entertainment Games NBA Movies Fitness &amp; Wellness</t>
  </si>
  <si>
    <t>Thu Apr 19 00:12:43 +0000 2018</t>
  </si>
  <si>
    <t>975545506515398657</t>
  </si>
  <si>
    <t>Rapheal Kirkpatrick</t>
  </si>
  <si>
    <t>Mon Mar 19 01:32:28 +0000 2018</t>
  </si>
  <si>
    <t>986778658424721414</t>
  </si>
  <si>
    <t>janay sinot</t>
  </si>
  <si>
    <t>Thu Apr 19 01:29:00 +0000 2018</t>
  </si>
  <si>
    <t>67864829</t>
  </si>
  <si>
    <t>Alinasir Abdirahman</t>
  </si>
  <si>
    <t>Somalia</t>
  </si>
  <si>
    <t>Dream is not illegal stuff as long as the dreamer knows its limits.</t>
  </si>
  <si>
    <t>Sat Aug 22 10:46:15 +0000 2009</t>
  </si>
  <si>
    <t>Fri Sep 15 03:57:45 +0000 2017</t>
  </si>
  <si>
    <t>31893013</t>
  </si>
  <si>
    <t>Joseph Munoz</t>
  </si>
  <si>
    <t>Thu Apr 16 15:28:55 +0000 2009</t>
  </si>
  <si>
    <t>Tue Nov 08 21:42:37 +0000 2016</t>
  </si>
  <si>
    <t>986770909297020936</t>
  </si>
  <si>
    <t>Ilhan Ertak</t>
  </si>
  <si>
    <t>Thu Apr 19 00:58:12 +0000 2018</t>
  </si>
  <si>
    <t>877967421067407360</t>
  </si>
  <si>
    <t>Detrick Jones</t>
  </si>
  <si>
    <t>Virginia, USA</t>
  </si>
  <si>
    <t>tryna make a life worth living with music, love, good friends ,and even more little things</t>
  </si>
  <si>
    <t>Thu Jun 22 19:11:59 +0000 2017</t>
  </si>
  <si>
    <t>Thu Apr 19 01:32:09 +0000 2018</t>
  </si>
  <si>
    <t>2727244410</t>
  </si>
  <si>
    <t>Patient Wolf</t>
  </si>
  <si>
    <t>Find a reason and keep moving forward. #ImmortalGrind</t>
  </si>
  <si>
    <t>Tue Aug 12 20:38:29 +0000 2014</t>
  </si>
  <si>
    <t>Mon Apr 16 13:41:06 +0000 2018</t>
  </si>
  <si>
    <t>766668554309668864</t>
  </si>
  <si>
    <t>Michael-James Brown</t>
  </si>
  <si>
    <t>DM(V) Native // US Army 🇺🇸 // GCU '20 ~For those I love , I will sacrifice~</t>
  </si>
  <si>
    <t>Fri Aug 19 16:10:02 +0000 2016</t>
  </si>
  <si>
    <t>https://t.co/NaSsmr7onV</t>
  </si>
  <si>
    <t>Thu Apr 19 01:37:02 +0000 2018</t>
  </si>
  <si>
    <t>986777209921732608</t>
  </si>
  <si>
    <t>Srechiadam</t>
  </si>
  <si>
    <t>Thu Apr 19 01:23:15 +0000 2018</t>
  </si>
  <si>
    <t>968869202500218880</t>
  </si>
  <si>
    <t>MO</t>
  </si>
  <si>
    <t>Wed Feb 28 15:23:13 +0000 2018</t>
  </si>
  <si>
    <t>986756345427722240</t>
  </si>
  <si>
    <t>王亚博</t>
  </si>
  <si>
    <t>NBA 體育 音樂</t>
  </si>
  <si>
    <t>Thu Apr 19 00:00:20 +0000 2018</t>
  </si>
  <si>
    <t>965246084925808641</t>
  </si>
  <si>
    <t>Norman</t>
  </si>
  <si>
    <t>Sun Feb 18 15:26:14 +0000 2018</t>
  </si>
  <si>
    <t>Wed Feb 28 21:20:36 +0000 2018</t>
  </si>
  <si>
    <t>74268666</t>
  </si>
  <si>
    <t>¯\_(ツ)_/¯</t>
  </si>
  <si>
    <t>Copywriter - So if I suck please let me know...I can change.</t>
  </si>
  <si>
    <t>Mon Sep 14 21:24:10 +0000 2009</t>
  </si>
  <si>
    <t>Sun Jun 18 15:30:06 +0000 2017</t>
  </si>
  <si>
    <t>986588760241352704</t>
  </si>
  <si>
    <t>Pleyr</t>
  </si>
  <si>
    <t>Montalban, Rizal</t>
  </si>
  <si>
    <t>New twitter account 🌟</t>
  </si>
  <si>
    <t>Wed Apr 18 12:54:25 +0000 2018</t>
  </si>
  <si>
    <t>986776340127977472</t>
  </si>
  <si>
    <t>Gabriel</t>
  </si>
  <si>
    <t>Thu Apr 19 01:19:47 +0000 2018</t>
  </si>
  <si>
    <t>3177844811</t>
  </si>
  <si>
    <t>jär</t>
  </si>
  <si>
    <t>💜06.30.17💜</t>
  </si>
  <si>
    <t>Fri Apr 17 19:44:11 +0000 2015</t>
  </si>
  <si>
    <t>Thu Apr 19 01:40:34 +0000 2018</t>
  </si>
  <si>
    <t>4468771516</t>
  </si>
  <si>
    <t>Michael Hiebert</t>
  </si>
  <si>
    <t>Sun Dec 13 09:17:08 +0000 2015</t>
  </si>
  <si>
    <t>Wed Apr 18 20:10:33 +0000 2018</t>
  </si>
  <si>
    <t>406519638</t>
  </si>
  <si>
    <t>Brandon O'Doherty</t>
  </si>
  <si>
    <t>Derry/Washington DC</t>
  </si>
  <si>
    <t>Sun Nov 06 20:31:44 +0000 2011</t>
  </si>
  <si>
    <t>https://t.co/hlG1DHfeVk</t>
  </si>
  <si>
    <t>Wed Apr 18 22:33:37 +0000 2018</t>
  </si>
  <si>
    <t>4208647887</t>
  </si>
  <si>
    <t>Bashar Aminu Dikko</t>
  </si>
  <si>
    <t>Tue Nov 17 09:31:07 +0000 2015</t>
  </si>
  <si>
    <t>Mon Dec 07 10:10:49 +0000 2015</t>
  </si>
  <si>
    <t>986775397965578240</t>
  </si>
  <si>
    <t>Drew Anderson</t>
  </si>
  <si>
    <t>Gold Coast, Queensland</t>
  </si>
  <si>
    <t>Sport 🙌 + Music 🎧 + Gryffindor ❤️</t>
  </si>
  <si>
    <t>Thu Apr 19 01:16:03 +0000 2018</t>
  </si>
  <si>
    <t>Thu Apr 19 01:40:59 +0000 2018</t>
  </si>
  <si>
    <t>986767149137096706</t>
  </si>
  <si>
    <t>Javier</t>
  </si>
  <si>
    <t>Thu Apr 19 00:43:16 +0000 2018</t>
  </si>
  <si>
    <t>986776720098381829</t>
  </si>
  <si>
    <t>baltazar marenda</t>
  </si>
  <si>
    <t>Thu Apr 19 01:21:18 +0000 2018</t>
  </si>
  <si>
    <t>986773479973273600</t>
  </si>
  <si>
    <t>Lei</t>
  </si>
  <si>
    <t>Fu</t>
  </si>
  <si>
    <t>Thu Apr 19 01:08:25 +0000 2018</t>
  </si>
  <si>
    <t>986776785281990657</t>
  </si>
  <si>
    <t>Terra Kilgore</t>
  </si>
  <si>
    <t>Thu Apr 19 01:21:33 +0000 2018</t>
  </si>
  <si>
    <t>986777245556641792</t>
  </si>
  <si>
    <t>Nwaozuzuz steve</t>
  </si>
  <si>
    <t>Thu Apr 19 01:23:23 +0000 2018</t>
  </si>
  <si>
    <t>851204340433932288</t>
  </si>
  <si>
    <t>vertigo2k</t>
  </si>
  <si>
    <t>London Art Center</t>
  </si>
  <si>
    <t>Sun Apr 09 22:45:04 +0000 2017</t>
  </si>
  <si>
    <t>Tue Apr 17 23:48:30 +0000 2018</t>
  </si>
  <si>
    <t>986734167995006976</t>
  </si>
  <si>
    <t>mlblive</t>
  </si>
  <si>
    <t>Watch MLB Full Season FREE Live Streaming Online</t>
  </si>
  <si>
    <t>Wed Apr 18 22:32:13 +0000 2018</t>
  </si>
  <si>
    <t>https://t.co/uCUnVJgvOi</t>
  </si>
  <si>
    <t>Wed Apr 18 23:51:54 +0000 2018</t>
  </si>
  <si>
    <t>985324277846237185</t>
  </si>
  <si>
    <t>Ryan</t>
  </si>
  <si>
    <t>Sun Apr 15 01:09:49 +0000 2018</t>
  </si>
  <si>
    <t>Sun Apr 15 17:29:21 +0000 2018</t>
  </si>
  <si>
    <t>631657571</t>
  </si>
  <si>
    <t>Dean Costello</t>
  </si>
  <si>
    <t>costello_16</t>
  </si>
  <si>
    <t>Tue Jul 10 03:55:29 +0000 2012</t>
  </si>
  <si>
    <t>Wed Apr 18 01:41:06 +0000 2018</t>
  </si>
  <si>
    <t>974791816116670464</t>
  </si>
  <si>
    <t>Biramiinho</t>
  </si>
  <si>
    <t>Senegal</t>
  </si>
  <si>
    <t>Biramiinho alias Monsieur Liverpool.
You'll Never Walk Alone !</t>
  </si>
  <si>
    <t>Fri Mar 16 23:37:34 +0000 2018</t>
  </si>
  <si>
    <t>Mon Apr 16 11:58:53 +0000 2018</t>
  </si>
  <si>
    <t>827956322888921088</t>
  </si>
  <si>
    <t>Max Pena</t>
  </si>
  <si>
    <t>Staten Island, NY</t>
  </si>
  <si>
    <t>Sat Feb 04 19:05:44 +0000 2017</t>
  </si>
  <si>
    <t>Thu Apr 19 00:26:54 +0000 2018</t>
  </si>
  <si>
    <t>961421392821587968</t>
  </si>
  <si>
    <t>Marsha Bell</t>
  </si>
  <si>
    <t>Thu Feb 08 02:08:17 +0000 2018</t>
  </si>
  <si>
    <t>Wed Apr 18 23:30:57 +0000 2018</t>
  </si>
  <si>
    <t>2813513525</t>
  </si>
  <si>
    <t>J Stax</t>
  </si>
  <si>
    <t>Tue Oct 07 11:00:59 +0000 2014</t>
  </si>
  <si>
    <t>Sun Jan 08 00:15:28 +0000 2017</t>
  </si>
  <si>
    <t>3336888207</t>
  </si>
  <si>
    <t>Louis</t>
  </si>
  <si>
    <t>Sat Jun 20 13:57:16 +0000 2015</t>
  </si>
  <si>
    <t>986776783637831680</t>
  </si>
  <si>
    <t>Josh Helton</t>
  </si>
  <si>
    <t>Indiana, USA</t>
  </si>
  <si>
    <t>986775290914443264</t>
  </si>
  <si>
    <t>Jardel Santiago</t>
  </si>
  <si>
    <t>Thu Apr 19 01:15:37 +0000 2018</t>
  </si>
  <si>
    <t>981035401912647680</t>
  </si>
  <si>
    <t>Amanda Marie</t>
  </si>
  <si>
    <t>My name Amanda Marie</t>
  </si>
  <si>
    <t>Tue Apr 03 05:07:21 +0000 2018</t>
  </si>
  <si>
    <t>Mon Apr 09 00:38:07 +0000 2018</t>
  </si>
  <si>
    <t>986775628522418178</t>
  </si>
  <si>
    <t>LeBron Missed</t>
  </si>
  <si>
    <t>Cleveland, OH</t>
  </si>
  <si>
    <t>Live updates of every shot LeBron misses in game #IPROMISE</t>
  </si>
  <si>
    <t>Thu Apr 19 01:16:58 +0000 2018</t>
  </si>
  <si>
    <t>Thu Apr 19 01:26:29 +0000 2018</t>
  </si>
  <si>
    <t>965508466348498945</t>
  </si>
  <si>
    <t>ronsanity123</t>
  </si>
  <si>
    <t>Auckland, New Zealand</t>
  </si>
  <si>
    <t>Mon Feb 19 08:48:51 +0000 2018</t>
  </si>
  <si>
    <t>Thu Apr 19 01:24:10 +0000 2018</t>
  </si>
  <si>
    <t>285442862</t>
  </si>
  <si>
    <t>Ainesh Ravi</t>
  </si>
  <si>
    <t>Thu Apr 21 04:49:30 +0000 2011</t>
  </si>
  <si>
    <t>980094945502560257</t>
  </si>
  <si>
    <t>Abisola</t>
  </si>
  <si>
    <t>Am a nice guy</t>
  </si>
  <si>
    <t>Sat Mar 31 14:50:19 +0000 2018</t>
  </si>
  <si>
    <t>986776830244880384</t>
  </si>
  <si>
    <t>Joseph subido</t>
  </si>
  <si>
    <t>Thu Apr 19 01:21:44 +0000 2018</t>
  </si>
  <si>
    <t>542754059</t>
  </si>
  <si>
    <t>T I</t>
  </si>
  <si>
    <t>IG: @im_immaculate |
@ManUtd   
Pisces 
G.R.H.M</t>
  </si>
  <si>
    <t>Sun Apr 01 18:29:30 +0000 2012</t>
  </si>
  <si>
    <t>Thu Apr 19 01:31:21 +0000 2018</t>
  </si>
  <si>
    <t>2298543162</t>
  </si>
  <si>
    <t>branden</t>
  </si>
  <si>
    <t>🤫💯</t>
  </si>
  <si>
    <t>Sat Jan 18 21:26:17 +0000 2014</t>
  </si>
  <si>
    <t>Thu Apr 19 01:52:29 +0000 2018</t>
  </si>
  <si>
    <t>986775380571832321</t>
  </si>
  <si>
    <t>Diane Torres</t>
  </si>
  <si>
    <t>Thu Apr 19 01:15:58 +0000 2018</t>
  </si>
  <si>
    <t>986776558147743744</t>
  </si>
  <si>
    <t>Jorey Bahian</t>
  </si>
  <si>
    <t>Im a SOUTHBOYS👦
15yrsold/Heighcut/Cute
SHANTIDOPE💞/EXBATTALION💓/JREYOA💞</t>
  </si>
  <si>
    <t>Thu Apr 19 01:20:39 +0000 2018</t>
  </si>
  <si>
    <t>Thu Apr 19 01:29:29 +0000 2018</t>
  </si>
  <si>
    <t>877742752867303424</t>
  </si>
  <si>
    <t>鲁笛</t>
  </si>
  <si>
    <t>上海</t>
  </si>
  <si>
    <t>Baseball</t>
  </si>
  <si>
    <t>Thu Jun 22 04:19:14 +0000 2017</t>
  </si>
  <si>
    <t>18798283</t>
  </si>
  <si>
    <t>wilderlife</t>
  </si>
  <si>
    <t>Philly,Pa</t>
  </si>
  <si>
    <t>Philly dude...6ft1, brown skinned, ryder type</t>
  </si>
  <si>
    <t>Fri Jan 09 10:48:26 +0000 2009</t>
  </si>
  <si>
    <t>http://t.co/6OUShbqhRK</t>
  </si>
  <si>
    <t>Thu Apr 19 01:43:21 +0000 2018</t>
  </si>
  <si>
    <t>3342879088</t>
  </si>
  <si>
    <t>josach0</t>
  </si>
  <si>
    <t>💀</t>
  </si>
  <si>
    <t>Tue Jun 23 15:57:14 +0000 2015</t>
  </si>
  <si>
    <t>Fri Apr 13 11:47:13 +0000 2018</t>
  </si>
  <si>
    <t>986776198901649409</t>
  </si>
  <si>
    <t>Chris</t>
  </si>
  <si>
    <t>Thu Apr 19 01:19:14 +0000 2018</t>
  </si>
  <si>
    <t>31504524</t>
  </si>
  <si>
    <t>Mónica DB</t>
  </si>
  <si>
    <t>San Antonio, TX</t>
  </si>
  <si>
    <t>22 | stmu alum | accountant ✌🏼</t>
  </si>
  <si>
    <t>Wed Apr 15 20:11:20 +0000 2009</t>
  </si>
  <si>
    <t>Thu Apr 19 01:42:30 +0000 2018</t>
  </si>
  <si>
    <t>973746328537767936</t>
  </si>
  <si>
    <t>dan</t>
  </si>
  <si>
    <t>Wed Mar 14 02:23:10 +0000 2018</t>
  </si>
  <si>
    <t>899966344958967809</t>
  </si>
  <si>
    <t>Lance Wilson</t>
  </si>
  <si>
    <t>Easton, MD</t>
  </si>
  <si>
    <t>Just a regular guy who loves God, his family &amp; sports.</t>
  </si>
  <si>
    <t>Tue Aug 22 12:07:52 +0000 2017</t>
  </si>
  <si>
    <t>Thu Apr 19 01:22:06 +0000 2018</t>
  </si>
  <si>
    <t>977161363276554240</t>
  </si>
  <si>
    <t>vanilLATTE</t>
  </si>
  <si>
    <t>Follow nyo rin daw si Roy Cardona.</t>
  </si>
  <si>
    <t>Fri Mar 23 12:33:18 +0000 2018</t>
  </si>
  <si>
    <t>Wed Apr 18 14:22:14 +0000 2018</t>
  </si>
  <si>
    <t>224491845</t>
  </si>
  <si>
    <t>.</t>
  </si>
  <si>
    <t>Thu Dec 09 04:21:04 +0000 2010</t>
  </si>
  <si>
    <t>897161503740223489</t>
  </si>
  <si>
    <t>Matt Elliott</t>
  </si>
  <si>
    <t>Mon Aug 14 18:22:25 +0000 2017</t>
  </si>
  <si>
    <t>Wed Aug 30 10:22:12 +0000 2017</t>
  </si>
  <si>
    <t>986767381904154624</t>
  </si>
  <si>
    <t>Recharge</t>
  </si>
  <si>
    <t>Thu Apr 19 00:44:11 +0000 2018</t>
  </si>
  <si>
    <t>4746471465</t>
  </si>
  <si>
    <t>PDRAC</t>
  </si>
  <si>
    <t>some where counting !</t>
  </si>
  <si>
    <t>just trying to make a way out of nothing</t>
  </si>
  <si>
    <t>Fri Jan 08 17:41:52 +0000 2016</t>
  </si>
  <si>
    <t>Wed Apr 18 01:38:06 +0000 2018</t>
  </si>
  <si>
    <t>747987888885768193</t>
  </si>
  <si>
    <t>arv</t>
  </si>
  <si>
    <t>Wed Jun 29 02:59:44 +0000 2016</t>
  </si>
  <si>
    <t>Sun Apr 15 20:35:16 +0000 2018</t>
  </si>
  <si>
    <t>984371040141717504</t>
  </si>
  <si>
    <t>陈茁</t>
  </si>
  <si>
    <t>Thu Apr 12 10:01:59 +0000 2018</t>
  </si>
  <si>
    <t>986772558845378560</t>
  </si>
  <si>
    <t>Golu Chaudhary</t>
  </si>
  <si>
    <t>##Player at NBA..##...🏀</t>
  </si>
  <si>
    <t>Thu Apr 19 01:04:46 +0000 2018</t>
  </si>
  <si>
    <t>871791272591228928</t>
  </si>
  <si>
    <t>Patrick Slawinski</t>
  </si>
  <si>
    <t>Lakewood, OH</t>
  </si>
  <si>
    <t>Splatoon 2 and Nintendo Switch</t>
  </si>
  <si>
    <t>Mon Jun 05 18:10:11 +0000 2017</t>
  </si>
  <si>
    <t>Sun Apr 15 23:10:50 +0000 2018</t>
  </si>
  <si>
    <t>986775786702204928</t>
  </si>
  <si>
    <t>Karem zuñiga</t>
  </si>
  <si>
    <t>Thu Apr 19 01:17:35 +0000 2018</t>
  </si>
  <si>
    <t>Thu Apr 19 01:26:43 +0000 2018</t>
  </si>
  <si>
    <t>982596618972225537</t>
  </si>
  <si>
    <t>Hannah Daniel</t>
  </si>
  <si>
    <t>wms | team huddle | i can. i will.🏀💪🏽</t>
  </si>
  <si>
    <t>Sat Apr 07 12:31:04 +0000 2018</t>
  </si>
  <si>
    <t>862360075096268800</t>
  </si>
  <si>
    <t>LEANDRO</t>
  </si>
  <si>
    <t>aldeia da folha</t>
  </si>
  <si>
    <t>canal interessante: https://t.co/b6OPn83M04 clica no link aí e se inscreve 🖖🖖🖖</t>
  </si>
  <si>
    <t>Wed May 10 17:33:58 +0000 2017</t>
  </si>
  <si>
    <t>https://t.co/b6OPn83M04</t>
  </si>
  <si>
    <t>Thu Apr 19 01:43:20 +0000 2018</t>
  </si>
  <si>
    <t>2302357675</t>
  </si>
  <si>
    <t>Arthur Policarpio</t>
  </si>
  <si>
    <t>Manila, Philippines</t>
  </si>
  <si>
    <t>CEO of Mobext Philippines</t>
  </si>
  <si>
    <t>Tue Jan 21 02:30:48 +0000 2014</t>
  </si>
  <si>
    <t>http://t.co/5WWbESVlFd</t>
  </si>
  <si>
    <t>Sat Apr 14 01:59:10 +0000 2018</t>
  </si>
  <si>
    <t>984258717485973505</t>
  </si>
  <si>
    <t>kapaseker</t>
  </si>
  <si>
    <t>Thu Apr 12 02:35:39 +0000 2018</t>
  </si>
  <si>
    <t>880598032261238784</t>
  </si>
  <si>
    <t>Gabriel Morales</t>
  </si>
  <si>
    <t>Fri Jun 30 01:25:06 +0000 2017</t>
  </si>
  <si>
    <t>145967221</t>
  </si>
  <si>
    <t>Jævň</t>
  </si>
  <si>
    <t>Pune, India</t>
  </si>
  <si>
    <t>Thu May 20 08:52:20 +0000 2010</t>
  </si>
  <si>
    <t>https://t.co/d2aQ9YX2u1</t>
  </si>
  <si>
    <t>436378091</t>
  </si>
  <si>
    <t>David vazquez</t>
  </si>
  <si>
    <t>lorain,Ohio</t>
  </si>
  <si>
    <t>Wed Dec 14 03:40:05 +0000 2011</t>
  </si>
  <si>
    <t>964531686557011969</t>
  </si>
  <si>
    <t>Thierry</t>
  </si>
  <si>
    <t>Itaperuna, Brasil</t>
  </si>
  <si>
    <t>Itaperuna RJ</t>
  </si>
  <si>
    <t>Fri Feb 16 16:07:29 +0000 2018</t>
  </si>
  <si>
    <t>Wed Apr 18 02:48:24 +0000 2018</t>
  </si>
  <si>
    <t>986775922257915909</t>
  </si>
  <si>
    <t>تيم حسن</t>
  </si>
  <si>
    <t>Thu Apr 19 01:18:08 +0000 2018</t>
  </si>
  <si>
    <t>978230807503323137</t>
  </si>
  <si>
    <t>YAMI</t>
  </si>
  <si>
    <t>Mon Mar 26 11:22:53 +0000 2018</t>
  </si>
  <si>
    <t>971698984082395137</t>
  </si>
  <si>
    <t>Thu Mar 08 10:47:45 +0000 2018</t>
  </si>
  <si>
    <t>341306055</t>
  </si>
  <si>
    <t>joejuettner5</t>
  </si>
  <si>
    <t>Sun Jul 24 04:39:57 +0000 2011</t>
  </si>
  <si>
    <t>Thu Jun 30 18:07:59 +0000 2016</t>
  </si>
  <si>
    <t>986713624449372160</t>
  </si>
  <si>
    <t>Patricio Andrés Sabelle Osorio</t>
  </si>
  <si>
    <t>Osorno, Chile</t>
  </si>
  <si>
    <t>Osornino de tomo y lomo!!</t>
  </si>
  <si>
    <t>Wed Apr 18 21:10:35 +0000 2018</t>
  </si>
  <si>
    <t>Thu Apr 19 01:36:44 +0000 2018</t>
  </si>
  <si>
    <t>937383173108809729</t>
  </si>
  <si>
    <t>Michael Grey</t>
  </si>
  <si>
    <t>Davao City, Davao Region</t>
  </si>
  <si>
    <t>I can do all things</t>
  </si>
  <si>
    <t>Sun Dec 03 18:08:59 +0000 2017</t>
  </si>
  <si>
    <t>Mon Dec 11 16:09:19 +0000 2017</t>
  </si>
  <si>
    <t>961371565790253056</t>
  </si>
  <si>
    <t>Amado</t>
  </si>
  <si>
    <t>https://t.co/vDQYnqk5UU</t>
  </si>
  <si>
    <t>Wed Feb 07 22:50:17 +0000 2018</t>
  </si>
  <si>
    <t>Thu Apr 19 01:19:00 +0000 2018</t>
  </si>
  <si>
    <t>986775695434100736</t>
  </si>
  <si>
    <t>منصور عبدالقدوس</t>
  </si>
  <si>
    <t>Thu Apr 19 01:17:13 +0000 2018</t>
  </si>
  <si>
    <t>1701470202</t>
  </si>
  <si>
    <t>たけだ りょうすけ</t>
  </si>
  <si>
    <t>RIKKIO 済</t>
  </si>
  <si>
    <t>Mon Aug 26 10:06:31 +0000 2013</t>
  </si>
  <si>
    <t>https://t.co/J7KkKxAeTC</t>
  </si>
  <si>
    <t>986018956371673088</t>
  </si>
  <si>
    <t>jimmy litt</t>
  </si>
  <si>
    <t>Mon Apr 16 23:10:13 +0000 2018</t>
  </si>
  <si>
    <t>919650957385961478</t>
  </si>
  <si>
    <t>Michael Fillion</t>
  </si>
  <si>
    <t>Rimouski, Québec</t>
  </si>
  <si>
    <t>UQAR #Finances</t>
  </si>
  <si>
    <t>Sun Oct 15 19:47:29 +0000 2017</t>
  </si>
  <si>
    <t>Wed Apr 18 14:12:51 +0000 2018</t>
  </si>
  <si>
    <t>986773981326913537</t>
  </si>
  <si>
    <t>Stephen king</t>
  </si>
  <si>
    <t>Thu Apr 19 01:10:25 +0000 2018</t>
  </si>
  <si>
    <t>908971587579367425</t>
  </si>
  <si>
    <t>EduRaiyaayakawaida</t>
  </si>
  <si>
    <t>Road to zion</t>
  </si>
  <si>
    <t>Sat Sep 16 08:31:29 +0000 2017</t>
  </si>
  <si>
    <t>Thu Apr 19 01:52:30 +0000 2018</t>
  </si>
  <si>
    <t>490558431</t>
  </si>
  <si>
    <t>James Cappa</t>
  </si>
  <si>
    <t>NYC</t>
  </si>
  <si>
    <t>Attorney since 1984 engaged in general practice in New York.</t>
  </si>
  <si>
    <t>Sun Feb 12 17:36:35 +0000 2012</t>
  </si>
  <si>
    <t>Thu Apr 19 00:47:30 +0000 2018</t>
  </si>
  <si>
    <t>986774447037313025</t>
  </si>
  <si>
    <t>💖nickole💕</t>
  </si>
  <si>
    <t>Thu Apr 19 01:12:16 +0000 2018</t>
  </si>
  <si>
    <t>986773876100227072</t>
  </si>
  <si>
    <t>Siam A</t>
  </si>
  <si>
    <t>Jamaica Hill, Queens</t>
  </si>
  <si>
    <t>Just hoop🏀 and eat wings 🍽🍗</t>
  </si>
  <si>
    <t>Thu Apr 19 01:10:00 +0000 2018</t>
  </si>
  <si>
    <t>Thu Apr 19 01:34:24 +0000 2018</t>
  </si>
  <si>
    <t>986759429289803776</t>
  </si>
  <si>
    <t>08801205</t>
  </si>
  <si>
    <t>Thu Apr 19 00:12:35 +0000 2018</t>
  </si>
  <si>
    <t>Thu Apr 19 01:03:39 +0000 2018</t>
  </si>
  <si>
    <t>986775259473833984</t>
  </si>
  <si>
    <t>朱芷芸</t>
  </si>
  <si>
    <t>Thu Apr 19 01:15:30 +0000 2018</t>
  </si>
  <si>
    <t>986775175956975617</t>
  </si>
  <si>
    <t>अविनाश यादव</t>
  </si>
  <si>
    <t>Thu Apr 19 01:15:10 +0000 2018</t>
  </si>
  <si>
    <t>913000133918285825</t>
  </si>
  <si>
    <t>Adrel Articulo</t>
  </si>
  <si>
    <t>yes.</t>
  </si>
  <si>
    <t>Wed Sep 27 11:19:29 +0000 2017</t>
  </si>
  <si>
    <t>Tue Apr 17 11:28:09 +0000 2018</t>
  </si>
  <si>
    <t>843222925062918146</t>
  </si>
  <si>
    <t>Will Devis</t>
  </si>
  <si>
    <t>Palm Coast, FL</t>
  </si>
  <si>
    <t>You need know about my life. I'm boy, deaf, and play soccer⚽</t>
  </si>
  <si>
    <t>Sat Mar 18 22:09:46 +0000 2017</t>
  </si>
  <si>
    <t>Fri Mar 02 23:11:02 +0000 2018</t>
  </si>
  <si>
    <t>127921718</t>
  </si>
  <si>
    <t>Anaclara</t>
  </si>
  <si>
    <t>Al sur del río Bravo</t>
  </si>
  <si>
    <t>Sólo dos cosas odio compartir: los puchos y el queso de rallar</t>
  </si>
  <si>
    <t>Tue Mar 30 16:38:00 +0000 2010</t>
  </si>
  <si>
    <t>986774551068471296</t>
  </si>
  <si>
    <t>Mhae Murillo</t>
  </si>
  <si>
    <t>Thu Apr 19 01:12:41 +0000 2018</t>
  </si>
  <si>
    <t>954862444370956289</t>
  </si>
  <si>
    <t>Dean Brown</t>
  </si>
  <si>
    <t>Lima, OH</t>
  </si>
  <si>
    <t>Sat Jan 20 23:45:22 +0000 2018</t>
  </si>
  <si>
    <t>986769828227756032</t>
  </si>
  <si>
    <t>Kobra Antrax</t>
  </si>
  <si>
    <t>Puebla, México</t>
  </si>
  <si>
    <t>luchador profesional y contador publico nacido en veracruz y radicando en puebla</t>
  </si>
  <si>
    <t>Thu Apr 19 00:53:55 +0000 2018</t>
  </si>
  <si>
    <t>1093517491</t>
  </si>
  <si>
    <t>Terrance Johnson</t>
  </si>
  <si>
    <t>Tue Jan 15 23:17:15 +0000 2013</t>
  </si>
  <si>
    <t>Thu Nov 30 19:29:35 +0000 2017</t>
  </si>
  <si>
    <t>2478894836</t>
  </si>
  <si>
    <t>LARISSA VIEIRA</t>
  </si>
  <si>
    <t>Mon May 05 22:04:55 +0000 2014</t>
  </si>
  <si>
    <t>Thu Apr 19 01:16:48 +0000 2018</t>
  </si>
  <si>
    <t>2541524580</t>
  </si>
  <si>
    <t>.Sparta89</t>
  </si>
  <si>
    <t>England, United Kingdom</t>
  </si>
  <si>
    <t>[You I’ll Never Walk Alone]#DBZ UMA.ENG 2013</t>
  </si>
  <si>
    <t>Mon Jun 02 13:44:45 +0000 2014</t>
  </si>
  <si>
    <t>45717028</t>
  </si>
  <si>
    <t>Ahad Ghani</t>
  </si>
  <si>
    <t>Tue Jun 09 00:33:33 +0000 2009</t>
  </si>
  <si>
    <t>390142192</t>
  </si>
  <si>
    <t>Oscar Barrera</t>
  </si>
  <si>
    <t>Guatemala</t>
  </si>
  <si>
    <t>Thu Oct 13 14:39:37 +0000 2011</t>
  </si>
  <si>
    <t>1541902411</t>
  </si>
  <si>
    <t>やまぎわ  だいき</t>
  </si>
  <si>
    <t>東京 江戸川区 二小松→小松川1→保善→専修</t>
  </si>
  <si>
    <t>Sun Jun 23 21:25:17 +0000 2013</t>
  </si>
  <si>
    <t>Tue Apr 17 00:15:35 +0000 2018</t>
  </si>
  <si>
    <t>986772688982208512</t>
  </si>
  <si>
    <t>CJ Too Saucy</t>
  </si>
  <si>
    <t>NBA</t>
  </si>
  <si>
    <t>Thu Apr 19 01:05:17 +0000 2018</t>
  </si>
  <si>
    <t>Thu Apr 19 01:14:05 +0000 2018</t>
  </si>
  <si>
    <t>788200465460633600</t>
  </si>
  <si>
    <t>Ralph Suazo</t>
  </si>
  <si>
    <t>LEGEND💯</t>
  </si>
  <si>
    <t>Tue Oct 18 02:10:09 +0000 2016</t>
  </si>
  <si>
    <t>Thu Apr 19 01:45:43 +0000 2018</t>
  </si>
  <si>
    <t>3024469915</t>
  </si>
  <si>
    <t>IvanTzintzun.Alvarez</t>
  </si>
  <si>
    <t>Tue Feb 17 21:50:10 +0000 2015</t>
  </si>
  <si>
    <t>Mon Apr 09 04:32:29 +0000 2018</t>
  </si>
  <si>
    <t>869339515378434049</t>
  </si>
  <si>
    <t>hissiz</t>
  </si>
  <si>
    <t>16817</t>
  </si>
  <si>
    <t>Mon May 29 23:47:46 +0000 2017</t>
  </si>
  <si>
    <t>986773934338199553</t>
  </si>
  <si>
    <t>Gisele A Silva</t>
  </si>
  <si>
    <t>Uberlândia, Brasil</t>
  </si>
  <si>
    <t>Alegria!</t>
  </si>
  <si>
    <t>Thu Apr 19 01:10:14 +0000 2018</t>
  </si>
  <si>
    <t>Thu Apr 19 01:37:55 +0000 2018</t>
  </si>
  <si>
    <t>984157957855285248</t>
  </si>
  <si>
    <t>Wed Apr 11 19:55:16 +0000 2018</t>
  </si>
  <si>
    <t>Tue Apr 17 22:00:24 +0000 2018</t>
  </si>
  <si>
    <t>271471917</t>
  </si>
  <si>
    <t>A D</t>
  </si>
  <si>
    <t>New Jeruz</t>
  </si>
  <si>
    <t>tweeting from a pager</t>
  </si>
  <si>
    <t>Thu Mar 24 15:37:55 +0000 2011</t>
  </si>
  <si>
    <t>Wed Apr 18 04:44:45 +0000 2018</t>
  </si>
  <si>
    <t>986763540173328384</t>
  </si>
  <si>
    <t>SeidiNada</t>
  </si>
  <si>
    <t>Thu Apr 19 00:28:55 +0000 2018</t>
  </si>
  <si>
    <t>986442185783455744</t>
  </si>
  <si>
    <t>Mileski🐼</t>
  </si>
  <si>
    <t>Marikina City, National Capita</t>
  </si>
  <si>
    <t>Today My Life Begins🎶💞😇
💞Pandak💞</t>
  </si>
  <si>
    <t>Wed Apr 18 03:11:59 +0000 2018</t>
  </si>
  <si>
    <t>Thu Apr 19 01:45:52 +0000 2018</t>
  </si>
  <si>
    <t>986700562619097088</t>
  </si>
  <si>
    <t>Hannah Archdekin</t>
  </si>
  <si>
    <t>Wed Apr 18 20:18:40 +0000 2018</t>
  </si>
  <si>
    <t>1897702927</t>
  </si>
  <si>
    <t>FW</t>
  </si>
  <si>
    <t>Mon Sep 23 15:52:02 +0000 2013</t>
  </si>
  <si>
    <t>en-gb</t>
  </si>
  <si>
    <t>Fri Apr 13 12:20:43 +0000 2018</t>
  </si>
  <si>
    <t>985025333723250688</t>
  </si>
  <si>
    <t>leave ye</t>
  </si>
  <si>
    <t>NBA 遊戲 娛樂</t>
  </si>
  <si>
    <t>Sat Apr 14 05:21:55 +0000 2018</t>
  </si>
  <si>
    <t>1117452787</t>
  </si>
  <si>
    <t>Lone Star Social</t>
  </si>
  <si>
    <t>Austin, Texas</t>
  </si>
  <si>
    <t>Austin's Social Media and Online Marketing Company. Specializing in small to medium sized to businesses.</t>
  </si>
  <si>
    <t>Thu Jan 24 18:33:19 +0000 2013</t>
  </si>
  <si>
    <t>https://t.co/gNJ9Qy6S2E</t>
  </si>
  <si>
    <t>Tue Oct 13 13:03:46 +0000 2015</t>
  </si>
  <si>
    <t>985946937231921152</t>
  </si>
  <si>
    <t>DeputyWolfy</t>
  </si>
  <si>
    <t>Gaming | Entertainment | Art | Music |    Starting back up on my YouTube channel!</t>
  </si>
  <si>
    <t>Mon Apr 16 18:24:02 +0000 2018</t>
  </si>
  <si>
    <t>Thu Apr 19 01:41:31 +0000 2018</t>
  </si>
  <si>
    <t>3163120615</t>
  </si>
  <si>
    <t>Matthew Sanchez</t>
  </si>
  <si>
    <t>#craftbeer #spurs #cowboys oh did I mention I love Craft Beer! Drink Local! Love Fantasy Football! Love to give back! Dog Lover! Geek! UFC!</t>
  </si>
  <si>
    <t>Sat Apr 18 23:56:56 +0000 2015</t>
  </si>
  <si>
    <t>Thu Apr 19 01:53:25 +0000 2018</t>
  </si>
  <si>
    <t>99487717</t>
  </si>
  <si>
    <t>Jonathan Indrawan</t>
  </si>
  <si>
    <t>ÜT: -6.200131,106.85399</t>
  </si>
  <si>
    <t>Stay hungry. Stay foolish.</t>
  </si>
  <si>
    <t>Sat Dec 26 11:56:00 +0000 2009</t>
  </si>
  <si>
    <t>Thu Apr 19 01:14:46 +0000 2018</t>
  </si>
  <si>
    <t>457046366</t>
  </si>
  <si>
    <t>King Degecchi</t>
  </si>
  <si>
    <t>earth</t>
  </si>
  <si>
    <t>hello world this is your captain speaking I will take u on a journey for good and bad but guranteed u will get a headstart on a postive life</t>
  </si>
  <si>
    <t>Fri Jan 06 23:44:57 +0000 2012</t>
  </si>
  <si>
    <t>Tue Jun 09 04:19:03 +0000 2015</t>
  </si>
  <si>
    <t>986773643014410243</t>
  </si>
  <si>
    <t>bigdaddyshawn</t>
  </si>
  <si>
    <t>Thu Apr 19 01:09:04 +0000 2018</t>
  </si>
  <si>
    <t>986771167091544064</t>
  </si>
  <si>
    <t>Martin</t>
  </si>
  <si>
    <t>Thu Apr 19 00:59:14 +0000 2018</t>
  </si>
  <si>
    <t>969124040144121856</t>
  </si>
  <si>
    <t>justsaying💭</t>
  </si>
  <si>
    <t>🇵🇭</t>
  </si>
  <si>
    <t>Pretty brown eyes and a mind full of thoughts.</t>
  </si>
  <si>
    <t>Thu Mar 01 08:15:51 +0000 2018</t>
  </si>
  <si>
    <t>Thu Apr 19 01:24:17 +0000 2018</t>
  </si>
  <si>
    <t>968875446602489857</t>
  </si>
  <si>
    <t>Rene Meireles</t>
  </si>
  <si>
    <t>Wed Feb 28 15:48:02 +0000 2018</t>
  </si>
  <si>
    <t>Wed Apr 18 14:54:10 +0000 2018</t>
  </si>
  <si>
    <t>985940020493201408</t>
  </si>
  <si>
    <t>Eduard Villanueva</t>
  </si>
  <si>
    <t>Mon Apr 16 17:56:33 +0000 2018</t>
  </si>
  <si>
    <t>949070846282231808</t>
  </si>
  <si>
    <t>Fdo.mendez</t>
  </si>
  <si>
    <t>Morelos, México</t>
  </si>
  <si>
    <t>Fri Jan 05 00:11:37 +0000 2018</t>
  </si>
  <si>
    <t>Wed Apr 18 14:12:03 +0000 2018</t>
  </si>
  <si>
    <t>986057652903047168</t>
  </si>
  <si>
    <t>Savagemode23</t>
  </si>
  <si>
    <t>Tue Apr 17 01:43:59 +0000 2018</t>
  </si>
  <si>
    <t>345756629</t>
  </si>
  <si>
    <t>Sandy Ellis</t>
  </si>
  <si>
    <t>Chagrin Falls, Ohio</t>
  </si>
  <si>
    <t>Yoga For Sports Coach, Rock Steady Boxing, CPT, Parkinson's Spinning ~ Amateur Photographer, Mom to 2 boys, a Goofy Golden &amp; a Giant Chocolate Lab🐶</t>
  </si>
  <si>
    <t>Sun Jul 31 03:43:09 +0000 2011</t>
  </si>
  <si>
    <t>https://t.co/J1sRHGZZi7</t>
  </si>
  <si>
    <t>Wed Apr 18 21:26:04 +0000 2018</t>
  </si>
  <si>
    <t>986770327865737216</t>
  </si>
  <si>
    <t>Helen May Go</t>
  </si>
  <si>
    <t>Thu Apr 19 00:55:54 +0000 2018</t>
  </si>
  <si>
    <t>Thu Apr 19 01:39:36 +0000 2018</t>
  </si>
  <si>
    <t>986771149165158401</t>
  </si>
  <si>
    <t>Jaydayoungan</t>
  </si>
  <si>
    <t>Just a kid grinding</t>
  </si>
  <si>
    <t>Thu Apr 19 00:59:10 +0000 2018</t>
  </si>
  <si>
    <t>Thu Apr 19 01:19:24 +0000 2018</t>
  </si>
  <si>
    <t>986773375568699392</t>
  </si>
  <si>
    <t>Nimar de baguio</t>
  </si>
  <si>
    <t>Thu Apr 19 01:08:00 +0000 2018</t>
  </si>
  <si>
    <t>986773475007188992</t>
  </si>
  <si>
    <t>Cathlyn Vergara</t>
  </si>
  <si>
    <t>Thu Apr 19 01:08:24 +0000 2018</t>
  </si>
  <si>
    <t>1027297430</t>
  </si>
  <si>
    <t>Fábio Farias</t>
  </si>
  <si>
    <t>Fri Dec 21 22:41:32 +0000 2012</t>
  </si>
  <si>
    <t>Mon Feb 19 14:05:49 +0000 2018</t>
  </si>
  <si>
    <t>562473579</t>
  </si>
  <si>
    <t>🦅</t>
  </si>
  <si>
    <t>I’m Cursed But Still Religious #RIPDad #ProudDaddy</t>
  </si>
  <si>
    <t>Tue Apr 24 22:33:38 +0000 2012</t>
  </si>
  <si>
    <t>Wed Apr 18 23:30:10 +0000 2018</t>
  </si>
  <si>
    <t>4085256681</t>
  </si>
  <si>
    <t>ExoticEvan</t>
  </si>
  <si>
    <t>Sat Oct 31 21:33:01 +0000 2015</t>
  </si>
  <si>
    <t>Wed Apr 18 03:05:25 +0000 2018</t>
  </si>
  <si>
    <t>986772012629659649</t>
  </si>
  <si>
    <t>Trey Reed</t>
  </si>
  <si>
    <t>Arkansas, USA</t>
  </si>
  <si>
    <t>Ryleigh❤️ 🏀Ball is Life🏀</t>
  </si>
  <si>
    <t>Thu Apr 19 01:02:35 +0000 2018</t>
  </si>
  <si>
    <t>885563626236633088</t>
  </si>
  <si>
    <t>Elmer Ramiro R.C.</t>
  </si>
  <si>
    <t>Arequipa, Peru</t>
  </si>
  <si>
    <t>Thu Jul 13 18:16:36 +0000 2017</t>
  </si>
  <si>
    <t>Fri Jul 21 04:44:38 +0000 2017</t>
  </si>
  <si>
    <t>986772373738110976</t>
  </si>
  <si>
    <t>christian lamorena</t>
  </si>
  <si>
    <t>Thu Apr 19 01:04:02 +0000 2018</t>
  </si>
  <si>
    <t>986773187508822016</t>
  </si>
  <si>
    <t>savannah mcdaniel</t>
  </si>
  <si>
    <t>Thu Apr 19 01:07:16 +0000 2018</t>
  </si>
  <si>
    <t>984207673863409665</t>
  </si>
  <si>
    <t>Trezzy TV</t>
  </si>
  <si>
    <t>Mississippi, USA</t>
  </si>
  <si>
    <t>Centreville ms
2k18 🎓
WCHS Football 🏈
Youtubers https://t.co/07yUZqezN7</t>
  </si>
  <si>
    <t>Wed Apr 11 23:12:49 +0000 2018</t>
  </si>
  <si>
    <t>Thu Apr 19 00:18:32 +0000 2018</t>
  </si>
  <si>
    <t>966915762920218624</t>
  </si>
  <si>
    <t>kekemeng</t>
  </si>
  <si>
    <t>Fri Feb 23 06:00:57 +0000 2018</t>
  </si>
  <si>
    <t>Fri Feb 23 06:06:43 +0000 2018</t>
  </si>
  <si>
    <t>986773039357411328</t>
  </si>
  <si>
    <t>Austin James Abbas</t>
  </si>
  <si>
    <t>Thu Apr 19 01:06:40 +0000 2018</t>
  </si>
  <si>
    <t>Thu Apr 19 01:10:33 +0000 2018</t>
  </si>
  <si>
    <t>291246977</t>
  </si>
  <si>
    <t>A Failed Experiment</t>
  </si>
  <si>
    <t>eThekwini</t>
  </si>
  <si>
    <t>unidentified sea creature</t>
  </si>
  <si>
    <t>Sun May 01 17:54:39 +0000 2011</t>
  </si>
  <si>
    <t>Wed Apr 18 09:30:45 +0000 2018</t>
  </si>
  <si>
    <t>2784312955</t>
  </si>
  <si>
    <t>BFLY</t>
  </si>
  <si>
    <t>Empowered bar professionals #getBFLY to connect with their customer base. Now available on iTunes and Google Play. Download it here:</t>
  </si>
  <si>
    <t>Mon Sep 01 15:31:43 +0000 2014</t>
  </si>
  <si>
    <t>https://t.co/V0CcTPQgNP</t>
  </si>
  <si>
    <t>Wed Apr 11 17:55:04 +0000 2018</t>
  </si>
  <si>
    <t>3120488518</t>
  </si>
  <si>
    <t>Dre Miller</t>
  </si>
  <si>
    <t>Producer, rapper, song writer</t>
  </si>
  <si>
    <t>Fri Mar 27 02:54:50 +0000 2015</t>
  </si>
  <si>
    <t>Sat Sep 16 00:47:20 +0000 2017</t>
  </si>
  <si>
    <t>986772805021646848</t>
  </si>
  <si>
    <t>黃銘宇</t>
  </si>
  <si>
    <t>Thu Apr 19 01:05:44 +0000 2018</t>
  </si>
  <si>
    <t>816281576627703808</t>
  </si>
  <si>
    <t>Lord Vader</t>
  </si>
  <si>
    <t>Tue Jan 03 13:54:28 +0000 2017</t>
  </si>
  <si>
    <t>Thu Apr 19 01:33:03 +0000 2018</t>
  </si>
  <si>
    <t>978071595884269568</t>
  </si>
  <si>
    <t>HJ_Lee</t>
  </si>
  <si>
    <t>Mon Mar 26 00:50:14 +0000 2018</t>
  </si>
  <si>
    <t>2524260736</t>
  </si>
  <si>
    <t>Sheila Coley</t>
  </si>
  <si>
    <t>Fri May 02 23:13:17 +0000 2014</t>
  </si>
  <si>
    <t>Tue Apr 18 21:16:36 +0000 2017</t>
  </si>
  <si>
    <t>634245395</t>
  </si>
  <si>
    <t>Hernan Suarez</t>
  </si>
  <si>
    <t>Fri Jul 13 03:07:47 +0000 2012</t>
  </si>
  <si>
    <t>Wed Mar 28 02:34:45 +0000 2018</t>
  </si>
  <si>
    <t>986773197340184576</t>
  </si>
  <si>
    <t>treasa edmondson</t>
  </si>
  <si>
    <t>Thu Apr 19 01:07:18 +0000 2018</t>
  </si>
  <si>
    <t>897842958577405952</t>
  </si>
  <si>
    <t>Bruna Mayara Mateo</t>
  </si>
  <si>
    <t>Rio de Janeiro, Brasil</t>
  </si>
  <si>
    <t>Wed Aug 16 15:30:17 +0000 2017</t>
  </si>
  <si>
    <t>Wed Apr 18 23:21:20 +0000 2018</t>
  </si>
  <si>
    <t>83603235</t>
  </si>
  <si>
    <t>Kait</t>
  </si>
  <si>
    <t>540/757</t>
  </si>
  <si>
    <t>I'm a work in progress: Future _____ Graduate, to be continued...</t>
  </si>
  <si>
    <t>Mon Oct 19 13:49:12 +0000 2009</t>
  </si>
  <si>
    <t>https://t.co/A4YtkVRt37</t>
  </si>
  <si>
    <t>Thu Apr 19 01:44:35 +0000 2018</t>
  </si>
  <si>
    <t>870613061773742081</t>
  </si>
  <si>
    <t>NwetiB 🇨🇲PSG</t>
  </si>
  <si>
    <t>Montpellier, France</t>
  </si>
  <si>
    <t>Mon compte a été suspendu donc Deuxième Compte de @NwetiB
PSG ✌🏾
Insta : NwetiB</t>
  </si>
  <si>
    <t>Fri Jun 02 12:08:23 +0000 2017</t>
  </si>
  <si>
    <t>Thu Apr 19 01:44:24 +0000 2018</t>
  </si>
  <si>
    <t>986766501159030785</t>
  </si>
  <si>
    <t>anthony silva</t>
  </si>
  <si>
    <t>Thu Apr 19 00:40:41 +0000 2018</t>
  </si>
  <si>
    <t>979766334941777922</t>
  </si>
  <si>
    <t>MinetitoGean</t>
  </si>
  <si>
    <t>Brasil</t>
  </si>
  <si>
    <t>Fri Mar 30 17:04:32 +0000 2018</t>
  </si>
  <si>
    <t>Thu Apr 19 01:10:28 +0000 2018</t>
  </si>
  <si>
    <t>986772346890604544</t>
  </si>
  <si>
    <t>Kyle Maggard</t>
  </si>
  <si>
    <t>Thu Apr 19 01:03:55 +0000 2018</t>
  </si>
  <si>
    <t>738238070</t>
  </si>
  <si>
    <t>krizel monique</t>
  </si>
  <si>
    <t>AUR || NE</t>
  </si>
  <si>
    <t>a caffeine-fueled ragdoll ||  anshs▫clsu</t>
  </si>
  <si>
    <t>Sun Aug 05 08:21:19 +0000 2012</t>
  </si>
  <si>
    <t>https://t.co/4lu44PBx4T</t>
  </si>
  <si>
    <t>Thu Apr 19 01:20:44 +0000 2018</t>
  </si>
  <si>
    <t>2806739490</t>
  </si>
  <si>
    <t>Chase N</t>
  </si>
  <si>
    <t>Tulsa, OK</t>
  </si>
  <si>
    <t>Sat Sep 13 04:49:17 +0000 2014</t>
  </si>
  <si>
    <t>986019550394224641</t>
  </si>
  <si>
    <t>ryxn</t>
  </si>
  <si>
    <t>producer</t>
  </si>
  <si>
    <t>Mon Apr 16 23:12:34 +0000 2018</t>
  </si>
  <si>
    <t>https://t.co/BxhQYgHFK7</t>
  </si>
  <si>
    <t>Thu Apr 19 01:32:28 +0000 2018</t>
  </si>
  <si>
    <t>881163055</t>
  </si>
  <si>
    <t>Vinicius mateus</t>
  </si>
  <si>
    <t>Brasil pais tropical</t>
  </si>
  <si>
    <t>nacionalista</t>
  </si>
  <si>
    <t>Sun Oct 14 23:10:50 +0000 2012</t>
  </si>
  <si>
    <t>986771756902993920</t>
  </si>
  <si>
    <t>Purna chandar</t>
  </si>
  <si>
    <t>Thu Apr 19 01:01:35 +0000 2018</t>
  </si>
  <si>
    <t>986772422635544577</t>
  </si>
  <si>
    <t>Lucas Henrique</t>
  </si>
  <si>
    <t>Thu Apr 19 01:04:13 +0000 2018</t>
  </si>
  <si>
    <t>Thu Apr 19 01:11:39 +0000 2018</t>
  </si>
  <si>
    <t>985118025115488257</t>
  </si>
  <si>
    <t>Tony Tony pepperoni</t>
  </si>
  <si>
    <t>Sat Apr 14 11:30:14 +0000 2018</t>
  </si>
  <si>
    <t>922500814123417600</t>
  </si>
  <si>
    <t>陶番茄</t>
  </si>
  <si>
    <t>音樂 音樂</t>
  </si>
  <si>
    <t>Mon Oct 23 16:31:48 +0000 2017</t>
  </si>
  <si>
    <t>Mon Oct 23 16:37:24 +0000 2017</t>
  </si>
  <si>
    <t>3335625916</t>
  </si>
  <si>
    <t>♉</t>
  </si>
  <si>
    <t xml:space="preserve">Hogwarts </t>
  </si>
  <si>
    <t>☀</t>
  </si>
  <si>
    <t>Fri Jun 19 21:24:01 +0000 2015</t>
  </si>
  <si>
    <t>https://t.co/SFY0hJuKUO</t>
  </si>
  <si>
    <t>981644003165708289</t>
  </si>
  <si>
    <t>DeeMee</t>
  </si>
  <si>
    <t>Cali born N raised...true Scorpio...Self made Author. I will be posting links to my first book A Unforgivable Decent...
Facebook: DeeMee Love</t>
  </si>
  <si>
    <t>Wed Apr 04 21:25:43 +0000 2018</t>
  </si>
  <si>
    <t>Sun Apr 15 17:47:29 +0000 2018</t>
  </si>
  <si>
    <t>146321812</t>
  </si>
  <si>
    <t>Jordan Holly</t>
  </si>
  <si>
    <t>Fri May 21 04:19:28 +0000 2010</t>
  </si>
  <si>
    <t>Wed Apr 18 20:51:51 +0000 2018</t>
  </si>
  <si>
    <t>3780274392</t>
  </si>
  <si>
    <t>ches</t>
  </si>
  <si>
    <t>xoxo , 🐆</t>
  </si>
  <si>
    <t>Sun Oct 04 11:02:43 +0000 2015</t>
  </si>
  <si>
    <t>Thu Apr 19 00:18:52 +0000 2018</t>
  </si>
  <si>
    <t>416642787</t>
  </si>
  <si>
    <t>Rafael Luque</t>
  </si>
  <si>
    <t>Bedford, Texas</t>
  </si>
  <si>
    <t>Sat Nov 19 23:38:37 +0000 2011</t>
  </si>
  <si>
    <t>Sat Apr 07 04:02:15 +0000 2018</t>
  </si>
  <si>
    <t>953898222866575360</t>
  </si>
  <si>
    <t>OfftopRambo🅱️🌳💯💯‼️</t>
  </si>
  <si>
    <t>Chester, SC</t>
  </si>
  <si>
    <t>OfftopRambo🅱️‼️🌳 AMOSC:Roundtree_kingk_123 R.I.H GUDDA‼️. LLJULIO‼️</t>
  </si>
  <si>
    <t>Thu Jan 18 07:53:53 +0000 2018</t>
  </si>
  <si>
    <t>Wed Apr 18 22:23:48 +0000 2018</t>
  </si>
  <si>
    <t>950744723223994369</t>
  </si>
  <si>
    <t>African</t>
  </si>
  <si>
    <t>Tue Jan 09 15:03:00 +0000 2018</t>
  </si>
  <si>
    <t>Sun Apr 15 19:43:17 +0000 2018</t>
  </si>
  <si>
    <t>986770361441275904</t>
  </si>
  <si>
    <t>Michael Adefule</t>
  </si>
  <si>
    <t>Thu Apr 19 00:56:02 +0000 2018</t>
  </si>
  <si>
    <t>382963599</t>
  </si>
  <si>
    <t>Jesse Myers</t>
  </si>
  <si>
    <t>Sat Oct 01 01:02:12 +0000 2011</t>
  </si>
  <si>
    <t>Tue Sep 05 01:05:49 +0000 2017</t>
  </si>
  <si>
    <t>739118394767777792</t>
  </si>
  <si>
    <t>DrizzleDreJr</t>
  </si>
  <si>
    <t>Michigan, USA</t>
  </si>
  <si>
    <t>dr3jr3@gmail.com</t>
  </si>
  <si>
    <t>Sat Jun 04 15:35:32 +0000 2016</t>
  </si>
  <si>
    <t>https://t.co/IC5bWYKFcp</t>
  </si>
  <si>
    <t>Tue Apr 17 01:17:03 +0000 2018</t>
  </si>
  <si>
    <t>794182119962484737</t>
  </si>
  <si>
    <t>Cainnnn</t>
  </si>
  <si>
    <t>Odessa, TX</t>
  </si>
  <si>
    <t>Cassie is my beautiful gf</t>
  </si>
  <si>
    <t>Thu Nov 03 14:19:07 +0000 2016</t>
  </si>
  <si>
    <t>Thu Apr 19 01:10:20 +0000 2018</t>
  </si>
  <si>
    <t>194908889</t>
  </si>
  <si>
    <t>Jamal Poland</t>
  </si>
  <si>
    <t>Timaru, New Zealand</t>
  </si>
  <si>
    <t>Sat Sep 25 08:41:30 +0000 2010</t>
  </si>
  <si>
    <t>963193240924037121</t>
  </si>
  <si>
    <t>Marcus</t>
  </si>
  <si>
    <t>Sacramento, CA</t>
  </si>
  <si>
    <t>❄️</t>
  </si>
  <si>
    <t>Mon Feb 12 23:28:58 +0000 2018</t>
  </si>
  <si>
    <t>951480947299553280</t>
  </si>
  <si>
    <t>J</t>
  </si>
  <si>
    <t>Ottawa, Ontario</t>
  </si>
  <si>
    <t>Deceased</t>
  </si>
  <si>
    <t>Thu Jan 11 15:48:30 +0000 2018</t>
  </si>
  <si>
    <t>Wed Apr 18 23:32:11 +0000 2018</t>
  </si>
  <si>
    <t>2891241733</t>
  </si>
  <si>
    <t>Julian Tabbitt</t>
  </si>
  <si>
    <t>I love double headers that way I get to keep my uniform  on longer -   Tommy Lasorda</t>
  </si>
  <si>
    <t>Wed Nov 05 22:18:35 +0000 2014</t>
  </si>
  <si>
    <t>Sun Nov 29 01:46:49 +0000 2015</t>
  </si>
  <si>
    <t>210898865</t>
  </si>
  <si>
    <t>🎧</t>
  </si>
  <si>
    <t>Upside Down</t>
  </si>
  <si>
    <t>A Weirdo as a Psychologist.
| Coke, Ice Cream and Cake |
#MUFC 👑 | ♡ Nifemi ♡ |
It's just Twitter, Nothing Major.</t>
  </si>
  <si>
    <t>Mon Nov 01 18:40:46 +0000 2010</t>
  </si>
  <si>
    <t>Thu Apr 19 01:07:31 +0000 2018</t>
  </si>
  <si>
    <t>263186330</t>
  </si>
  <si>
    <t>chelo la nasa</t>
  </si>
  <si>
    <t>Wed Mar 09 15:23:57 +0000 2011</t>
  </si>
  <si>
    <t>Wed Jul 19 13:37:04 +0000 2017</t>
  </si>
  <si>
    <t>986771837093797889</t>
  </si>
  <si>
    <t>stephen recendez</t>
  </si>
  <si>
    <t>Thu Apr 19 01:01:54 +0000 2018</t>
  </si>
  <si>
    <t>2284458972</t>
  </si>
  <si>
    <t>IWZ</t>
  </si>
  <si>
    <t>Houston, Texas</t>
  </si>
  <si>
    <t>Different Dreamer Determined. Houston everything</t>
  </si>
  <si>
    <t>Fri Jan 10 03:21:43 +0000 2014</t>
  </si>
  <si>
    <t>Wed Apr 18 15:07:03 +0000 2018</t>
  </si>
  <si>
    <t>3105719460</t>
  </si>
  <si>
    <t>Jose Morales</t>
  </si>
  <si>
    <t>Tue Mar 24 02:29:52 +0000 2015</t>
  </si>
  <si>
    <t>Fri Mar 30 02:11:17 +0000 2018</t>
  </si>
  <si>
    <t>593276876</t>
  </si>
  <si>
    <t>Juan Hernandez</t>
  </si>
  <si>
    <t>Liberal Egalitarian. Gentlemen. Analyst. Knight.</t>
  </si>
  <si>
    <t>Tue May 29 02:35:38 +0000 2012</t>
  </si>
  <si>
    <t>https://t.co/jpL48AjE3A</t>
  </si>
  <si>
    <t>Thu Apr 19 01:22:57 +0000 2018</t>
  </si>
  <si>
    <t>2781615065</t>
  </si>
  <si>
    <t>Otoniel Santiago</t>
  </si>
  <si>
    <t>Tue Sep 23 18:44:52 +0000 2014</t>
  </si>
  <si>
    <t>4378814234</t>
  </si>
  <si>
    <t>g e e</t>
  </si>
  <si>
    <t>Rock Bottom</t>
  </si>
  <si>
    <t>a y e n</t>
  </si>
  <si>
    <t>Fri Nov 27 15:35:59 +0000 2015</t>
  </si>
  <si>
    <t>https://t.co/0iyyyVRL8e</t>
  </si>
  <si>
    <t>Thu Apr 19 01:07:20 +0000 2018</t>
  </si>
  <si>
    <t>981853484248174593</t>
  </si>
  <si>
    <t>Jake</t>
  </si>
  <si>
    <t>Thu Apr 05 11:18:07 +0000 2018</t>
  </si>
  <si>
    <t>Thu Apr 19 00:59:02 +0000 2018</t>
  </si>
  <si>
    <t>986771280572637189</t>
  </si>
  <si>
    <t>FuchhiBimu</t>
  </si>
  <si>
    <t>Thu Apr 19 00:59:41 +0000 2018</t>
  </si>
  <si>
    <t>2891805684</t>
  </si>
  <si>
    <t>Jeans4christ</t>
  </si>
  <si>
    <t>Sugar we're going down swingin'.</t>
  </si>
  <si>
    <t>Thu Nov 06 05:45:07 +0000 2014</t>
  </si>
  <si>
    <t>Thu Apr 19 01:21:27 +0000 2018</t>
  </si>
  <si>
    <t>2917696734</t>
  </si>
  <si>
    <t>Theresa Tejada</t>
  </si>
  <si>
    <t>Wed Dec 03 15:25:03 +0000 2014</t>
  </si>
  <si>
    <t>Wed Mar 21 10:52:08 +0000 2018</t>
  </si>
  <si>
    <t>986724147194671109</t>
  </si>
  <si>
    <t>Monty Mack</t>
  </si>
  <si>
    <t>Braintree, MA</t>
  </si>
  <si>
    <t>Wed Apr 18 21:52:23 +0000 2018</t>
  </si>
  <si>
    <t>Thu Apr 19 01:49:15 +0000 2018</t>
  </si>
  <si>
    <t>859884175972859904</t>
  </si>
  <si>
    <t>Renato Freitas</t>
  </si>
  <si>
    <t>São Paulo</t>
  </si>
  <si>
    <t>Wed May 03 21:35:38 +0000 2017</t>
  </si>
  <si>
    <t>984984882198687745</t>
  </si>
  <si>
    <t>Nicolas</t>
  </si>
  <si>
    <t>Sat Apr 14 02:41:10 +0000 2018</t>
  </si>
  <si>
    <t>986764837517774855</t>
  </si>
  <si>
    <t>Silas Steiner</t>
  </si>
  <si>
    <t>Thu Apr 19 00:34:05 +0000 2018</t>
  </si>
  <si>
    <t>837664156048224257</t>
  </si>
  <si>
    <t>Kyle Vincent</t>
  </si>
  <si>
    <t>Hatred and Anger</t>
  </si>
  <si>
    <t>Fri Mar 03 14:01:12 +0000 2017</t>
  </si>
  <si>
    <t>Thu Apr 19 01:02:13 +0000 2018</t>
  </si>
  <si>
    <t>986740992731627521</t>
  </si>
  <si>
    <t>Diiavlo</t>
  </si>
  <si>
    <t>Youtube Headquarters</t>
  </si>
  <si>
    <t>bitches ain't shit but hoes and checks</t>
  </si>
  <si>
    <t>Wed Apr 18 22:59:20 +0000 2018</t>
  </si>
  <si>
    <t>https://t.co/0GZZrJ7ZEv</t>
  </si>
  <si>
    <t>986769135311958016</t>
  </si>
  <si>
    <t>isaac bruccoleri</t>
  </si>
  <si>
    <t>New Jersey, USA</t>
  </si>
  <si>
    <t>Gordon Men’s Footy 22’</t>
  </si>
  <si>
    <t>Thu Apr 19 00:51:09 +0000 2018</t>
  </si>
  <si>
    <t>967960626692804609</t>
  </si>
  <si>
    <t>Samuel</t>
  </si>
  <si>
    <t>Catholic, Rubio style Republican, terrible snowboarder but still love it</t>
  </si>
  <si>
    <t>Mon Feb 26 03:12:52 +0000 2018</t>
  </si>
  <si>
    <t>Tue Apr 17 00:44:19 +0000 2018</t>
  </si>
  <si>
    <t>921968421356654592</t>
  </si>
  <si>
    <t>Rudy</t>
  </si>
  <si>
    <t>Sun Oct 22 05:16:15 +0000 2017</t>
  </si>
  <si>
    <t>Sun Dec 31 03:56:56 +0000 2017</t>
  </si>
  <si>
    <t>4104514475</t>
  </si>
  <si>
    <t>Detroit Tannk</t>
  </si>
  <si>
    <t>Detroit, MI</t>
  </si>
  <si>
    <t>No Bio Needed😂😂</t>
  </si>
  <si>
    <t>Tue Nov 03 12:31:10 +0000 2015</t>
  </si>
  <si>
    <t>Fri Feb 12 16:58:33 +0000 2016</t>
  </si>
  <si>
    <t>986770420627132416</t>
  </si>
  <si>
    <t>ErrorPain</t>
  </si>
  <si>
    <t>Thu Apr 19 00:56:16 +0000 2018</t>
  </si>
  <si>
    <t>1681609777</t>
  </si>
  <si>
    <t>Ciaran</t>
  </si>
  <si>
    <t>Sun Aug 18 20:36:21 +0000 2013</t>
  </si>
  <si>
    <t>Fri Feb 16 21:35:15 +0000 2018</t>
  </si>
  <si>
    <t>875577485764640769</t>
  </si>
  <si>
    <t>++PlusUltra</t>
  </si>
  <si>
    <t>Yokosuka-shi, Kanagawa</t>
  </si>
  <si>
    <t>#MadWorld I Live in Japan Only for the Toliets and Curry! Being a Navy sailor is okay tho...</t>
  </si>
  <si>
    <t>Fri Jun 16 04:55:14 +0000 2017</t>
  </si>
  <si>
    <t>https://t.co/woenAyQZ0B</t>
  </si>
  <si>
    <t>Thu Apr 19 01:37:30 +0000 2018</t>
  </si>
  <si>
    <t>977561379103297536</t>
  </si>
  <si>
    <t>乔怡航</t>
  </si>
  <si>
    <t>NBA NCAA 籃球 電子競技 遊戲 體育</t>
  </si>
  <si>
    <t>Sat Mar 24 15:02:49 +0000 2018</t>
  </si>
  <si>
    <t>986770633072623616</t>
  </si>
  <si>
    <t>LIN ZHANG</t>
  </si>
  <si>
    <t>Thu Apr 19 00:57:07 +0000 2018</t>
  </si>
  <si>
    <t>255628902</t>
  </si>
  <si>
    <t>Jugo 🦕</t>
  </si>
  <si>
    <t>I just don’t care ... dinosaurs 🦖 and dragon ball z ☁️ ... Russell Westbrook is my spirit animal 🤬</t>
  </si>
  <si>
    <t>Mon Feb 21 19:11:03 +0000 2011</t>
  </si>
  <si>
    <t>Wed Apr 18 15:37:09 +0000 2018</t>
  </si>
  <si>
    <t>2387827549</t>
  </si>
  <si>
    <t>Repe</t>
  </si>
  <si>
    <t>Töissä käyn aamusta iltaan. Välillä maistuu päihteet ei mulla muuta.</t>
  </si>
  <si>
    <t>Thu Mar 13 20:18:35 +0000 2014</t>
  </si>
  <si>
    <t>fi</t>
  </si>
  <si>
    <t>Thu Apr 19 01:07:48 +0000 2018</t>
  </si>
  <si>
    <t>986769506918952960</t>
  </si>
  <si>
    <t>kris</t>
  </si>
  <si>
    <t>Thu Apr 19 00:52:38 +0000 2018</t>
  </si>
  <si>
    <t>Thu Apr 19 00:57:42 +0000 2018</t>
  </si>
  <si>
    <t>986770603502919681</t>
  </si>
  <si>
    <t>Jamao Ecotours ~ RDhkjhm</t>
  </si>
  <si>
    <t>Thu Apr 19 00:56:59 +0000 2018</t>
  </si>
  <si>
    <t>276816587</t>
  </si>
  <si>
    <t>King Albert 🇩🇴</t>
  </si>
  <si>
    <t>Dominican Republic</t>
  </si>
  <si>
    <t>Akatsuki 🇩🇴</t>
  </si>
  <si>
    <t>Mon Apr 04 04:10:56 +0000 2011</t>
  </si>
  <si>
    <t>Thu Apr 19 01:40:39 +0000 2018</t>
  </si>
  <si>
    <t>245266592</t>
  </si>
  <si>
    <t>Dan The Man</t>
  </si>
  <si>
    <t>Mon Jan 31 08:25:09 +0000 2011</t>
  </si>
  <si>
    <t>https://t.co/Q1s9u2sAm5</t>
  </si>
  <si>
    <t>Sun Apr 01 01:44:54 +0000 2018</t>
  </si>
  <si>
    <t>917105742712258560</t>
  </si>
  <si>
    <t>Jughead</t>
  </si>
  <si>
    <t>Zamboanga City</t>
  </si>
  <si>
    <t>weirdo</t>
  </si>
  <si>
    <t>Sun Oct 08 19:13:42 +0000 2017</t>
  </si>
  <si>
    <t>Thu Apr 19 01:14:08 +0000 2018</t>
  </si>
  <si>
    <t>935746228779929600</t>
  </si>
  <si>
    <t>Deondre Kelly</t>
  </si>
  <si>
    <t>Athlete | GodsWarrior | Proud Father | #Humble SC:DeondreOfficial | #2 WR | Hardwork pays off</t>
  </si>
  <si>
    <t>Wed Nov 29 05:44:21 +0000 2017</t>
  </si>
  <si>
    <t>Fri Apr 13 01:40:01 +0000 2018</t>
  </si>
  <si>
    <t>942138895239712768</t>
  </si>
  <si>
    <t>Adam Troyer</t>
  </si>
  <si>
    <t>Millersburg, OH</t>
  </si>
  <si>
    <t>Browns, Indians, Cavs fan from Walnut Creek, OH. Love sports, BBQ, hunting, &amp; cars. Instagram @adamtroyer01</t>
  </si>
  <si>
    <t>Sat Dec 16 21:06:31 +0000 2017</t>
  </si>
  <si>
    <t>Thu Feb 08 18:47:54 +0000 2018</t>
  </si>
  <si>
    <t>986769515185782784</t>
  </si>
  <si>
    <t>Sign in</t>
  </si>
  <si>
    <t>Thu Apr 19 00:54:04 +0000 2018</t>
  </si>
  <si>
    <t>Thu Apr 19 01:54:15 +0000 2018</t>
  </si>
  <si>
    <t>986766070370455553</t>
  </si>
  <si>
    <t>Thierry Yannick Ouraga</t>
  </si>
  <si>
    <t>Abidjan</t>
  </si>
  <si>
    <t>Thu Apr 19 00:38:59 +0000 2018</t>
  </si>
  <si>
    <t>986763275944808448</t>
  </si>
  <si>
    <t>Nasty Nate</t>
  </si>
  <si>
    <t>Hip-Hop/Rap NBA Games Technology Science</t>
  </si>
  <si>
    <t>Thu Apr 19 00:27:52 +0000 2018</t>
  </si>
  <si>
    <t>982694426664488960</t>
  </si>
  <si>
    <t>Rr</t>
  </si>
  <si>
    <t>Sat Apr 07 18:59:43 +0000 2018</t>
  </si>
  <si>
    <t>Thu Apr 19 01:24:09 +0000 2018</t>
  </si>
  <si>
    <t>986401365839761409</t>
  </si>
  <si>
    <t>Theus Olivera</t>
  </si>
  <si>
    <t>Wed Apr 18 00:29:46 +0000 2018</t>
  </si>
  <si>
    <t>Wed Apr 18 01:04:25 +0000 2018</t>
  </si>
  <si>
    <t>816878291076444161</t>
  </si>
  <si>
    <t>Sean OBrien</t>
  </si>
  <si>
    <t>Dover, NH</t>
  </si>
  <si>
    <t>Retired dumbass l Professional shit-poster.</t>
  </si>
  <si>
    <t>Thu Jan 05 05:25:36 +0000 2017</t>
  </si>
  <si>
    <t>Sat Oct 21 16:05:05 +0000 2017</t>
  </si>
  <si>
    <t>2314526875</t>
  </si>
  <si>
    <t>Remy Bouchard</t>
  </si>
  <si>
    <t>Québec, Canada</t>
  </si>
  <si>
    <t>Papa, demi-coureur, cyclist &amp; healthy lobbyist. J’aime l’ironie &amp; le sarcasme. Je retweet si j’aime ou si je rigole, d’accord ou pas! Tweets are my own...etc.</t>
  </si>
  <si>
    <t>Mon Jan 27 23:52:08 +0000 2014</t>
  </si>
  <si>
    <t>Thu Apr 19 00:54:48 +0000 2018</t>
  </si>
  <si>
    <t>974593915125825537</t>
  </si>
  <si>
    <t>Ricky Bobbovich</t>
  </si>
  <si>
    <t>Fri Mar 16 10:31:11 +0000 2018</t>
  </si>
  <si>
    <t>Sat Mar 17 05:23:07 +0000 2018</t>
  </si>
  <si>
    <t>136774721</t>
  </si>
  <si>
    <t>aldo lugo</t>
  </si>
  <si>
    <t>Mexico</t>
  </si>
  <si>
    <t>Psicologia, Futbol, Musica, Televison, Libros, Amigos, Cerveza y un buen poker.</t>
  </si>
  <si>
    <t>Sat Apr 24 22:08:56 +0000 2010</t>
  </si>
  <si>
    <t>Wed Oct 05 11:41:41 +0000 2016</t>
  </si>
  <si>
    <t>963751045682704384</t>
  </si>
  <si>
    <t>Flash</t>
  </si>
  <si>
    <t>Wed Feb 14 12:25:29 +0000 2018</t>
  </si>
  <si>
    <t>Fri Feb 16 15:43:54 +0000 2018</t>
  </si>
  <si>
    <t>986769933689413632</t>
  </si>
  <si>
    <t>Justin Manning</t>
  </si>
  <si>
    <t>Thu Apr 19 00:54:20 +0000 2018</t>
  </si>
  <si>
    <t>986766018398818304</t>
  </si>
  <si>
    <t>Adrian Soler</t>
  </si>
  <si>
    <t>Colindres🏡
Santander👮📚
Ampuero⚽</t>
  </si>
  <si>
    <t>Thu Apr 19 00:38:46 +0000 2018</t>
  </si>
  <si>
    <t>986761913412521985</t>
  </si>
  <si>
    <t>young money</t>
  </si>
  <si>
    <t>Thu Apr 19 00:22:28 +0000 2018</t>
  </si>
  <si>
    <t>Thu Apr 19 01:55:48 +0000 2018</t>
  </si>
  <si>
    <t>982585988839948289</t>
  </si>
  <si>
    <t>J you dizzy</t>
  </si>
  <si>
    <t>Sat Apr 07 11:48:50 +0000 2018</t>
  </si>
  <si>
    <t>Tue Apr 17 15:28:37 +0000 2018</t>
  </si>
  <si>
    <t>716506807431106561</t>
  </si>
  <si>
    <t>ryan maloney</t>
  </si>
  <si>
    <t>Mankato, MN</t>
  </si>
  <si>
    <t>Sun Apr 03 06:05:09 +0000 2016</t>
  </si>
  <si>
    <t>Thu Mar 22 04:17:22 +0000 2018</t>
  </si>
  <si>
    <t>1313448152</t>
  </si>
  <si>
    <t>Emil Rose</t>
  </si>
  <si>
    <t>Fri Mar 29 11:24:22 +0000 2013</t>
  </si>
  <si>
    <t>Thu Apr 19 00:59:04 +0000 2018</t>
  </si>
  <si>
    <t>986762585491038208</t>
  </si>
  <si>
    <t>Nick</t>
  </si>
  <si>
    <t>Thu Apr 19 00:25:08 +0000 2018</t>
  </si>
  <si>
    <t>968587790664589312</t>
  </si>
  <si>
    <t>Daniel Song</t>
  </si>
  <si>
    <t>Tue Feb 27 20:44:59 +0000 2018</t>
  </si>
  <si>
    <t>180744261</t>
  </si>
  <si>
    <t>Nnamani sixtus</t>
  </si>
  <si>
    <t>ÜT: 6.604898,3.492351</t>
  </si>
  <si>
    <t>BIG CHIEF BMT! Rapper! badmanthainz is My love! MANCHESTER UNITED 🔴! smile it helps a lot.</t>
  </si>
  <si>
    <t>Fri Aug 20 11:00:40 +0000 2010</t>
  </si>
  <si>
    <t>https://t.co/Rw42o7dHWO</t>
  </si>
  <si>
    <t>Thu Apr 19 01:20:48 +0000 2018</t>
  </si>
  <si>
    <t>830147617</t>
  </si>
  <si>
    <t>Ana Tarelo</t>
  </si>
  <si>
    <t>Soy una persona decidida; terca; donde fijo la mirada no la quito y hago lo imposible por obtenerlo, me gusta salir adelante y cotorrear</t>
  </si>
  <si>
    <t>Tue Sep 18 01:25:33 +0000 2012</t>
  </si>
  <si>
    <t>31530774</t>
  </si>
  <si>
    <t>Mark Finucane</t>
  </si>
  <si>
    <t>very concerned U.S. citizen</t>
  </si>
  <si>
    <t>Wed Apr 15 21:43:52 +0000 2009</t>
  </si>
  <si>
    <t>Wed Apr 18 23:40:19 +0000 2018</t>
  </si>
  <si>
    <t>984202530929258496</t>
  </si>
  <si>
    <t>Leigh capone</t>
  </si>
  <si>
    <t>Wed Apr 11 22:52:23 +0000 2018</t>
  </si>
  <si>
    <t>986769106111213571</t>
  </si>
  <si>
    <t>Taiwo Mosunmola</t>
  </si>
  <si>
    <t>Ondo, Nigeria</t>
  </si>
  <si>
    <t>I'm in love with JESUS</t>
  </si>
  <si>
    <t>Thu Apr 19 00:51:02 +0000 2018</t>
  </si>
  <si>
    <t>Thu Apr 19 01:39:37 +0000 2018</t>
  </si>
  <si>
    <t>712428861959622656</t>
  </si>
  <si>
    <t>Young canadian Santa</t>
  </si>
  <si>
    <t>Wed Mar 23 00:00:51 +0000 2016</t>
  </si>
  <si>
    <t>Thu Apr 19 01:14:11 +0000 2018</t>
  </si>
  <si>
    <t>196587807</t>
  </si>
  <si>
    <t>Monster Ricka</t>
  </si>
  <si>
    <t>Malaysia</t>
  </si>
  <si>
    <t>在漫天风沙里望着你远去 我竟悲伤的不能自己</t>
  </si>
  <si>
    <t>Wed Sep 29 13:25:49 +0000 2010</t>
  </si>
  <si>
    <t>312888013</t>
  </si>
  <si>
    <t>Alex Adkins</t>
  </si>
  <si>
    <t>Waco, TX</t>
  </si>
  <si>
    <t>Doing my own thing</t>
  </si>
  <si>
    <t>Tue Jun 07 20:36:18 +0000 2011</t>
  </si>
  <si>
    <t>Sun Dec 25 16:33:26 +0000 2016</t>
  </si>
  <si>
    <t>986453425826254849</t>
  </si>
  <si>
    <t>Luke Hellickson</t>
  </si>
  <si>
    <t>Minnesota, USA</t>
  </si>
  <si>
    <t>Basketball is life</t>
  </si>
  <si>
    <t>Wed Apr 18 03:56:38 +0000 2018</t>
  </si>
  <si>
    <t>984138605034602496</t>
  </si>
  <si>
    <t>Oğuz KARTAL</t>
  </si>
  <si>
    <t>Üsküdar, İstanbul</t>
  </si>
  <si>
    <t>🎭🎶🎥</t>
  </si>
  <si>
    <t>Wed Apr 11 18:38:22 +0000 2018</t>
  </si>
  <si>
    <t>Thu Apr 19 01:02:58 +0000 2018</t>
  </si>
  <si>
    <t>983168608367816705</t>
  </si>
  <si>
    <t>Caeat Djulyan</t>
  </si>
  <si>
    <t>Mon Apr 09 02:23:57 +0000 2018</t>
  </si>
  <si>
    <t>Sat Apr 14 08:10:27 +0000 2018</t>
  </si>
  <si>
    <t>986769085169053698</t>
  </si>
  <si>
    <t>bienvenu matomo</t>
  </si>
  <si>
    <t>Thu Apr 19 00:50:57 +0000 2018</t>
  </si>
  <si>
    <t>Thu Apr 19 01:02:00 +0000 2018</t>
  </si>
  <si>
    <t>326948548</t>
  </si>
  <si>
    <t>Bishop</t>
  </si>
  <si>
    <t>Panama City, FL</t>
  </si>
  <si>
    <t>Gamer/Streamer 
PSN xBigBossVENOMx Xbox gamertag BigBossVenom</t>
  </si>
  <si>
    <t>Thu Jun 30 19:07:13 +0000 2011</t>
  </si>
  <si>
    <t>Wed Apr 18 04:53:11 +0000 2018</t>
  </si>
  <si>
    <t>1016127721</t>
  </si>
  <si>
    <t>hakeem lyn</t>
  </si>
  <si>
    <t>Sun Dec 16 21:29:33 +0000 2012</t>
  </si>
  <si>
    <t>986768425807736832</t>
  </si>
  <si>
    <t>Adriel1920</t>
  </si>
  <si>
    <t>Cedar Rapids, IA</t>
  </si>
  <si>
    <t>Nore Cruz 1/27/2017 😻👫💕</t>
  </si>
  <si>
    <t>Thu Apr 19 00:48:20 +0000 2018</t>
  </si>
  <si>
    <t>986769455895072768</t>
  </si>
  <si>
    <t>王柏筌</t>
  </si>
  <si>
    <t>Thu Apr 19 00:52:26 +0000 2018</t>
  </si>
  <si>
    <t>873434674063736832</t>
  </si>
  <si>
    <t>Christian Fuentes</t>
  </si>
  <si>
    <t>Muntilupa City</t>
  </si>
  <si>
    <t>Sinner, Saved By Grace ♡</t>
  </si>
  <si>
    <t>Sat Jun 10 07:00:28 +0000 2017</t>
  </si>
  <si>
    <t>986183115944017920</t>
  </si>
  <si>
    <t>BuriZakaynon</t>
  </si>
  <si>
    <t>Tue Apr 17 10:02:32 +0000 2018</t>
  </si>
  <si>
    <t>986766831095558145</t>
  </si>
  <si>
    <t>El chapo</t>
  </si>
  <si>
    <t>Chicago, IL</t>
  </si>
  <si>
    <t>FUCK LOVE</t>
  </si>
  <si>
    <t>Thu Apr 19 00:42:00 +0000 2018</t>
  </si>
  <si>
    <t>2738212049</t>
  </si>
  <si>
    <t>j</t>
  </si>
  <si>
    <t>Sat Aug 09 15:42:12 +0000 2014</t>
  </si>
  <si>
    <t>Thu Apr 19 00:57:04 +0000 2018</t>
  </si>
  <si>
    <t>426010065</t>
  </si>
  <si>
    <t>💔Dawson</t>
  </si>
  <si>
    <t>Lost Boys🚶🏾‍♂️</t>
  </si>
  <si>
    <t>Thu Dec 01 18:37:23 +0000 2011</t>
  </si>
  <si>
    <t>Thu Apr 19 01:30:42 +0000 2018</t>
  </si>
  <si>
    <t>986647069778763777</t>
  </si>
  <si>
    <t>Brendan 🦅</t>
  </si>
  <si>
    <t>Fostoria, OH</t>
  </si>
  <si>
    <t>Done with that bullshit like D Rose</t>
  </si>
  <si>
    <t>Wed Apr 18 16:46:07 +0000 2018</t>
  </si>
  <si>
    <t>Thu Apr 19 00:28:02 +0000 2018</t>
  </si>
  <si>
    <t>964486940388192256</t>
  </si>
  <si>
    <t>Jalen Evans</t>
  </si>
  <si>
    <t>Fri Feb 16 13:09:40 +0000 2018</t>
  </si>
  <si>
    <t>Thu Apr 19 00:44:55 +0000 2018</t>
  </si>
  <si>
    <t>733645573</t>
  </si>
  <si>
    <t>Ale✘ Linares Liñán</t>
  </si>
  <si>
    <t>Granada, Andalucía</t>
  </si>
  <si>
    <t>Estudiante de Magisterio Educación Primaria en la UGR.</t>
  </si>
  <si>
    <t>Thu Aug 02 22:16:15 +0000 2012</t>
  </si>
  <si>
    <t>Thu Apr 19 00:52:47 +0000 2018</t>
  </si>
  <si>
    <t>986769091791732737</t>
  </si>
  <si>
    <t>deign carlo dela cruz</t>
  </si>
  <si>
    <t>Thu Apr 19 00:50:59 +0000 2018</t>
  </si>
  <si>
    <t>Thu Apr 19 01:21:47 +0000 2018</t>
  </si>
  <si>
    <t>323388601</t>
  </si>
  <si>
    <t>Nic Jackson</t>
  </si>
  <si>
    <t>South St Paul, MN</t>
  </si>
  <si>
    <t>Just here for the comments.</t>
  </si>
  <si>
    <t>Fri Jun 24 18:59:51 +0000 2011</t>
  </si>
  <si>
    <t>Wed Apr 18 17:56:06 +0000 2018</t>
  </si>
  <si>
    <t>986768346308923393</t>
  </si>
  <si>
    <t>Armel</t>
  </si>
  <si>
    <t>Thu Apr 19 00:48:01 +0000 2018</t>
  </si>
  <si>
    <t>24075125</t>
  </si>
  <si>
    <t>Mari</t>
  </si>
  <si>
    <t>Corpus Christi, TX</t>
  </si>
  <si>
    <t>Obsessed with great music, Spurs,baseball/softball, skulls, reading books!!</t>
  </si>
  <si>
    <t>Thu Mar 12 23:51:00 +0000 2009</t>
  </si>
  <si>
    <t>Thu Apr 19 01:37:58 +0000 2018</t>
  </si>
  <si>
    <t>986763672377737216</t>
  </si>
  <si>
    <t>Bryce Pun</t>
  </si>
  <si>
    <t>Thu Apr 19 00:29:27 +0000 2018</t>
  </si>
  <si>
    <t>709186165115527168</t>
  </si>
  <si>
    <t>Yong</t>
  </si>
  <si>
    <t>JANUARY 16, 2018</t>
  </si>
  <si>
    <t>@nicssjavier / 3rd❤️💓</t>
  </si>
  <si>
    <t>Mon Mar 14 01:15:32 +0000 2016</t>
  </si>
  <si>
    <t>Thu Apr 19 01:53:09 +0000 2018</t>
  </si>
  <si>
    <t>986767259249983488</t>
  </si>
  <si>
    <t>Muhammad</t>
  </si>
  <si>
    <t>Paradise</t>
  </si>
  <si>
    <t>Edmonton, Alberta | 🏀😴| #CamFam</t>
  </si>
  <si>
    <t>Thu Apr 19 00:43:42 +0000 2018</t>
  </si>
  <si>
    <t>271979208</t>
  </si>
  <si>
    <t>MellisaAnn❤️</t>
  </si>
  <si>
    <t>San Antonio TX</t>
  </si>
  <si>
    <t>Lover of one, strong woman, proud tia, adventure seeker, dog mom. above all else have faith in the lord and he will forever be your strength. 👫 💄🐶🚙✈️🛣⚡️❤️</t>
  </si>
  <si>
    <t>Fri Mar 25 15:29:39 +0000 2011</t>
  </si>
  <si>
    <t>https://t.co/6HqmpLnIDt</t>
  </si>
  <si>
    <t>Thu Apr 19 00:53:45 +0000 2018</t>
  </si>
  <si>
    <t>787450230178390016</t>
  </si>
  <si>
    <t>Rosmery Santana</t>
  </si>
  <si>
    <t>Aneudi Santana 💍💘
👑 15 ✨ 
Christopher Maurice Brown👑🔥💪</t>
  </si>
  <si>
    <t>Sun Oct 16 00:28:59 +0000 2016</t>
  </si>
  <si>
    <t>Sat Jan 21 20:38:40 +0000 2017</t>
  </si>
  <si>
    <t>969340770682519553</t>
  </si>
  <si>
    <t>James Turnley</t>
  </si>
  <si>
    <t>Thu Mar 01 22:37:03 +0000 2018</t>
  </si>
  <si>
    <t>Mon Apr 09 11:58:40 +0000 2018</t>
  </si>
  <si>
    <t>2952966886</t>
  </si>
  <si>
    <t>Javi Rodríguez</t>
  </si>
  <si>
    <t>Málaga - Coventry</t>
  </si>
  <si>
    <t>#SENschools #geography</t>
  </si>
  <si>
    <t>Wed Dec 31 11:22:19 +0000 2014</t>
  </si>
  <si>
    <t>https://t.co/8uazuVrQ1I</t>
  </si>
  <si>
    <t>Thu Apr 19 00:57:41 +0000 2018</t>
  </si>
  <si>
    <t>915308200269840389</t>
  </si>
  <si>
    <t>Vinny Goff</t>
  </si>
  <si>
    <t>The Land, Ohio</t>
  </si>
  <si>
    <t>Life and beer are one in the same, for best results, CHILL!</t>
  </si>
  <si>
    <t>Tue Oct 03 20:10:55 +0000 2017</t>
  </si>
  <si>
    <t>Thu Apr 19 00:45:56 +0000 2018</t>
  </si>
  <si>
    <t>980953958993678336</t>
  </si>
  <si>
    <t>Shota</t>
  </si>
  <si>
    <t>長野 小諸市</t>
  </si>
  <si>
    <t>karuizawa 1-3(15)/ TWICE〈✨ツウィ・ダヒョン✨〉/ バスケ🏀元#5</t>
  </si>
  <si>
    <t>Mon Apr 02 23:43:43 +0000 2018</t>
  </si>
  <si>
    <t>https://t.co/8lSiJDE47I</t>
  </si>
  <si>
    <t>220578429</t>
  </si>
  <si>
    <t>Norsy</t>
  </si>
  <si>
    <t>Middle Earth</t>
  </si>
  <si>
    <t>Jedi. Comicbook Enthusiast. Film buff. Lakers Fan.  Wrestling Smark.🤘</t>
  </si>
  <si>
    <t>Sun Nov 28 05:50:29 +0000 2010</t>
  </si>
  <si>
    <t>Thu Apr 19 01:37:04 +0000 2018</t>
  </si>
  <si>
    <t>983545086117105664</t>
  </si>
  <si>
    <t>KEKinha🌈</t>
  </si>
  <si>
    <t>Nova Friburgo, Brasil</t>
  </si>
  <si>
    <t>Pensadores sobreviveram🍃</t>
  </si>
  <si>
    <t>Tue Apr 10 03:19:56 +0000 2018</t>
  </si>
  <si>
    <t>Thu Apr 19 00:47:50 +0000 2018</t>
  </si>
  <si>
    <t>986767506907033601</t>
  </si>
  <si>
    <t>Matt Novella</t>
  </si>
  <si>
    <t>Thu Apr 19 00:44:41 +0000 2018</t>
  </si>
  <si>
    <t>986768516563914752</t>
  </si>
  <si>
    <t>Cylliahcko Niko-Kaimo</t>
  </si>
  <si>
    <t>Thu Apr 19 00:48:42 +0000 2018</t>
  </si>
  <si>
    <t>Thu Apr 19 01:31:27 +0000 2018</t>
  </si>
  <si>
    <t>986765781999542273</t>
  </si>
  <si>
    <t>jim</t>
  </si>
  <si>
    <t>Thu Apr 19 00:37:50 +0000 2018</t>
  </si>
  <si>
    <t>75901657</t>
  </si>
  <si>
    <t>Dris Stephen</t>
  </si>
  <si>
    <t>Stupidity is a challenge. Ignorance is a choice.</t>
  </si>
  <si>
    <t>Sun Sep 20 23:23:35 +0000 2009</t>
  </si>
  <si>
    <t>986767979818860544</t>
  </si>
  <si>
    <t>Jwell Shin</t>
  </si>
  <si>
    <t>Thu Apr 19 00:46:34 +0000 2018</t>
  </si>
  <si>
    <t>986767618706046976</t>
  </si>
  <si>
    <t>Edgar</t>
  </si>
  <si>
    <t>Thu Apr 19 00:45:08 +0000 2018</t>
  </si>
  <si>
    <t>296658302</t>
  </si>
  <si>
    <t>l SammyBoi l</t>
  </si>
  <si>
    <t>grand prairie texas</t>
  </si>
  <si>
    <t>I never want to have a limit .</t>
  </si>
  <si>
    <t>Wed May 11 05:34:06 +0000 2011</t>
  </si>
  <si>
    <t>859510175039881216</t>
  </si>
  <si>
    <t>Abdo Ahmed</t>
  </si>
  <si>
    <t>Jeddah</t>
  </si>
  <si>
    <t>Tue May 02 20:49:29 +0000 2017</t>
  </si>
  <si>
    <t>3701385117</t>
  </si>
  <si>
    <t>Zack Nogueira</t>
  </si>
  <si>
    <t>Fri Sep 18 23:49:20 +0000 2015</t>
  </si>
  <si>
    <t>986767414300954625</t>
  </si>
  <si>
    <t>Nizz</t>
  </si>
  <si>
    <t>North Philadelphia</t>
  </si>
  <si>
    <t>My name Nizz nigga.</t>
  </si>
  <si>
    <t>Thu Apr 19 00:44:19 +0000 2018</t>
  </si>
  <si>
    <t>Thu Apr 19 01:00:29 +0000 2018</t>
  </si>
  <si>
    <t>986767572304461824</t>
  </si>
  <si>
    <t>Esakkiraja s</t>
  </si>
  <si>
    <t>Thu Apr 19 00:44:57 +0000 2018</t>
  </si>
  <si>
    <t>983535949085859840</t>
  </si>
  <si>
    <t>Emmanuel</t>
  </si>
  <si>
    <t>Tue Apr 10 02:43:38 +0000 2018</t>
  </si>
  <si>
    <t>Fri Apr 13 03:44:30 +0000 2018</t>
  </si>
  <si>
    <t>920042892</t>
  </si>
  <si>
    <t>Lita Rouser</t>
  </si>
  <si>
    <t>Songwriter.  Food Truck Owner.  Yes, those two things go together.</t>
  </si>
  <si>
    <t>Thu Nov 01 23:52:52 +0000 2012</t>
  </si>
  <si>
    <t>Thu Apr 19 00:23:39 +0000 2018</t>
  </si>
  <si>
    <t>986767707960782848</t>
  </si>
  <si>
    <t>Angel</t>
  </si>
  <si>
    <t>Thu Apr 19 00:45:29 +0000 2018</t>
  </si>
  <si>
    <t>986040839016189952</t>
  </si>
  <si>
    <t>Sophie Rosin</t>
  </si>
  <si>
    <t>Cumming, GA</t>
  </si>
  <si>
    <t>South Forsyth High School basketball, class of 2020. Travel basketball: #3 on FBC Next Up 2020.</t>
  </si>
  <si>
    <t>Tue Apr 17 00:37:10 +0000 2018</t>
  </si>
  <si>
    <t>Wed Apr 18 21:14:56 +0000 2018</t>
  </si>
  <si>
    <t>183802307</t>
  </si>
  <si>
    <t>Based on a true story</t>
  </si>
  <si>
    <t>Azania</t>
  </si>
  <si>
    <t>just because you give me shit it doesn't mean I have to take it...</t>
  </si>
  <si>
    <t>Fri Aug 27 23:00:30 +0000 2010</t>
  </si>
  <si>
    <t>Wed Apr 18 06:59:58 +0000 2018</t>
  </si>
  <si>
    <t>986105126006931463</t>
  </si>
  <si>
    <t>Cj_661</t>
  </si>
  <si>
    <t>Vocalist of Nihilith.</t>
  </si>
  <si>
    <t>Tue Apr 17 04:52:37 +0000 2018</t>
  </si>
  <si>
    <t>Thu Apr 19 00:46:25 +0000 2018</t>
  </si>
  <si>
    <t>985687035963994117</t>
  </si>
  <si>
    <t>Bayle Aguirre</t>
  </si>
  <si>
    <t>Mon Apr 16 01:11:17 +0000 2018</t>
  </si>
  <si>
    <t>984763901479825408</t>
  </si>
  <si>
    <t>John Lloyd💎</t>
  </si>
  <si>
    <t xml:space="preserve">Manila City, National Capital </t>
  </si>
  <si>
    <t>| Korista | Musician | Baller |</t>
  </si>
  <si>
    <t>Fri Apr 13 12:03:04 +0000 2018</t>
  </si>
  <si>
    <t>4830537674</t>
  </si>
  <si>
    <t>Shim 🌀</t>
  </si>
  <si>
    <t>Eeehhh.</t>
  </si>
  <si>
    <t>Fri Jan 29 13:57:54 +0000 2016</t>
  </si>
  <si>
    <t>983798474125840384</t>
  </si>
  <si>
    <t>Jacob aronson</t>
  </si>
  <si>
    <t>Tue Apr 10 20:06:49 +0000 2018</t>
  </si>
  <si>
    <t>986767650297696256</t>
  </si>
  <si>
    <t>lavera me</t>
  </si>
  <si>
    <t>Thu Apr 19 00:45:15 +0000 2018</t>
  </si>
  <si>
    <t>981350885531045889</t>
  </si>
  <si>
    <t>jay⭕️</t>
  </si>
  <si>
    <t>Texas, USA</t>
  </si>
  <si>
    <t>LLT ‼️🗣</t>
  </si>
  <si>
    <t>Wed Apr 04 02:00:58 +0000 2018</t>
  </si>
  <si>
    <t>836435785226334208</t>
  </si>
  <si>
    <t>Gregory Carper</t>
  </si>
  <si>
    <t>Quincy, IL</t>
  </si>
  <si>
    <t>Tue Feb 28 04:40:06 +0000 2017</t>
  </si>
  <si>
    <t>Thu Apr 12 03:58:21 +0000 2018</t>
  </si>
  <si>
    <t>800355919984934912</t>
  </si>
  <si>
    <t>prominecrafter07</t>
  </si>
  <si>
    <t>Canada</t>
  </si>
  <si>
    <t>https://t.co/95motFip16</t>
  </si>
  <si>
    <t>Sun Nov 20 15:11:36 +0000 2016</t>
  </si>
  <si>
    <t>https://t.co/KuaDUih7Gu</t>
  </si>
  <si>
    <t>Tue Apr 17 22:04:49 +0000 2018</t>
  </si>
  <si>
    <t>385738930</t>
  </si>
  <si>
    <t>pat totman</t>
  </si>
  <si>
    <t>workin' for the weekend</t>
  </si>
  <si>
    <t>Thu Oct 06 01:37:20 +0000 2011</t>
  </si>
  <si>
    <t>Sun Jul 27 01:19:21 +0000 2014</t>
  </si>
  <si>
    <t>980140008483909632</t>
  </si>
  <si>
    <t>Nictorious</t>
  </si>
  <si>
    <t>Hamilton City, New Zealand</t>
  </si>
  <si>
    <t>Ahoy hoy! My name is Nictorious. I am from New Zealand. I stream on @watchmixer. Bumblebee tuna.</t>
  </si>
  <si>
    <t>Sat Mar 31 17:49:22 +0000 2018</t>
  </si>
  <si>
    <t>https://t.co/VSBXjpoWrV</t>
  </si>
  <si>
    <t>Thu Apr 19 00:46:49 +0000 2018</t>
  </si>
  <si>
    <t>921773717247623168</t>
  </si>
  <si>
    <t>Mayane Lourenço</t>
  </si>
  <si>
    <t>21 anos,  Brasileira, Universitária   
_facebook.com/mayane.lourenco.10
_instagram.com/p/BaS05qug1vY/?r=wa1</t>
  </si>
  <si>
    <t>Sat Oct 21 16:22:34 +0000 2017</t>
  </si>
  <si>
    <t>Thu Apr 19 00:47:40 +0000 2018</t>
  </si>
  <si>
    <t>1026124909</t>
  </si>
  <si>
    <t>Andrew Cooper</t>
  </si>
  <si>
    <t>San Francisco</t>
  </si>
  <si>
    <t>Father of 3. Husband of 1. Born in LEEDS! Marching On Together, Forever, Wherever....</t>
  </si>
  <si>
    <t>Fri Dec 21 10:31:07 +0000 2012</t>
  </si>
  <si>
    <t>Mon Feb 12 16:00:42 +0000 2018</t>
  </si>
  <si>
    <t>871918327324717056</t>
  </si>
  <si>
    <t>Luiz Gustavo Ferraz</t>
  </si>
  <si>
    <t>Santos, Brasil</t>
  </si>
  <si>
    <t>Tue Jun 06 02:35:03 +0000 2017</t>
  </si>
  <si>
    <t>701418439039029248</t>
  </si>
  <si>
    <t>That One Utah Jazz Fan</t>
  </si>
  <si>
    <t>Hall of Fame</t>
  </si>
  <si>
    <t>Hall of Fame shark right here.</t>
  </si>
  <si>
    <t>Sun Feb 21 14:49:22 +0000 2016</t>
  </si>
  <si>
    <t>https://t.co/z5m1SSwbpY</t>
  </si>
  <si>
    <t>Thu Apr 19 00:48:04 +0000 2018</t>
  </si>
  <si>
    <t>897175790940430338</t>
  </si>
  <si>
    <t>Oliver Hashimoto</t>
  </si>
  <si>
    <t>Logan, UT</t>
  </si>
  <si>
    <t>ego bigger than anyone else’s</t>
  </si>
  <si>
    <t>Mon Aug 14 19:19:12 +0000 2017</t>
  </si>
  <si>
    <t>Mon Apr 16 15:57:32 +0000 2018</t>
  </si>
  <si>
    <t>2551049203</t>
  </si>
  <si>
    <t>San Sinukob</t>
  </si>
  <si>
    <t>PRO PLAYER</t>
  </si>
  <si>
    <t>Fri Jun 06 21:37:06 +0000 2014</t>
  </si>
  <si>
    <t>986767530500001792</t>
  </si>
  <si>
    <t>مقداد الزبن</t>
  </si>
  <si>
    <t>Thu Apr 19 00:44:47 +0000 2018</t>
  </si>
  <si>
    <t>2224301824</t>
  </si>
  <si>
    <t>Thankfull/Grateful Al-Shakur</t>
  </si>
  <si>
    <t>Houston, TX</t>
  </si>
  <si>
    <t>Young Blackman, Black Musician Philosopher, Poet, Artist, Youtuber, Fashion Designers and Activist 🗺IAMJERSEYSHAKUR all socials :onlythesquad18@gmail.com</t>
  </si>
  <si>
    <t>Sat Dec 14 00:28:57 +0000 2013</t>
  </si>
  <si>
    <t>https://t.co/nuhkG9oWuw</t>
  </si>
  <si>
    <t>877336588732203009</t>
  </si>
  <si>
    <t>Marcelle</t>
  </si>
  <si>
    <t>Albany, NY</t>
  </si>
  <si>
    <t>Wed Jun 21 01:25:17 +0000 2017</t>
  </si>
  <si>
    <t>Wed Apr 04 01:53:02 +0000 2018</t>
  </si>
  <si>
    <t>986756994240581637</t>
  </si>
  <si>
    <t>徐澍</t>
  </si>
  <si>
    <t>Thu Apr 19 00:02:55 +0000 2018</t>
  </si>
  <si>
    <t>967444691464712198</t>
  </si>
  <si>
    <t>Christian Ancira🌊</t>
  </si>
  <si>
    <t>@briana__raeeee🤞🏽🍯💞</t>
  </si>
  <si>
    <t>Sat Feb 24 17:02:43 +0000 2018</t>
  </si>
  <si>
    <t>Tue Apr 17 22:46:21 +0000 2018</t>
  </si>
  <si>
    <t>824324066064510976</t>
  </si>
  <si>
    <t>Christy Tchaparian</t>
  </si>
  <si>
    <t>Fresno, CA</t>
  </si>
  <si>
    <t>I'm a wife, momma, daughter, and friend. I love fiber arts, coffee, and books.</t>
  </si>
  <si>
    <t>Wed Jan 25 18:32:27 +0000 2017</t>
  </si>
  <si>
    <t>986765604567711744</t>
  </si>
  <si>
    <t>Gordon Siewnarine</t>
  </si>
  <si>
    <t>Thu Apr 19 00:37:08 +0000 2018</t>
  </si>
  <si>
    <t>1233863887</t>
  </si>
  <si>
    <t>logvn</t>
  </si>
  <si>
    <t>G U A M</t>
  </si>
  <si>
    <t>carne asahduu | snap: logansbigmango</t>
  </si>
  <si>
    <t>Sat Mar 02 09:39:18 +0000 2013</t>
  </si>
  <si>
    <t>Wed Apr 18 07:51:17 +0000 2018</t>
  </si>
  <si>
    <t>2984917375</t>
  </si>
  <si>
    <t>Cositas ...</t>
  </si>
  <si>
    <t>Fri Jan 16 01:13:31 +0000 2015</t>
  </si>
  <si>
    <t>Tue Jan 02 01:31:54 +0000 2018</t>
  </si>
  <si>
    <t>986755684682395648</t>
  </si>
  <si>
    <t>Yuri Muller</t>
  </si>
  <si>
    <t>Curitiba, Brasil</t>
  </si>
  <si>
    <t>Ainda não sei de nada.</t>
  </si>
  <si>
    <t>Wed Apr 18 23:57:43 +0000 2018</t>
  </si>
  <si>
    <t>1127785843</t>
  </si>
  <si>
    <t>SORA☆</t>
  </si>
  <si>
    <t>茨城</t>
  </si>
  <si>
    <t>BEAT SOLDIER 東京経済大学 経済学科</t>
  </si>
  <si>
    <t>Mon Jan 28 11:25:38 +0000 2013</t>
  </si>
  <si>
    <t>https://t.co/W3UrBy83LX</t>
  </si>
  <si>
    <t>Wed Apr 18 10:56:34 +0000 2018</t>
  </si>
  <si>
    <t>986766695372075008</t>
  </si>
  <si>
    <t>Thomas Bump</t>
  </si>
  <si>
    <t>St Paul, MN</t>
  </si>
  <si>
    <t>"Talent wins games but teamwork wins championships." - Michael Jordan</t>
  </si>
  <si>
    <t>Thu Apr 19 00:41:28 +0000 2018</t>
  </si>
  <si>
    <t>Thu Apr 19 01:18:41 +0000 2018</t>
  </si>
  <si>
    <t>986765963298140160</t>
  </si>
  <si>
    <t>Hermilo Alba</t>
  </si>
  <si>
    <t>Thu Apr 19 00:38:33 +0000 2018</t>
  </si>
  <si>
    <t>986766290600759297</t>
  </si>
  <si>
    <t>Jesús Adolfo Romero Vilchez</t>
  </si>
  <si>
    <t>Thu Apr 19 00:39:51 +0000 2018</t>
  </si>
  <si>
    <t>524837407</t>
  </si>
  <si>
    <t>I'saa Christine</t>
  </si>
  <si>
    <t>Mississippi</t>
  </si>
  <si>
    <t>Sweet&amp;Sassy! Be who you are and say what you feel because those who mind don’t matter, and those who matter don’t mind. Mean&amp;Nice!</t>
  </si>
  <si>
    <t>Wed Mar 14 23:35:43 +0000 2012</t>
  </si>
  <si>
    <t>Thu Apr 19 00:46:21 +0000 2018</t>
  </si>
  <si>
    <t>986274811935645696</t>
  </si>
  <si>
    <t>Robin Cabrera</t>
  </si>
  <si>
    <t>Tue Apr 17 16:06:54 +0000 2018</t>
  </si>
  <si>
    <t>949387591647924224</t>
  </si>
  <si>
    <t>Larry Hoover</t>
  </si>
  <si>
    <t>UVa '19</t>
  </si>
  <si>
    <t>Fri Jan 05 21:10:15 +0000 2018</t>
  </si>
  <si>
    <t>Mon Apr 16 04:18:33 +0000 2018</t>
  </si>
  <si>
    <t>2971176774</t>
  </si>
  <si>
    <t>Oscar Arias</t>
  </si>
  <si>
    <t>Alajuela, Costa Rica</t>
  </si>
  <si>
    <t>✈️❤️
🇨🇷
🎸
Fórmula 1 🏁❤️</t>
  </si>
  <si>
    <t>Sat Jan 10 06:11:21 +0000 2015</t>
  </si>
  <si>
    <t>986766424017383424</t>
  </si>
  <si>
    <t>Murilo Pinhatti</t>
  </si>
  <si>
    <t>Thu Apr 19 00:40:23 +0000 2018</t>
  </si>
  <si>
    <t>986763056062476288</t>
  </si>
  <si>
    <t>@Dimen</t>
  </si>
  <si>
    <t>Thu Apr 19 00:27:00 +0000 2018</t>
  </si>
  <si>
    <t>Thu Apr 19 01:01:22 +0000 2018</t>
  </si>
  <si>
    <t>971789786838073346</t>
  </si>
  <si>
    <t>Raydrel</t>
  </si>
  <si>
    <t>Thu Mar 08 16:48:34 +0000 2018</t>
  </si>
  <si>
    <t>Fri Apr 13 11:03:54 +0000 2018</t>
  </si>
  <si>
    <t>953113321221259271</t>
  </si>
  <si>
    <t>Grant Michael</t>
  </si>
  <si>
    <t>Yes, I did eat paint chips as a kid.</t>
  </si>
  <si>
    <t>Tue Jan 16 03:54:58 +0000 2018</t>
  </si>
  <si>
    <t>Thu Apr 19 00:41:54 +0000 2018</t>
  </si>
  <si>
    <t>3065823072</t>
  </si>
  <si>
    <t>Abrren Chen</t>
  </si>
  <si>
    <t>Sydney, New South Wales</t>
  </si>
  <si>
    <t>😊</t>
  </si>
  <si>
    <t>Sat Mar 07 04:34:07 +0000 2015</t>
  </si>
  <si>
    <t>990003397</t>
  </si>
  <si>
    <t>norma vera</t>
  </si>
  <si>
    <t>Wed Dec 05 02:11:01 +0000 2012</t>
  </si>
  <si>
    <t>958007124650545154</t>
  </si>
  <si>
    <t>Bwilks03</t>
  </si>
  <si>
    <t>Frederick, MD</t>
  </si>
  <si>
    <t>Mon Jan 29 16:01:12 +0000 2018</t>
  </si>
  <si>
    <t>986765980226371584</t>
  </si>
  <si>
    <t>Goldy Bernardo</t>
  </si>
  <si>
    <t>Thu Apr 19 00:38:37 +0000 2018</t>
  </si>
  <si>
    <t>Thu Apr 19 01:09:08 +0000 2018</t>
  </si>
  <si>
    <t>2778951069</t>
  </si>
  <si>
    <t>Bailey</t>
  </si>
  <si>
    <t>New Orleans, LA</t>
  </si>
  <si>
    <t>Sun Sep 21 13:44:42 +0000 2014</t>
  </si>
  <si>
    <t>Wed Apr 18 05:43:31 +0000 2018</t>
  </si>
  <si>
    <t>50127568</t>
  </si>
  <si>
    <t>Daniel de la Mora</t>
  </si>
  <si>
    <t>Monterrey</t>
  </si>
  <si>
    <t>Tue Jun 23 22:42:17 +0000 2009</t>
  </si>
  <si>
    <t>Mon Mar 05 04:34:11 +0000 2018</t>
  </si>
  <si>
    <t>986743299414347776</t>
  </si>
  <si>
    <t>Ana Cláudia Machado</t>
  </si>
  <si>
    <t>Wed Apr 18 23:08:30 +0000 2018</t>
  </si>
  <si>
    <t>887996048815398912</t>
  </si>
  <si>
    <t>Mahmoud Zaki</t>
  </si>
  <si>
    <t>Alexandria, Egypt</t>
  </si>
  <si>
    <t>Thu Jul 20 11:22:11 +0000 2017</t>
  </si>
  <si>
    <t>Sat Dec 09 10:50:52 +0000 2017</t>
  </si>
  <si>
    <t>935955715025489921</t>
  </si>
  <si>
    <t>Adrián Oviedo</t>
  </si>
  <si>
    <t>Los Teques, Venezuela</t>
  </si>
  <si>
    <t>Caraqueño Estudiante del instituto central de locución Fanático del béisbol, Fútbol y del Caracas FC en ocasiones deportista y miembro de Radio Urquia 97.5 FM</t>
  </si>
  <si>
    <t>Wed Nov 29 19:36:46 +0000 2017</t>
  </si>
  <si>
    <t>Thu Apr 19 01:41:47 +0000 2018</t>
  </si>
  <si>
    <t>986766002082996224</t>
  </si>
  <si>
    <t>Erdi</t>
  </si>
  <si>
    <t>Thu Apr 19 00:38:42 +0000 2018</t>
  </si>
  <si>
    <t>986766435597914117</t>
  </si>
  <si>
    <t>Nadine kamal</t>
  </si>
  <si>
    <t>Thu Apr 19 00:40:26 +0000 2018</t>
  </si>
  <si>
    <t>985164359591641088</t>
  </si>
  <si>
    <t>saisumi Almante</t>
  </si>
  <si>
    <t>Sat Apr 14 14:34:21 +0000 2018</t>
  </si>
  <si>
    <t>924669545498865664</t>
  </si>
  <si>
    <t>Generalfreund</t>
  </si>
  <si>
    <t>Sun Oct 29 16:09:33 +0000 2017</t>
  </si>
  <si>
    <t>Sun Oct 29 16:12:04 +0000 2017</t>
  </si>
  <si>
    <t>986758018925826048</t>
  </si>
  <si>
    <t>Felipao@Felipe</t>
  </si>
  <si>
    <t>Thu Apr 19 00:06:59 +0000 2018</t>
  </si>
  <si>
    <t>Thu Apr 19 00:53:48 +0000 2018</t>
  </si>
  <si>
    <t>512162231</t>
  </si>
  <si>
    <t>Cameron Smith</t>
  </si>
  <si>
    <t>Scotland</t>
  </si>
  <si>
    <t>Football ⚽️, Instagram: cameronsmith18</t>
  </si>
  <si>
    <t>Fri Mar 02 16:39:40 +0000 2012</t>
  </si>
  <si>
    <t>https://t.co/PLGPfozFIF</t>
  </si>
  <si>
    <t>1915744116</t>
  </si>
  <si>
    <t>Jake Anderson</t>
  </si>
  <si>
    <t>Minneapolis, Minnesota</t>
  </si>
  <si>
    <t>Sun Sep 29 01:08:49 +0000 2013</t>
  </si>
  <si>
    <t>Wed Apr 18 02:21:15 +0000 2018</t>
  </si>
  <si>
    <t>986765617847029760</t>
  </si>
  <si>
    <t>David</t>
  </si>
  <si>
    <t>Thu Apr 19 00:37:11 +0000 2018</t>
  </si>
  <si>
    <t>Thu Apr 19 00:51:55 +0000 2018</t>
  </si>
  <si>
    <t>986762518746955776</t>
  </si>
  <si>
    <t>Chunine</t>
  </si>
  <si>
    <t>Thu Apr 19 00:24:52 +0000 2018</t>
  </si>
  <si>
    <t>986765486749663232</t>
  </si>
  <si>
    <t>JhonMark Guiuo</t>
  </si>
  <si>
    <t>Thu Apr 19 00:36:40 +0000 2018</t>
  </si>
  <si>
    <t>2922107058</t>
  </si>
  <si>
    <t>Lawrence Grande</t>
  </si>
  <si>
    <t>• Collingwood supporter • Skiing enthusiast • Law/Criminology Student</t>
  </si>
  <si>
    <t>Sun Dec 07 23:41:23 +0000 2014</t>
  </si>
  <si>
    <t>Mon Apr 16 10:59:35 +0000 2018</t>
  </si>
  <si>
    <t>986753129562693632</t>
  </si>
  <si>
    <t>vertdols</t>
  </si>
  <si>
    <t>i love the dolan twins, and editing 😇 follow me on Instagram @vertdols</t>
  </si>
  <si>
    <t>Wed Apr 18 23:47:33 +0000 2018</t>
  </si>
  <si>
    <t>https://t.co/IcH7TbZwBn</t>
  </si>
  <si>
    <t>Thu Apr 19 00:40:40 +0000 2018</t>
  </si>
  <si>
    <t>212339008</t>
  </si>
  <si>
    <t>Sobadjo Du 237</t>
  </si>
  <si>
    <t>In my dream, don't wake me up.</t>
  </si>
  <si>
    <t>Snap : sobadjo_p
Insta : sobadjo_237
Du 237🇨🇲 à Montréal 🇨🇦 #Fuel</t>
  </si>
  <si>
    <t>Fri Nov 05 20:16:36 +0000 2010</t>
  </si>
  <si>
    <t>Thu Apr 19 01:31:49 +0000 2018</t>
  </si>
  <si>
    <t>986765790698442752</t>
  </si>
  <si>
    <t>Cool boy</t>
  </si>
  <si>
    <t>Thu Apr 19 00:37:52 +0000 2018</t>
  </si>
  <si>
    <t>986765612201463808</t>
  </si>
  <si>
    <t>Francis</t>
  </si>
  <si>
    <t>Thu Apr 19 00:37:09 +0000 2018</t>
  </si>
  <si>
    <t>986764433576943617</t>
  </si>
  <si>
    <t>Logan Lewis</t>
  </si>
  <si>
    <t>Indianapolis, IN</t>
  </si>
  <si>
    <t>god|’21|basketball</t>
  </si>
  <si>
    <t>Thu Apr 19 00:32:28 +0000 2018</t>
  </si>
  <si>
    <t>Thu Apr 19 00:42:47 +0000 2018</t>
  </si>
  <si>
    <t>273610010</t>
  </si>
  <si>
    <t>Alex Pérez Periel</t>
  </si>
  <si>
    <t>Estudiant a sa Universitat de Barcelona.
           The One Piece does exist</t>
  </si>
  <si>
    <t>Mon Mar 28 20:36:36 +0000 2011</t>
  </si>
  <si>
    <t>Sun Apr 15 23:24:31 +0000 2018</t>
  </si>
  <si>
    <t>829875257414520832</t>
  </si>
  <si>
    <t>Steven</t>
  </si>
  <si>
    <t>Mapuan | 17 | CpE</t>
  </si>
  <si>
    <t>Fri Feb 10 02:10:54 +0000 2017</t>
  </si>
  <si>
    <t>2289064003</t>
  </si>
  <si>
    <t>Florencia M</t>
  </si>
  <si>
    <t>Argentina</t>
  </si>
  <si>
    <t>San Lorenzo- Periodista- Lic. Comunicación (UNLaM)</t>
  </si>
  <si>
    <t>Mon Jan 13 03:54:48 +0000 2014</t>
  </si>
  <si>
    <t>Tue Apr 17 01:14:42 +0000 2018</t>
  </si>
  <si>
    <t>937274308719710208</t>
  </si>
  <si>
    <t>kalala david</t>
  </si>
  <si>
    <t>Sun Dec 03 10:56:23 +0000 2017</t>
  </si>
  <si>
    <t>Mon Dec 25 13:34:37 +0000 2017</t>
  </si>
  <si>
    <t>87825480</t>
  </si>
  <si>
    <t>Rafael Augusto</t>
  </si>
  <si>
    <t>Fri Nov 06 00:26:07 +0000 2009</t>
  </si>
  <si>
    <t>Sat Oct 28 01:09:15 +0000 2017</t>
  </si>
  <si>
    <t>986762330108149760</t>
  </si>
  <si>
    <t>zack</t>
  </si>
  <si>
    <t>Thu Apr 19 00:24:07 +0000 2018</t>
  </si>
  <si>
    <t>986764270888079360</t>
  </si>
  <si>
    <t>Maria Lourdes Bajar</t>
  </si>
  <si>
    <t>Masbate City, Bicol Region</t>
  </si>
  <si>
    <t>Dyosa lamang</t>
  </si>
  <si>
    <t>Thu Apr 19 00:31:50 +0000 2018</t>
  </si>
  <si>
    <t>https://t.co/mVHABHjZHV</t>
  </si>
  <si>
    <t>986764699265052672</t>
  </si>
  <si>
    <t>Henrique duque dos santos</t>
  </si>
  <si>
    <t>Thu Apr 19 00:33:32 +0000 2018</t>
  </si>
  <si>
    <t>476712793</t>
  </si>
  <si>
    <t>محمد المطرودي</t>
  </si>
  <si>
    <t>Morgantown, WV</t>
  </si>
  <si>
    <t>WVU’20</t>
  </si>
  <si>
    <t>Sat Jan 28 12:13:08 +0000 2012</t>
  </si>
  <si>
    <t>Sun Apr 15 06:47:41 +0000 2018</t>
  </si>
  <si>
    <t>43832413</t>
  </si>
  <si>
    <t>Liu Jun</t>
  </si>
  <si>
    <t>Santiago, Chile</t>
  </si>
  <si>
    <t>Mon Jun 01 04:51:09 +0000 2009</t>
  </si>
  <si>
    <t>Sun Apr 15 23:05:51 +0000 2018</t>
  </si>
  <si>
    <t>855982869717557248</t>
  </si>
  <si>
    <t>Vivienne Tayoan</t>
  </si>
  <si>
    <t>|19 | FUTURE EDUCATOR 🎓🎉😘</t>
  </si>
  <si>
    <t>Sun Apr 23 03:13:14 +0000 2017</t>
  </si>
  <si>
    <t>23594770</t>
  </si>
  <si>
    <t>James Tung</t>
  </si>
  <si>
    <t>Tue Mar 10 14:05:51 +0000 2009</t>
  </si>
  <si>
    <t>Tue Apr 17 15:39:21 +0000 2018</t>
  </si>
  <si>
    <t>986292111476711424</t>
  </si>
  <si>
    <t>brandon bindas</t>
  </si>
  <si>
    <t>Forest Hills, PA</t>
  </si>
  <si>
    <t>Tue Apr 17 17:15:38 +0000 2018</t>
  </si>
  <si>
    <t>2311594934</t>
  </si>
  <si>
    <t>Willy Brizuela</t>
  </si>
  <si>
    <t>Hartsville, SC</t>
  </si>
  <si>
    <t>Sun Jan 26 10:04:04 +0000 2014</t>
  </si>
  <si>
    <t>Tue Apr 17 01:34:00 +0000 2018</t>
  </si>
  <si>
    <t>775238846430621696</t>
  </si>
  <si>
    <t>eynuhmc🌻🍃</t>
  </si>
  <si>
    <t>🌏✨</t>
  </si>
  <si>
    <t>aesthe|thicc homo sapien☠</t>
  </si>
  <si>
    <t>Mon Sep 12 07:45:19 +0000 2016</t>
  </si>
  <si>
    <t>420806550</t>
  </si>
  <si>
    <t>Kyle Ryan</t>
  </si>
  <si>
    <t>Windsor, ON / Hamilton, ON</t>
  </si>
  <si>
    <t>Mohawk College TV Broadcasting Grad | Videographer | Aspiring Sports Broadcaster | Filmed TSNs worst play of the day Dec 17/15</t>
  </si>
  <si>
    <t>Fri Nov 25 03:49:31 +0000 2011</t>
  </si>
  <si>
    <t>Thu Apr 19 01:36:42 +0000 2018</t>
  </si>
  <si>
    <t>986759999899754496</t>
  </si>
  <si>
    <t>RuizB</t>
  </si>
  <si>
    <t>Georgia, USA</t>
  </si>
  <si>
    <t>Thu Apr 19 00:14:51 +0000 2018</t>
  </si>
  <si>
    <t>349826826</t>
  </si>
  <si>
    <t>Travis Mosley</t>
  </si>
  <si>
    <t>Chasing what the say is a dream.</t>
  </si>
  <si>
    <t>Sat Aug 06 19:24:25 +0000 2011</t>
  </si>
  <si>
    <t>Thu Apr 19 01:28:17 +0000 2018</t>
  </si>
  <si>
    <t>42772972</t>
  </si>
  <si>
    <t>SW23🏆 RF20🏆#97🏆</t>
  </si>
  <si>
    <t>2</t>
  </si>
  <si>
    <t>Big Fan of Tennis🎾🎾🎾
 ❤ Love Serena #23GS &amp; Federer #20GS  ❤Aga, Kerber, Belinda, Stan, Vee, Petra, Andy &amp; Giorgi.  #Iamstillwithher #resist</t>
  </si>
  <si>
    <t>Wed May 27 00:51:27 +0000 2009</t>
  </si>
  <si>
    <t>Thu Apr 19 00:28:34 +0000 2018</t>
  </si>
  <si>
    <t>239474320</t>
  </si>
  <si>
    <t>Remy</t>
  </si>
  <si>
    <t>Paris, Annecy &amp; Geneva</t>
  </si>
  <si>
    <t>Co-Founder &amp; CEO - PRISMATIC, Digital Marketing Agency. Basket-Ball player &amp; TV Shows binge watcher.</t>
  </si>
  <si>
    <t>Mon Jan 17 18:19:28 +0000 2011</t>
  </si>
  <si>
    <t>Wed May 10 02:54:26 +0000 2017</t>
  </si>
  <si>
    <t>967961266647019520</t>
  </si>
  <si>
    <t>Don't Argue</t>
  </si>
  <si>
    <t>Australia</t>
  </si>
  <si>
    <t>AFL podcast with @bdicko19, @waynecarey27 &amp; @clarkyheraldsun. Subscribe - Apple: https://t.co/Ar23YizUf8 Stitcher: https://t.co/6RkMPxoXFL. Powered by @CrownBet</t>
  </si>
  <si>
    <t>Mon Feb 26 03:15:24 +0000 2018</t>
  </si>
  <si>
    <t>https://t.co/na3SORPJku</t>
  </si>
  <si>
    <t>Thu Apr 19 00:01:14 +0000 2018</t>
  </si>
  <si>
    <t>986764205297668096</t>
  </si>
  <si>
    <t>Filla Man</t>
  </si>
  <si>
    <t>Thu Apr 19 00:31:34 +0000 2018</t>
  </si>
  <si>
    <t>984515696985067520</t>
  </si>
  <si>
    <t>Michael</t>
  </si>
  <si>
    <t>Thu Apr 12 19:36:48 +0000 2018</t>
  </si>
  <si>
    <t>Thu Apr 19 00:25:41 +0000 2018</t>
  </si>
  <si>
    <t>1248004148</t>
  </si>
  <si>
    <t>~Dale-kun~ (アルジョン・ブーン)</t>
  </si>
  <si>
    <t>Play. Eat. Sleep. Repeat.</t>
  </si>
  <si>
    <t>Thu Mar 07 05:43:24 +0000 2013</t>
  </si>
  <si>
    <t>https://t.co/2E5kapPxJ9</t>
  </si>
  <si>
    <t>Wed Apr 18 14:58:54 +0000 2018</t>
  </si>
  <si>
    <t>972965998730137601</t>
  </si>
  <si>
    <t>ibrahim chowderyRony</t>
  </si>
  <si>
    <t>Hostile Manager
I'm Single 
Instagram.com@ibrahim_chowdery__rony</t>
  </si>
  <si>
    <t>Sun Mar 11 22:42:25 +0000 2018</t>
  </si>
  <si>
    <t>Thu Apr 19 00:19:55 +0000 2018</t>
  </si>
  <si>
    <t>986752352773464071</t>
  </si>
  <si>
    <t>chiwale lindsay</t>
  </si>
  <si>
    <t>Wed Apr 18 23:44:28 +0000 2018</t>
  </si>
  <si>
    <t>Thu Apr 19 00:44:50 +0000 2018</t>
  </si>
  <si>
    <t>2867042958</t>
  </si>
  <si>
    <t>Patrick Lava</t>
  </si>
  <si>
    <t>Taft</t>
  </si>
  <si>
    <t>@Yassizzle's 💖</t>
  </si>
  <si>
    <t>Mon Oct 20 12:20:24 +0000 2014</t>
  </si>
  <si>
    <t>https://t.co/IV36ImjvFo</t>
  </si>
  <si>
    <t>Wed Apr 18 16:27:02 +0000 2018</t>
  </si>
  <si>
    <t>324458572</t>
  </si>
  <si>
    <t>Angela Ossorio</t>
  </si>
  <si>
    <t>San antonio, tx</t>
  </si>
  <si>
    <t>stay positive &amp; love your life</t>
  </si>
  <si>
    <t>Sun Jun 26 17:13:54 +0000 2011</t>
  </si>
  <si>
    <t>Tue Apr 17 01:14:06 +0000 2018</t>
  </si>
  <si>
    <t>986748043063169024</t>
  </si>
  <si>
    <t>Darron Michel</t>
  </si>
  <si>
    <t>Wed Apr 18 23:27:21 +0000 2018</t>
  </si>
  <si>
    <t>978582282087911425</t>
  </si>
  <si>
    <t>Maxy</t>
  </si>
  <si>
    <t>San Miguel del Monte, Argentin</t>
  </si>
  <si>
    <t>Marti te amo😍</t>
  </si>
  <si>
    <t>Tue Mar 27 10:39:32 +0000 2018</t>
  </si>
  <si>
    <t>Sun Apr 15 11:03:21 +0000 2018</t>
  </si>
  <si>
    <t>974135822227185664</t>
  </si>
  <si>
    <t>xudong lin</t>
  </si>
  <si>
    <t>Macquarie Park, Sydney</t>
  </si>
  <si>
    <t>Thu Mar 15 04:10:53 +0000 2018</t>
  </si>
  <si>
    <t>259708641</t>
  </si>
  <si>
    <t>César Neira</t>
  </si>
  <si>
    <t>Wed Mar 02 12:46:03 +0000 2011</t>
  </si>
  <si>
    <t>780007574</t>
  </si>
  <si>
    <t>hartime</t>
  </si>
  <si>
    <t>Tabanan, Bali</t>
  </si>
  <si>
    <t>#halamadrid</t>
  </si>
  <si>
    <t>Sat Aug 25 10:02:37 +0000 2012</t>
  </si>
  <si>
    <t>Tue Apr 03 00:38:57 +0000 2018</t>
  </si>
  <si>
    <t>968655884367925248</t>
  </si>
  <si>
    <t>Jean Bennington Dias</t>
  </si>
  <si>
    <t>Belém, Brasil</t>
  </si>
  <si>
    <t>Pai da Rahdija👧&amp;👧Antonella, marido da Natália Dias👫. ☕⚽🎼🇧🇷🔧📷🔭 @Saopaulofc @paysandu</t>
  </si>
  <si>
    <t>Wed Feb 28 01:15:34 +0000 2018</t>
  </si>
  <si>
    <t>https://t.co/kysWZ4l7v2</t>
  </si>
  <si>
    <t>Wed Apr 18 23:08:27 +0000 2018</t>
  </si>
  <si>
    <t>1011138176</t>
  </si>
  <si>
    <t>Andre Oliver</t>
  </si>
  <si>
    <t>Lapangan basket!</t>
  </si>
  <si>
    <t>#Simplepeople\m/ ♥nasigoreng &amp; bakso  ig:andreoliver1123</t>
  </si>
  <si>
    <t>Fri Dec 14 13:21:45 +0000 2012</t>
  </si>
  <si>
    <t>Thu Apr 19 00:42:52 +0000 2018</t>
  </si>
  <si>
    <t>837062653969326080</t>
  </si>
  <si>
    <t>Sam Lueken</t>
  </si>
  <si>
    <t>Wed Mar 01 22:11:03 +0000 2017</t>
  </si>
  <si>
    <t>986683880076955648</t>
  </si>
  <si>
    <t>alcapone_bandzzz</t>
  </si>
  <si>
    <t>Bronx, NY</t>
  </si>
  <si>
    <t>Smd.</t>
  </si>
  <si>
    <t>Wed Apr 18 19:12:23 +0000 2018</t>
  </si>
  <si>
    <t>917197120318377984</t>
  </si>
  <si>
    <t>ŚÂMÜĘŁ</t>
  </si>
  <si>
    <t>shreks swamp</t>
  </si>
  <si>
    <t>woke for memes always</t>
  </si>
  <si>
    <t>Mon Oct 09 01:16:48 +0000 2017</t>
  </si>
  <si>
    <t>Thu Apr 19 00:33:17 +0000 2018</t>
  </si>
  <si>
    <t>986761327053082624</t>
  </si>
  <si>
    <t>bastian</t>
  </si>
  <si>
    <t>Thu Apr 19 00:20:08 +0000 2018</t>
  </si>
  <si>
    <t>Thu Apr 19 00:22:45 +0000 2018</t>
  </si>
  <si>
    <t>748703473793769472</t>
  </si>
  <si>
    <t>SonepHrem</t>
  </si>
  <si>
    <t>Hi</t>
  </si>
  <si>
    <t>Fri Jul 01 02:23:13 +0000 2016</t>
  </si>
  <si>
    <t>Sat Sep 24 19:17:16 +0000 2016</t>
  </si>
  <si>
    <t>974124601163878400</t>
  </si>
  <si>
    <t>bryan &amp; susi</t>
  </si>
  <si>
    <t>New to Twitter , YouTube channel link 🔥 https://t.co/T3qXCfPELq | Chasing my dream ❗️💎</t>
  </si>
  <si>
    <t>Thu Mar 15 03:26:18 +0000 2018</t>
  </si>
  <si>
    <t>Thu Apr 19 01:03:41 +0000 2018</t>
  </si>
  <si>
    <t>986762588255145986</t>
  </si>
  <si>
    <t>eduardo</t>
  </si>
  <si>
    <t>980195017363947521</t>
  </si>
  <si>
    <t>Nikola pejic</t>
  </si>
  <si>
    <t>Sat Mar 31 21:27:58 +0000 2018</t>
  </si>
  <si>
    <t>Wed Apr 18 01:34:58 +0000 2018</t>
  </si>
  <si>
    <t>796584930151165952</t>
  </si>
  <si>
    <t>Alexis</t>
  </si>
  <si>
    <t>Girardota, Colombia</t>
  </si>
  <si>
    <t>Solo intento ser mejor tras cada día. 🙂</t>
  </si>
  <si>
    <t>Thu Nov 10 05:27:01 +0000 2016</t>
  </si>
  <si>
    <t>Tue Apr 10 02:32:28 +0000 2018</t>
  </si>
  <si>
    <t>2739723370</t>
  </si>
  <si>
    <t>Roddrick Duncanson 2</t>
  </si>
  <si>
    <t>Portland, OR</t>
  </si>
  <si>
    <t>Fitness | Finance | Footwear | Photography Instagram: RickTheFit</t>
  </si>
  <si>
    <t>Mon Aug 11 07:17:22 +0000 2014</t>
  </si>
  <si>
    <t>https://t.co/I5o65tqK4L</t>
  </si>
  <si>
    <t>Thu Apr 19 00:36:01 +0000 2018</t>
  </si>
  <si>
    <t>986764015601881089</t>
  </si>
  <si>
    <t>Kutay Can AYDIN</t>
  </si>
  <si>
    <t>18.05.1998
HFL '16
YDÜ | Diş Hekimliği Fakültesi (Tam Burslu)</t>
  </si>
  <si>
    <t>Thu Apr 19 00:30:49 +0000 2018</t>
  </si>
  <si>
    <t>Thu Apr 19 01:00:20 +0000 2018</t>
  </si>
  <si>
    <t>975550072619454466</t>
  </si>
  <si>
    <t>NĀTHĀN</t>
  </si>
  <si>
    <t>Mon Mar 19 01:50:37 +0000 2018</t>
  </si>
  <si>
    <t>Sun Apr 15 05:34:56 +0000 2018</t>
  </si>
  <si>
    <t>984509979414671360</t>
  </si>
  <si>
    <t>korturoseline</t>
  </si>
  <si>
    <t>Thu Apr 12 19:14:05 +0000 2018</t>
  </si>
  <si>
    <t>976827033257877505</t>
  </si>
  <si>
    <t>Jay shaw</t>
  </si>
  <si>
    <t>Thu Mar 22 14:24:48 +0000 2018</t>
  </si>
  <si>
    <t>Thu Mar 22 14:38:36 +0000 2018</t>
  </si>
  <si>
    <t>986761556221280258</t>
  </si>
  <si>
    <t>The Boss Rulez</t>
  </si>
  <si>
    <t>Ontario, Canada</t>
  </si>
  <si>
    <t>Thu Apr 19 00:21:02 +0000 2018</t>
  </si>
  <si>
    <t>74260811</t>
  </si>
  <si>
    <t>Denzil Warren George</t>
  </si>
  <si>
    <t>Mon Sep 14 20:52:36 +0000 2009</t>
  </si>
  <si>
    <t>725591684495609856</t>
  </si>
  <si>
    <t>Manvictorius Josephinward Rodridgcrestuez</t>
  </si>
  <si>
    <t>nice.</t>
  </si>
  <si>
    <t>Thu Apr 28 07:45:13 +0000 2016</t>
  </si>
  <si>
    <t>Thu Apr 19 00:34:02 +0000 2018</t>
  </si>
  <si>
    <t>985677123376394240</t>
  </si>
  <si>
    <t>Tri</t>
  </si>
  <si>
    <t>Mon Apr 16 00:31:54 +0000 2018</t>
  </si>
  <si>
    <t>725483817734012929</t>
  </si>
  <si>
    <t>Tavey T</t>
  </si>
  <si>
    <t>Haskell,ok</t>
  </si>
  <si>
    <t>Psalm 46:5 🙏🏽 ~ 5-2-14💜~ CSC 🍊</t>
  </si>
  <si>
    <t>Thu Apr 28 00:36:35 +0000 2016</t>
  </si>
  <si>
    <t>Thu Apr 19 00:32:04 +0000 2018</t>
  </si>
  <si>
    <t>986756905740546048</t>
  </si>
  <si>
    <t>_markjohn5</t>
  </si>
  <si>
    <t>Thu Apr 19 00:02:34 +0000 2018</t>
  </si>
  <si>
    <t>747873429727084544</t>
  </si>
  <si>
    <t>VictorienGbt</t>
  </si>
  <si>
    <t>Les Noës-près-Troyes, France</t>
  </si>
  <si>
    <t>Tue Jun 28 19:24:55 +0000 2016</t>
  </si>
  <si>
    <t>Tue Apr 17 19:31:43 +0000 2018</t>
  </si>
  <si>
    <t>986763742527545344</t>
  </si>
  <si>
    <t>Gabriel vinicius silva santos</t>
  </si>
  <si>
    <t>Thu Apr 19 00:29:44 +0000 2018</t>
  </si>
  <si>
    <t>986762537214578693</t>
  </si>
  <si>
    <t>Mustafa</t>
  </si>
  <si>
    <t>I Just started my account to be on TNT 🤷🏽‍♂️</t>
  </si>
  <si>
    <t>Thu Apr 19 00:24:56 +0000 2018</t>
  </si>
  <si>
    <t>Thu Apr 19 00:51:05 +0000 2018</t>
  </si>
  <si>
    <t>4170859455</t>
  </si>
  <si>
    <t>Rodri Vercellone</t>
  </si>
  <si>
    <t>Franck, Santa Fe</t>
  </si>
  <si>
    <t>Thu Nov 12 11:34:09 +0000 2015</t>
  </si>
  <si>
    <t>985028254753943552</t>
  </si>
  <si>
    <t>Newsline</t>
  </si>
  <si>
    <t>| Sports News |
Indonesia</t>
  </si>
  <si>
    <t>Sat Apr 14 05:33:31 +0000 2018</t>
  </si>
  <si>
    <t>Thu Apr 19 00:45:38 +0000 2018</t>
  </si>
  <si>
    <t>986759858300112897</t>
  </si>
  <si>
    <t>francisca.cvj</t>
  </si>
  <si>
    <t>Thu Apr 19 00:14:18 +0000 2018</t>
  </si>
  <si>
    <t>986762831625379842</t>
  </si>
  <si>
    <t>Josh</t>
  </si>
  <si>
    <t>Thu Apr 19 00:26:07 +0000 2018</t>
  </si>
  <si>
    <t>985485445847904257</t>
  </si>
  <si>
    <t>Luke Conoley</t>
  </si>
  <si>
    <t>Wollongong, New South Wales</t>
  </si>
  <si>
    <t>Where do I even start?</t>
  </si>
  <si>
    <t>Sun Apr 15 11:50:14 +0000 2018</t>
  </si>
  <si>
    <t>Thu Apr 19 00:26:53 +0000 2018</t>
  </si>
  <si>
    <t>350038162</t>
  </si>
  <si>
    <t>ANA</t>
  </si>
  <si>
    <t>Sun Aug 07 03:22:38 +0000 2011</t>
  </si>
  <si>
    <t>Thu Apr 19 01:41:52 +0000 2018</t>
  </si>
  <si>
    <t>986759099957342208</t>
  </si>
  <si>
    <t>João Ceregatto</t>
  </si>
  <si>
    <t>Rio Claro, Brasil</t>
  </si>
  <si>
    <t>Apaixonado por um Deus que é soberano sobre todas as coisas.</t>
  </si>
  <si>
    <t>Thu Apr 19 00:11:17 +0000 2018</t>
  </si>
  <si>
    <t>Thu Apr 19 00:20:09 +0000 2018</t>
  </si>
  <si>
    <t>986761871834296320</t>
  </si>
  <si>
    <t>Jackson McMullan</t>
  </si>
  <si>
    <t>Thu Apr 19 00:22:18 +0000 2018</t>
  </si>
  <si>
    <t>2816401192</t>
  </si>
  <si>
    <t>Mary Lindsey RN</t>
  </si>
  <si>
    <t>Wed Oct 08 18:48:24 +0000 2014</t>
  </si>
  <si>
    <t>2853401036</t>
  </si>
  <si>
    <t>Scott Ronan</t>
  </si>
  <si>
    <t>18 years ago the earth got a bit more majestic, Canadian 🇨🇦, NHL Ducks Fan, #SPAD</t>
  </si>
  <si>
    <t>Sun Oct 12 17:34:06 +0000 2014</t>
  </si>
  <si>
    <t>Sun Apr 15 01:45:20 +0000 2018</t>
  </si>
  <si>
    <t>38998225</t>
  </si>
  <si>
    <t>Eh-Ric Sinner</t>
  </si>
  <si>
    <t>San Francisco, CA</t>
  </si>
  <si>
    <t>do you know what I am saying?</t>
  </si>
  <si>
    <t>Sun May 10 04:47:35 +0000 2009</t>
  </si>
  <si>
    <t>https://t.co/NVBWNgc0b8</t>
  </si>
  <si>
    <t>Thu Apr 19 01:29:14 +0000 2018</t>
  </si>
  <si>
    <t>986613618245586944</t>
  </si>
  <si>
    <t>Kristofer Richberg</t>
  </si>
  <si>
    <t>FHS | CLASS OF 2021 🏀📚</t>
  </si>
  <si>
    <t>Wed Apr 18 14:33:11 +0000 2018</t>
  </si>
  <si>
    <t>983013563223695360</t>
  </si>
  <si>
    <t>José Parra</t>
  </si>
  <si>
    <t>Santiago Rodriguez, Dominican Republic</t>
  </si>
  <si>
    <t>Sun Apr 08 16:07:51 +0000 2018</t>
  </si>
  <si>
    <t>Sun Apr 08 16:15:26 +0000 2018</t>
  </si>
  <si>
    <t>52230531</t>
  </si>
  <si>
    <t>frances mcdormand</t>
  </si>
  <si>
    <t>Rio</t>
  </si>
  <si>
    <t>I'VE MADE A HUGE MISTAKE</t>
  </si>
  <si>
    <t>Mon Jun 29 23:36:59 +0000 2009</t>
  </si>
  <si>
    <t>Wed Apr 18 20:57:13 +0000 2018</t>
  </si>
  <si>
    <t>1433518308</t>
  </si>
  <si>
    <t>klu</t>
  </si>
  <si>
    <t>MANCHESTER UNITED 🔴</t>
  </si>
  <si>
    <t>Thu May 16 16:49:39 +0000 2013</t>
  </si>
  <si>
    <t>Thu Apr 19 00:45:58 +0000 2018</t>
  </si>
  <si>
    <t>986762265138348033</t>
  </si>
  <si>
    <t>Son Areipas</t>
  </si>
  <si>
    <t>Thu Apr 19 00:23:51 +0000 2018</t>
  </si>
  <si>
    <t>897126281501749249</t>
  </si>
  <si>
    <t>Carlos</t>
  </si>
  <si>
    <t>Woodburn, OR</t>
  </si>
  <si>
    <t>Mon Aug 14 16:02:28 +0000 2017</t>
  </si>
  <si>
    <t>Tue Apr 10 05:06:22 +0000 2018</t>
  </si>
  <si>
    <t>986756559937200128</t>
  </si>
  <si>
    <t>Rashad-Taylor5</t>
  </si>
  <si>
    <t>Thu Apr 19 00:01:11 +0000 2018</t>
  </si>
  <si>
    <t>3030421084</t>
  </si>
  <si>
    <t>Piglisan Raul</t>
  </si>
  <si>
    <t>Wed Feb 11 14:14:29 +0000 2015</t>
  </si>
  <si>
    <t>Sat Mar 17 10:20:26 +0000 2018</t>
  </si>
  <si>
    <t>986309026878111745</t>
  </si>
  <si>
    <t>Arnulfo Silva</t>
  </si>
  <si>
    <t>Tue Apr 17 18:22:51 +0000 2018</t>
  </si>
  <si>
    <t>364915265</t>
  </si>
  <si>
    <t>ObiWan</t>
  </si>
  <si>
    <t>Tue Aug 30 15:19:39 +0000 2011</t>
  </si>
  <si>
    <t>Thu Apr 19 00:29:22 +0000 2018</t>
  </si>
  <si>
    <t>715023117</t>
  </si>
  <si>
    <t>Tatata ✠</t>
  </si>
  <si>
    <t>Lugar nenhum</t>
  </si>
  <si>
    <t>Vascaína chataaa ✠ ♡</t>
  </si>
  <si>
    <t>Mon Oct 14 20:54:12 +0000 2013</t>
  </si>
  <si>
    <t>978370851816042497</t>
  </si>
  <si>
    <t>Zack Terrell</t>
  </si>
  <si>
    <t>Alliance, OH</t>
  </si>
  <si>
    <t>Snapchat-chosen_one44 🐍🐍🐍 $latt $limee 🗣</t>
  </si>
  <si>
    <t>Mon Mar 26 20:39:23 +0000 2018</t>
  </si>
  <si>
    <t>Wed Apr 18 20:58:32 +0000 2018</t>
  </si>
  <si>
    <t>986426684797784064</t>
  </si>
  <si>
    <t>Ruyeina🐾</t>
  </si>
  <si>
    <t>Nicaragua</t>
  </si>
  <si>
    <t>Ah ya :v</t>
  </si>
  <si>
    <t>Wed Apr 18 02:10:23 +0000 2018</t>
  </si>
  <si>
    <t>Thu Apr 19 01:53:40 +0000 2018</t>
  </si>
  <si>
    <t>609448066</t>
  </si>
  <si>
    <t>jose luis abella</t>
  </si>
  <si>
    <t>Fri Jun 15 21:24:37 +0000 2012</t>
  </si>
  <si>
    <t>986759761982115841</t>
  </si>
  <si>
    <t>Jakaylaa</t>
  </si>
  <si>
    <t>Thu Apr 19 00:13:55 +0000 2018</t>
  </si>
  <si>
    <t>986761657379680257</t>
  </si>
  <si>
    <t>TawlFred</t>
  </si>
  <si>
    <t>Kennesaw, GA</t>
  </si>
  <si>
    <t>R&amp;B/Soul NFL NBA Celebrity Movies Hip-Hop/Rap Car Culture Music</t>
  </si>
  <si>
    <t>Thu Apr 19 00:21:27 +0000 2018</t>
  </si>
  <si>
    <t>964688707</t>
  </si>
  <si>
    <t>leticiahbobsin</t>
  </si>
  <si>
    <t>Aracaju, Brazil</t>
  </si>
  <si>
    <t>Thu Nov 22 17:52:17 +0000 2012</t>
  </si>
  <si>
    <t>Mon Mar 12 02:35:40 +0000 2018</t>
  </si>
  <si>
    <t>986122846647676928</t>
  </si>
  <si>
    <t>Bajoe2k18</t>
  </si>
  <si>
    <t>I PLAY FOR FUN, NOT FOR FAME.</t>
  </si>
  <si>
    <t>Tue Apr 17 06:03:02 +0000 2018</t>
  </si>
  <si>
    <t>Thu Apr 19 00:25:03 +0000 2018</t>
  </si>
  <si>
    <t>610716015</t>
  </si>
  <si>
    <t>X6 Wix</t>
  </si>
  <si>
    <t>Sun Jun 17 08:38:15 +0000 2012</t>
  </si>
  <si>
    <t>Sun Feb 25 17:37:42 +0000 2018</t>
  </si>
  <si>
    <t>718822747</t>
  </si>
  <si>
    <t>Victory Obiabunmo</t>
  </si>
  <si>
    <t>ÜT: 4.6552849,7.9228776</t>
  </si>
  <si>
    <t>Thu Jul 26 21:41:48 +0000 2012</t>
  </si>
  <si>
    <t>748200525498322944</t>
  </si>
  <si>
    <t>WhipItGud#1</t>
  </si>
  <si>
    <t>Baltimore Maryland</t>
  </si>
  <si>
    <t>Whip It Good. 😈🔥</t>
  </si>
  <si>
    <t>Wed Jun 29 17:04:40 +0000 2016</t>
  </si>
  <si>
    <t>https://t.co/aKf2ASlUnQ</t>
  </si>
  <si>
    <t>Tue Apr 17 23:28:23 +0000 2018</t>
  </si>
  <si>
    <t>843536284798914562</t>
  </si>
  <si>
    <t>Lafonda Henderson</t>
  </si>
  <si>
    <t>Sun Mar 19 18:54:57 +0000 2017</t>
  </si>
  <si>
    <t>986762011924221957</t>
  </si>
  <si>
    <t>Femi</t>
  </si>
  <si>
    <t>Thu Apr 19 00:22:51 +0000 2018</t>
  </si>
  <si>
    <t>834365461</t>
  </si>
  <si>
    <t>OG</t>
  </si>
  <si>
    <t>fsu | 🇵🇷♒️ | cashapp: $OdalyzGuzman</t>
  </si>
  <si>
    <t>Wed Sep 19 23:49:11 +0000 2012</t>
  </si>
  <si>
    <t>https://t.co/jmianoRq0u</t>
  </si>
  <si>
    <t>Thu Apr 19 01:35:44 +0000 2018</t>
  </si>
  <si>
    <t>18869058</t>
  </si>
  <si>
    <t>Ryan Jensen</t>
  </si>
  <si>
    <t>Salt Lake City, Utah</t>
  </si>
  <si>
    <t>Husband to @megankjensen | 4 Creative kids | Sports fan | Gadget geek | Analyst | Journalist | Messenger | Maker | Mormon</t>
  </si>
  <si>
    <t>Sun Jan 11 15:14:00 +0000 2009</t>
  </si>
  <si>
    <t>Thu Apr 19 01:41:16 +0000 2018</t>
  </si>
  <si>
    <t>117984277</t>
  </si>
  <si>
    <t>James</t>
  </si>
  <si>
    <t>Amo a mis viejas y al Jr...   #VamosRayados⚽ #TakeNote #KeepPounding🏈... Cinefilo principiante</t>
  </si>
  <si>
    <t>Sat Feb 27 06:52:38 +0000 2010</t>
  </si>
  <si>
    <t>Thu Apr 19 01:52:07 +0000 2018</t>
  </si>
  <si>
    <t>937464731215859712</t>
  </si>
  <si>
    <t>竹下 康輝</t>
  </si>
  <si>
    <t>Sun Dec 03 23:33:03 +0000 2017</t>
  </si>
  <si>
    <t>Thu Apr 12 15:12:57 +0000 2018</t>
  </si>
  <si>
    <t>912876693655662592</t>
  </si>
  <si>
    <t>Tim Andrews 🇺🇸</t>
  </si>
  <si>
    <t>Bakersfield</t>
  </si>
  <si>
    <t>Wed Sep 27 03:08:59 +0000 2017</t>
  </si>
  <si>
    <t>51875549</t>
  </si>
  <si>
    <t>Tiny Giant</t>
  </si>
  <si>
    <t xml:space="preserve">Atlanta, ga </t>
  </si>
  <si>
    <t>I'm the king..them other dudes are just prince charming</t>
  </si>
  <si>
    <t>Sun Jun 28 23:05:38 +0000 2009</t>
  </si>
  <si>
    <t>Thu Apr 19 00:33:14 +0000 2018</t>
  </si>
  <si>
    <t>812888492049100800</t>
  </si>
  <si>
    <t>Jeremiah Johnson</t>
  </si>
  <si>
    <t>Sun Dec 25 05:11:34 +0000 2016</t>
  </si>
  <si>
    <t>956920695946207234</t>
  </si>
  <si>
    <t>6'2</t>
  </si>
  <si>
    <t>St Martinville, LA</t>
  </si>
  <si>
    <t>🌹</t>
  </si>
  <si>
    <t>Fri Jan 26 16:04:07 +0000 2018</t>
  </si>
  <si>
    <t>Thu Apr 19 01:34:30 +0000 2018</t>
  </si>
  <si>
    <t>971337622990872576</t>
  </si>
  <si>
    <t>Danedashnyc</t>
  </si>
  <si>
    <t>#EverywhereButThere</t>
  </si>
  <si>
    <t>#Sacrifice#Survive#Succeed</t>
  </si>
  <si>
    <t>Wed Mar 07 10:51:50 +0000 2018</t>
  </si>
  <si>
    <t>Mon Apr 16 22:41:21 +0000 2018</t>
  </si>
  <si>
    <t>752892427334250496</t>
  </si>
  <si>
    <t>محمد الغامدي</t>
  </si>
  <si>
    <t>Tue Jul 12 15:48:37 +0000 2016</t>
  </si>
  <si>
    <t>Thu Apr 19 00:17:07 +0000 2018</t>
  </si>
  <si>
    <t>160738111</t>
  </si>
  <si>
    <t>Shripad J Nadgowda</t>
  </si>
  <si>
    <t>Thinker @ IBM TJ Watson Research Center</t>
  </si>
  <si>
    <t>Tue Jun 29 00:44:53 +0000 2010</t>
  </si>
  <si>
    <t>Wed Apr 18 23:26:57 +0000 2018</t>
  </si>
  <si>
    <t>3635341816</t>
  </si>
  <si>
    <t>Valen</t>
  </si>
  <si>
    <t>Sat Sep 12 21:34:04 +0000 2015</t>
  </si>
  <si>
    <t>Thu Apr 19 00:50:10 +0000 2018</t>
  </si>
  <si>
    <t>965118806912745472</t>
  </si>
  <si>
    <t>rafael</t>
  </si>
  <si>
    <t>Sun Feb 18 07:00:29 +0000 2018</t>
  </si>
  <si>
    <t>Fri Mar 23 01:01:01 +0000 2018</t>
  </si>
  <si>
    <t>986761633518108673</t>
  </si>
  <si>
    <t>Ma Kathrina Mae Lesaca</t>
  </si>
  <si>
    <t>Thu Apr 19 00:21:21 +0000 2018</t>
  </si>
  <si>
    <t>936231164288704512</t>
  </si>
  <si>
    <t>敦士</t>
  </si>
  <si>
    <t>岡山</t>
  </si>
  <si>
    <t>真庭高校生物生産科2年
バスケが好きです！</t>
  </si>
  <si>
    <t>Thu Nov 30 13:51:18 +0000 2017</t>
  </si>
  <si>
    <t>981085395931643905</t>
  </si>
  <si>
    <t>唐威</t>
  </si>
  <si>
    <t>Zhejiang</t>
  </si>
  <si>
    <t>NBA 英式足球 電子競技 音樂 流行文化 攝影 旅遊 搞笑</t>
  </si>
  <si>
    <t>Tue Apr 03 08:26:00 +0000 2018</t>
  </si>
  <si>
    <t>986758450553196544</t>
  </si>
  <si>
    <t>Bruno</t>
  </si>
  <si>
    <t>Lavras, Brasil</t>
  </si>
  <si>
    <t>Thu Apr 19 00:08:42 +0000 2018</t>
  </si>
  <si>
    <t>Thu Apr 19 00:27:17 +0000 2018</t>
  </si>
  <si>
    <t>3441557237</t>
  </si>
  <si>
    <t>LuisFelipeMosquito</t>
  </si>
  <si>
    <t xml:space="preserve">Cabo Frio </t>
  </si>
  <si>
    <t>Wed Aug 26 00:33:23 +0000 2015</t>
  </si>
  <si>
    <t>Thu Apr 19 00:22:58 +0000 2018</t>
  </si>
  <si>
    <t>823694841716555781</t>
  </si>
  <si>
    <t>vicinius</t>
  </si>
  <si>
    <t>São Paulo, Brasil</t>
  </si>
  <si>
    <t>04/04 ❤️🌻❤️
insta: vini.dsa</t>
  </si>
  <si>
    <t>Tue Jan 24 00:52:08 +0000 2017</t>
  </si>
  <si>
    <t>Wed Apr 04 12:19:25 +0000 2018</t>
  </si>
  <si>
    <t>970766968893657089</t>
  </si>
  <si>
    <t>Jordan Rogers</t>
  </si>
  <si>
    <t>Memphis, TN</t>
  </si>
  <si>
    <t>Ballislife and Codislife</t>
  </si>
  <si>
    <t>Mon Mar 05 21:04:16 +0000 2018</t>
  </si>
  <si>
    <t>Mon Apr 09 01:03:01 +0000 2018</t>
  </si>
  <si>
    <t>1152649998</t>
  </si>
  <si>
    <t>henry nelson🐲</t>
  </si>
  <si>
    <t>Lincoln, Ne/Denver, Co</t>
  </si>
  <si>
    <t>we are all born equal</t>
  </si>
  <si>
    <t>Wed Feb 06 02:27:26 +0000 2013</t>
  </si>
  <si>
    <t>Wed Apr 11 20:44:47 +0000 2018</t>
  </si>
  <si>
    <t>954723998977282048</t>
  </si>
  <si>
    <t>seveny</t>
  </si>
  <si>
    <t>有些故事开始就没错</t>
  </si>
  <si>
    <t>Sat Jan 20 14:35:14 +0000 2018</t>
  </si>
  <si>
    <t>Thu Jan 25 10:58:27 +0000 2018</t>
  </si>
  <si>
    <t>4862084007</t>
  </si>
  <si>
    <t>Veintitrés👑</t>
  </si>
  <si>
    <t>👨🏿.</t>
  </si>
  <si>
    <t>Sat Jan 30 00:46:19 +0000 2016</t>
  </si>
  <si>
    <t>Wed Apr 18 01:40:01 +0000 2018</t>
  </si>
  <si>
    <t>986669526027776005</t>
  </si>
  <si>
    <t>Chris Valencia</t>
  </si>
  <si>
    <t>Fort Wayne, IN</t>
  </si>
  <si>
    <t>NHS '20 XC and TF</t>
  </si>
  <si>
    <t>Wed Apr 18 18:15:21 +0000 2018</t>
  </si>
  <si>
    <t>986761238293102592</t>
  </si>
  <si>
    <t>Jeissy</t>
  </si>
  <si>
    <t>Thu Apr 19 00:19:47 +0000 2018</t>
  </si>
  <si>
    <t>986753063426945025</t>
  </si>
  <si>
    <t>Hayley Eaton</t>
  </si>
  <si>
    <t>Charlotte, NC</t>
  </si>
  <si>
    <t>As an Academy Travel Affiliate, I can help you book your next Disney vacation! Other interests include endurance running &amp; traveling with family.</t>
  </si>
  <si>
    <t>Wed Apr 18 23:47:18 +0000 2018</t>
  </si>
  <si>
    <t>Thu Apr 19 00:47:11 +0000 2018</t>
  </si>
  <si>
    <t>928389459208437761</t>
  </si>
  <si>
    <t>Maria Ângela do Amar</t>
  </si>
  <si>
    <t>Piracicaba, Brasil</t>
  </si>
  <si>
    <t>Wed Nov 08 22:31:10 +0000 2017</t>
  </si>
  <si>
    <t>Sun Feb 11 01:39:23 +0000 2018</t>
  </si>
  <si>
    <t>986761570503069696</t>
  </si>
  <si>
    <t>باقر عبدالرحمن</t>
  </si>
  <si>
    <t>Thu Apr 19 00:21:06 +0000 2018</t>
  </si>
  <si>
    <t>977125891204501504</t>
  </si>
  <si>
    <t>JewelRey 💯😎</t>
  </si>
  <si>
    <t>I like me better when i'm with you</t>
  </si>
  <si>
    <t>Fri Mar 23 10:12:21 +0000 2018</t>
  </si>
  <si>
    <t>Tue Apr 17 09:03:48 +0000 2018</t>
  </si>
  <si>
    <t>875758848308633600</t>
  </si>
  <si>
    <t>Ollie Wilson</t>
  </si>
  <si>
    <t>City of London, London</t>
  </si>
  <si>
    <t>Fri Jun 16 16:55:55 +0000 2017</t>
  </si>
  <si>
    <t>Sun Nov 05 23:22:46 +0000 2017</t>
  </si>
  <si>
    <t>986714507799035907</t>
  </si>
  <si>
    <t>Pierre  Kodio</t>
  </si>
  <si>
    <t>Wed Apr 18 21:14:05 +0000 2018</t>
  </si>
  <si>
    <t>Wed Apr 18 21:20:25 +0000 2018</t>
  </si>
  <si>
    <t>959594930606927873</t>
  </si>
  <si>
    <t>Hector Montes</t>
  </si>
  <si>
    <t>Sat Feb 03 01:10:34 +0000 2018</t>
  </si>
  <si>
    <t>Sat Feb 03 06:58:24 +0000 2018</t>
  </si>
  <si>
    <t>984373971134091264</t>
  </si>
  <si>
    <t>sinwop</t>
  </si>
  <si>
    <t>Thu Apr 12 10:13:38 +0000 2018</t>
  </si>
  <si>
    <t>986759614254415872</t>
  </si>
  <si>
    <t>hazemmohamed45614</t>
  </si>
  <si>
    <t>Thu Apr 19 00:13:19 +0000 2018</t>
  </si>
  <si>
    <t>Thu Apr 19 00:47:10 +0000 2018</t>
  </si>
  <si>
    <t>976352848035307520</t>
  </si>
  <si>
    <t>Jccccccccc</t>
  </si>
  <si>
    <t>Wed Mar 21 07:00:33 +0000 2018</t>
  </si>
  <si>
    <t>4833534257</t>
  </si>
  <si>
    <t>emily nyaga</t>
  </si>
  <si>
    <t>Thu Jan 21 19:00:17 +0000 2016</t>
  </si>
  <si>
    <t>984898444774002688</t>
  </si>
  <si>
    <t>yaganzu</t>
  </si>
  <si>
    <t>Fri Apr 13 20:57:42 +0000 2018</t>
  </si>
  <si>
    <t>986759571359322112</t>
  </si>
  <si>
    <t>Patrick Magnuson</t>
  </si>
  <si>
    <t>Just a small town guy trying to make it through the maze we call life</t>
  </si>
  <si>
    <t>Thu Apr 19 00:13:09 +0000 2018</t>
  </si>
  <si>
    <t>964329375247331328</t>
  </si>
  <si>
    <t>Darryl</t>
  </si>
  <si>
    <t>I'm a people person and get alone with anyone.</t>
  </si>
  <si>
    <t>Fri Feb 16 02:43:34 +0000 2018</t>
  </si>
  <si>
    <t>Tue Apr 17 19:04:10 +0000 2018</t>
  </si>
  <si>
    <t>239947514</t>
  </si>
  <si>
    <t>ShakSims</t>
  </si>
  <si>
    <t>South Carolina</t>
  </si>
  <si>
    <t>Filmmaker, actor, dancer, musician. "Just do it" -Nike</t>
  </si>
  <si>
    <t>Tue Jan 18 20:20:25 +0000 2011</t>
  </si>
  <si>
    <t>https://t.co/lOXNha6csa</t>
  </si>
  <si>
    <t>Thu Apr 19 00:19:19 +0000 2018</t>
  </si>
  <si>
    <t>837962281849761792</t>
  </si>
  <si>
    <t>Kitz</t>
  </si>
  <si>
    <t>Half Man, Half Amazing 😎</t>
  </si>
  <si>
    <t>Sat Mar 04 09:45:51 +0000 2017</t>
  </si>
  <si>
    <t>211140181</t>
  </si>
  <si>
    <t>Luc Derival</t>
  </si>
  <si>
    <t>Orlando, Fl</t>
  </si>
  <si>
    <t>Tue Nov 02 12:48:21 +0000 2010</t>
  </si>
  <si>
    <t>1611034730</t>
  </si>
  <si>
    <t>Kentaro Yokoyama</t>
  </si>
  <si>
    <t>Jiyugaoka</t>
  </si>
  <si>
    <t>UB-TEC CEO｜UT Lecturer｜VMware</t>
  </si>
  <si>
    <t>Sun Jul 21 17:49:45 +0000 2013</t>
  </si>
  <si>
    <t>https://t.co/oHqu89zavv</t>
  </si>
  <si>
    <t>Thu Apr 19 00:22:19 +0000 2018</t>
  </si>
  <si>
    <t>986760724788621312</t>
  </si>
  <si>
    <t>Princes07133668</t>
  </si>
  <si>
    <t>Opol, Northern Mindanao</t>
  </si>
  <si>
    <t>Pretteiyy👑</t>
  </si>
  <si>
    <t>Thu Apr 19 00:17:44 +0000 2018</t>
  </si>
  <si>
    <t>Thu Apr 19 00:49:06 +0000 2018</t>
  </si>
  <si>
    <t>984633997291438080</t>
  </si>
  <si>
    <t>Bear</t>
  </si>
  <si>
    <t>Fri Apr 13 03:26:53 +0000 2018</t>
  </si>
  <si>
    <t>986759984900857856</t>
  </si>
  <si>
    <t>sriram</t>
  </si>
  <si>
    <t>Thu Apr 19 00:14:48 +0000 2018</t>
  </si>
  <si>
    <t>986754578447298560</t>
  </si>
  <si>
    <t>mitch231</t>
  </si>
  <si>
    <t>Wed Apr 18 23:53:19 +0000 2018</t>
  </si>
  <si>
    <t>Thu Apr 19 00:32:35 +0000 2018</t>
  </si>
  <si>
    <t>628401440</t>
  </si>
  <si>
    <t>Terrence Lintag</t>
  </si>
  <si>
    <t>Republic of the Philippines</t>
  </si>
  <si>
    <t>Τ Γ Φ Triskelion. Future Mechanical Engineer.</t>
  </si>
  <si>
    <t>Fri Jul 06 13:57:04 +0000 2012</t>
  </si>
  <si>
    <t>Thu Apr 19 00:18:03 +0000 2018</t>
  </si>
  <si>
    <t>986475691943383040</t>
  </si>
  <si>
    <t>Leandro</t>
  </si>
  <si>
    <t>Junín, Argentina</t>
  </si>
  <si>
    <t>River, Amigos, familia, geminiano y del turco de Junín..</t>
  </si>
  <si>
    <t>Wed Apr 18 05:25:07 +0000 2018</t>
  </si>
  <si>
    <t>Thu Apr 19 01:38:03 +0000 2018</t>
  </si>
  <si>
    <t>889937844474699778</t>
  </si>
  <si>
    <t>nAnA RePeNt</t>
  </si>
  <si>
    <t>Kumasi, Ghana</t>
  </si>
  <si>
    <t>Nana Asamoah Repent®||
K.N.U.S.T||
Be exceptional wherever you find yourself...</t>
  </si>
  <si>
    <t>Tue Jul 25 19:58:11 +0000 2017</t>
  </si>
  <si>
    <t>Fri Apr 13 09:37:21 +0000 2018</t>
  </si>
  <si>
    <t>730600028322959361</t>
  </si>
  <si>
    <t>Stephanie</t>
  </si>
  <si>
    <t>Thu May 12 03:26:35 +0000 2016</t>
  </si>
  <si>
    <t>924751113924038658</t>
  </si>
  <si>
    <t>Yuri</t>
  </si>
  <si>
    <t>Jogador de Cs Go</t>
  </si>
  <si>
    <t>Sun Oct 29 21:33:41 +0000 2017</t>
  </si>
  <si>
    <t>Thu Apr 19 00:26:08 +0000 2018</t>
  </si>
  <si>
    <t>978416115964698624</t>
  </si>
  <si>
    <t>Ida Maiga</t>
  </si>
  <si>
    <t>Mon Mar 26 23:39:14 +0000 2018</t>
  </si>
  <si>
    <t>Thu Apr 19 00:18:11 +0000 2018</t>
  </si>
  <si>
    <t>986757979549655040</t>
  </si>
  <si>
    <t>jamie martin</t>
  </si>
  <si>
    <t>Thu Apr 19 00:06:50 +0000 2018</t>
  </si>
  <si>
    <t>986760079104815104</t>
  </si>
  <si>
    <t>Chrispin Chang</t>
  </si>
  <si>
    <t>Sichuan</t>
  </si>
  <si>
    <t>Music/PCgames/RMACF❤️</t>
  </si>
  <si>
    <t>Thu Apr 19 00:15:10 +0000 2018</t>
  </si>
  <si>
    <t>3404147596</t>
  </si>
  <si>
    <t>thiccmet</t>
  </si>
  <si>
    <t>canim kurban bafetimbi babam</t>
  </si>
  <si>
    <t>Wed Aug 05 12:01:49 +0000 2015</t>
  </si>
  <si>
    <t>Thu Apr 19 00:16:54 +0000 2018</t>
  </si>
  <si>
    <t>847568268952977408</t>
  </si>
  <si>
    <t>Ehab</t>
  </si>
  <si>
    <t>Thu Mar 30 21:56:37 +0000 2017</t>
  </si>
  <si>
    <t>https://t.co/ThxbbcvIiq</t>
  </si>
  <si>
    <t>Wed Apr 18 23:51:30 +0000 2018</t>
  </si>
  <si>
    <t>817074550999379968</t>
  </si>
  <si>
    <t>Ricky Young</t>
  </si>
  <si>
    <t>Thu Jan 05 18:25:28 +0000 2017</t>
  </si>
  <si>
    <t>Wed Apr 18 22:04:26 +0000 2018</t>
  </si>
  <si>
    <t>980553485786714112</t>
  </si>
  <si>
    <t>DeAngelo Stewart</t>
  </si>
  <si>
    <t>Sun Apr 01 21:12:23 +0000 2018</t>
  </si>
  <si>
    <t>986759469471358982</t>
  </si>
  <si>
    <t>Tino Aramini</t>
  </si>
  <si>
    <t>Thu Apr 19 00:12:45 +0000 2018</t>
  </si>
  <si>
    <t>986755657532493825</t>
  </si>
  <si>
    <t>iTs me😎</t>
  </si>
  <si>
    <t>Simple pero astig</t>
  </si>
  <si>
    <t>Wed Apr 18 23:57:36 +0000 2018</t>
  </si>
  <si>
    <t>Thu Apr 19 00:55:47 +0000 2018</t>
  </si>
  <si>
    <t>393116660</t>
  </si>
  <si>
    <t>Dr. Memesta</t>
  </si>
  <si>
    <t>The most serious doctor in the world
18+ Content</t>
  </si>
  <si>
    <t>Tue Oct 18 01:46:50 +0000 2011</t>
  </si>
  <si>
    <t>Thu Apr 19 01:07:05 +0000 2018</t>
  </si>
  <si>
    <t>723524081367298048</t>
  </si>
  <si>
    <t>Jefferson Santos</t>
  </si>
  <si>
    <t>Camaçari, Brasil</t>
  </si>
  <si>
    <t>Monte Gordo - Ba</t>
  </si>
  <si>
    <t>Fri Apr 22 14:49:18 +0000 2016</t>
  </si>
  <si>
    <t>Thu Apr 19 00:29:33 +0000 2018</t>
  </si>
  <si>
    <t>3240101829</t>
  </si>
  <si>
    <t>ReussirToday</t>
  </si>
  <si>
    <t>Faiseur d'un monde plus juste</t>
  </si>
  <si>
    <t>Thu May 07 08:37:09 +0000 2015</t>
  </si>
  <si>
    <t>986759631434407938</t>
  </si>
  <si>
    <t>Valcourt</t>
  </si>
  <si>
    <t>Thu Apr 19 00:13:24 +0000 2018</t>
  </si>
  <si>
    <t>Thu Apr 19 01:48:08 +0000 2018</t>
  </si>
  <si>
    <t>985574492943548416</t>
  </si>
  <si>
    <t>John Birhiray</t>
  </si>
  <si>
    <t>Ireland</t>
  </si>
  <si>
    <t>coolcalmcollected...</t>
  </si>
  <si>
    <t>Sun Apr 15 17:44:05 +0000 2018</t>
  </si>
  <si>
    <t>https://t.co/Jv1KK37Li3</t>
  </si>
  <si>
    <t>973576807969624065</t>
  </si>
  <si>
    <t>Chaz Michael Murray</t>
  </si>
  <si>
    <t>Tue Mar 13 15:09:33 +0000 2018</t>
  </si>
  <si>
    <t>Thu Apr 19 01:47:54 +0000 2018</t>
  </si>
  <si>
    <t>929893864156073984</t>
  </si>
  <si>
    <t>Arunna ❤️</t>
  </si>
  <si>
    <t>Deus é  fiel ☝❤</t>
  </si>
  <si>
    <t>Mon Nov 13 02:09:08 +0000 2017</t>
  </si>
  <si>
    <t>Thu Apr 19 00:53:12 +0000 2018</t>
  </si>
  <si>
    <t>163825361</t>
  </si>
  <si>
    <t>Roberto Sani da Silva</t>
  </si>
  <si>
    <t>Montenegro - RS</t>
  </si>
  <si>
    <t>Profissional em Tecnologia da Informação(TI)</t>
  </si>
  <si>
    <t>Wed Jul 07 11:08:39 +0000 2010</t>
  </si>
  <si>
    <t>Thu Apr 19 00:18:22 +0000 2018</t>
  </si>
  <si>
    <t>884541417229561857</t>
  </si>
  <si>
    <t>simarzinho faria</t>
  </si>
  <si>
    <t>Mesquita, Brasil</t>
  </si>
  <si>
    <t>Fé</t>
  </si>
  <si>
    <t>Mon Jul 10 22:34:42 +0000 2017</t>
  </si>
  <si>
    <t>Wed Apr 18 09:54:17 +0000 2018</t>
  </si>
  <si>
    <t>766053493102768128</t>
  </si>
  <si>
    <t>Jake Mumford</t>
  </si>
  <si>
    <t>Instagram: @jakemumford_</t>
  </si>
  <si>
    <t>Wed Aug 17 23:26:00 +0000 2016</t>
  </si>
  <si>
    <t>Wed Apr 18 23:15:07 +0000 2018</t>
  </si>
  <si>
    <t>388224371</t>
  </si>
  <si>
    <t>lixo</t>
  </si>
  <si>
    <t>to perdida</t>
  </si>
  <si>
    <t>🌈 não sei</t>
  </si>
  <si>
    <t>Mon Oct 10 11:55:16 +0000 2011</t>
  </si>
  <si>
    <t>Thu Apr 19 00:14:29 +0000 2018</t>
  </si>
  <si>
    <t>986759386516377603</t>
  </si>
  <si>
    <t>Jonatas Xavier de Oliveira</t>
  </si>
  <si>
    <t>Thu Apr 19 00:12:25 +0000 2018</t>
  </si>
  <si>
    <t>2220721557</t>
  </si>
  <si>
    <t>LuHã?</t>
  </si>
  <si>
    <t>Coreógrafo e Artista /Educação física 📚 and English 📚
De Japeri para o mundo.</t>
  </si>
  <si>
    <t>Thu Dec 12 03:08:00 +0000 2013</t>
  </si>
  <si>
    <t>Thu Apr 19 01:23:59 +0000 2018</t>
  </si>
  <si>
    <t>823978469323370497</t>
  </si>
  <si>
    <t>Samir Cruz Bernard</t>
  </si>
  <si>
    <t>Tue Jan 24 19:39:10 +0000 2017</t>
  </si>
  <si>
    <t>986757011705561088</t>
  </si>
  <si>
    <t>Ned</t>
  </si>
  <si>
    <t>Fact's only</t>
  </si>
  <si>
    <t>Thu Apr 19 00:02:59 +0000 2018</t>
  </si>
  <si>
    <t>Thu Apr 19 01:19:17 +0000 2018</t>
  </si>
  <si>
    <t>986759079266869249</t>
  </si>
  <si>
    <t>Kriti Amar</t>
  </si>
  <si>
    <t>Thu Apr 19 00:11:12 +0000 2018</t>
  </si>
  <si>
    <t>986759493034954752</t>
  </si>
  <si>
    <t>Adetokunbo adegoke</t>
  </si>
  <si>
    <t>Thu Apr 19 00:12:51 +0000 2018</t>
  </si>
  <si>
    <t>796235599246036992</t>
  </si>
  <si>
    <t>mando</t>
  </si>
  <si>
    <t>Riverside, CA</t>
  </si>
  <si>
    <t>Wed Nov 09 06:18:55 +0000 2016</t>
  </si>
  <si>
    <t>124040362</t>
  </si>
  <si>
    <t>Gilberto</t>
  </si>
  <si>
    <t>Trieste</t>
  </si>
  <si>
    <t>Thu Mar 18 02:01:23 +0000 2010</t>
  </si>
  <si>
    <t>it</t>
  </si>
  <si>
    <t>Thu Apr 19 01:56:11 +0000 2018</t>
  </si>
  <si>
    <t>3308244458</t>
  </si>
  <si>
    <t>fu6bo25</t>
  </si>
  <si>
    <t>Thu Aug 06 23:18:11 +0000 2015</t>
  </si>
  <si>
    <t>846215286</t>
  </si>
  <si>
    <t>Peyton vance</t>
  </si>
  <si>
    <t>Tue Sep 25 20:59:33 +0000 2012</t>
  </si>
  <si>
    <t>2766000178</t>
  </si>
  <si>
    <t>A.I.🔥🤙🏽❗️</t>
  </si>
  <si>
    <t>S 💜👑</t>
  </si>
  <si>
    <t>Wed Sep 10 01:15:26 +0000 2014</t>
  </si>
  <si>
    <t>Thu Apr 19 01:31:44 +0000 2018</t>
  </si>
  <si>
    <t>986758763448324097</t>
  </si>
  <si>
    <t>Achigbulam Chijindu</t>
  </si>
  <si>
    <t>Thu Apr 19 00:09:57 +0000 2018</t>
  </si>
  <si>
    <t>982238393072365569</t>
  </si>
  <si>
    <t>Chi.town</t>
  </si>
  <si>
    <t>Fri Apr 06 12:47:36 +0000 2018</t>
  </si>
  <si>
    <t>2222971847</t>
  </si>
  <si>
    <t>herbert_odele</t>
  </si>
  <si>
    <t>Kampala, Uganda</t>
  </si>
  <si>
    <t>Civil Engineer. Bhepal Consults Ltd.
 Start small;patience is key.                     
S.A.L.A.Z.A.R</t>
  </si>
  <si>
    <t>Fri Dec 13 07:45:59 +0000 2013</t>
  </si>
  <si>
    <t>348864013</t>
  </si>
  <si>
    <t>Daniel Doyle</t>
  </si>
  <si>
    <t>Pretty sick chubz</t>
  </si>
  <si>
    <t>Fri Aug 05 03:51:14 +0000 2011</t>
  </si>
  <si>
    <t>986746616144003080</t>
  </si>
  <si>
    <t>Jon Haven</t>
  </si>
  <si>
    <t>Wed Apr 18 23:21:40 +0000 2018</t>
  </si>
  <si>
    <t>890587752827281408</t>
  </si>
  <si>
    <t>Fourth</t>
  </si>
  <si>
    <t>Cauayan City, Cagayan Valley</t>
  </si>
  <si>
    <t>Thu Jul 27 15:00:41 +0000 2017</t>
  </si>
  <si>
    <t>986757260062986245</t>
  </si>
  <si>
    <t>LaMar H Phillips</t>
  </si>
  <si>
    <t>Boomer Sooner</t>
  </si>
  <si>
    <t>Thu Apr 19 00:03:58 +0000 2018</t>
  </si>
  <si>
    <t>717818298876997632</t>
  </si>
  <si>
    <t>Jujuba</t>
  </si>
  <si>
    <t>YESHUA 👑</t>
  </si>
  <si>
    <t>Wed Apr 06 20:56:33 +0000 2016</t>
  </si>
  <si>
    <t>Wed Apr 18 23:48:20 +0000 2018</t>
  </si>
  <si>
    <t>913098393106440192</t>
  </si>
  <si>
    <t>Dan Gabbard</t>
  </si>
  <si>
    <t>I appreciate a great avocado. I like to lift heavy barbells. If I am lethargic revive me with chocolate and peanut butter. I love my Doberman Pinscher</t>
  </si>
  <si>
    <t>Wed Sep 27 17:49:56 +0000 2017</t>
  </si>
  <si>
    <t>Thu Apr 19 00:14:44 +0000 2018</t>
  </si>
  <si>
    <t>886449899700662273</t>
  </si>
  <si>
    <t>Juan es No</t>
  </si>
  <si>
    <t>Bogotá, D.C., Colombia</t>
  </si>
  <si>
    <t>Spock: Don't grieve, Admiral. It is logical. The needs of the many outweigh...  Kirk: ...the needs of the few.  Spock: ...Or the one. 🖖🏻</t>
  </si>
  <si>
    <t>Sun Jul 16 04:58:20 +0000 2017</t>
  </si>
  <si>
    <t>Wed Apr 18 03:26:21 +0000 2018</t>
  </si>
  <si>
    <t>3326533513</t>
  </si>
  <si>
    <t>annaliza</t>
  </si>
  <si>
    <t>Sun Aug 23 13:11:12 +0000 2015</t>
  </si>
  <si>
    <t>Wed Nov 18 07:49:37 +0000 2015</t>
  </si>
  <si>
    <t>979039481566236672</t>
  </si>
  <si>
    <t>iHeartRadio Latino</t>
  </si>
  <si>
    <t>Buenos Aires, Argentina</t>
  </si>
  <si>
    <t>Oficial iHeartRadio Latino, especial @iHeartRadio, Rt y Fv @iHeartRadio cuenta de Instagram!! 👉 https://t.co/7V3FuqsF1c</t>
  </si>
  <si>
    <t>Wed Mar 28 16:56:16 +0000 2018</t>
  </si>
  <si>
    <t>https://t.co/id6i82tLiU</t>
  </si>
  <si>
    <t>Thu Apr 19 01:07:32 +0000 2018</t>
  </si>
  <si>
    <t>986758065629216768</t>
  </si>
  <si>
    <t>ThAKarpos</t>
  </si>
  <si>
    <t>Thu Apr 19 00:07:10 +0000 2018</t>
  </si>
  <si>
    <t>986757661311021056</t>
  </si>
  <si>
    <t>Saleema Lonsky</t>
  </si>
  <si>
    <t>Thu Apr 19 00:05:34 +0000 2018</t>
  </si>
  <si>
    <t>986758807803047937</t>
  </si>
  <si>
    <t>عمرو عساف</t>
  </si>
  <si>
    <t>Thu Apr 19 00:10:07 +0000 2018</t>
  </si>
  <si>
    <t>928182422574833664</t>
  </si>
  <si>
    <t>Filmon</t>
  </si>
  <si>
    <t>Wed Nov 08 08:48:29 +0000 2017</t>
  </si>
  <si>
    <t>986752155435417600</t>
  </si>
  <si>
    <t>NicoleG</t>
  </si>
  <si>
    <t>Central Valley, CA</t>
  </si>
  <si>
    <t>Self-employed MT|Aspiring Minimalist|Nature Lover</t>
  </si>
  <si>
    <t>Wed Apr 18 23:43:41 +0000 2018</t>
  </si>
  <si>
    <t>Thu Apr 19 00:28:22 +0000 2018</t>
  </si>
  <si>
    <t>1301952134</t>
  </si>
  <si>
    <t>たかのひろたけ</t>
  </si>
  <si>
    <t>七中→明学 軟式野球部→明学大16JU lacrosse#63.17</t>
  </si>
  <si>
    <t>Tue Mar 26 01:46:00 +0000 2013</t>
  </si>
  <si>
    <t>https://t.co/U0UVaCBpBX</t>
  </si>
  <si>
    <t>976175027769917440</t>
  </si>
  <si>
    <t>Andy Mota</t>
  </si>
  <si>
    <t>Somerton, AZ</t>
  </si>
  <si>
    <t>Just me</t>
  </si>
  <si>
    <t>Tue Mar 20 19:13:57 +0000 2018</t>
  </si>
  <si>
    <t>Fri Apr 06 04:23:57 +0000 2018</t>
  </si>
  <si>
    <t>401232202</t>
  </si>
  <si>
    <t>kobby Tutu</t>
  </si>
  <si>
    <t>Ghana</t>
  </si>
  <si>
    <t>A good life is when you assume nothing, do more, need less, smile often, dream big, laugh a lot and realize how blessed you are.</t>
  </si>
  <si>
    <t>Sun Oct 30 07:42:43 +0000 2011</t>
  </si>
  <si>
    <t>Tue Apr 17 18:37:53 +0000 2018</t>
  </si>
  <si>
    <t>976817336513712134</t>
  </si>
  <si>
    <t>Kid</t>
  </si>
  <si>
    <t>Thu Mar 22 13:46:16 +0000 2018</t>
  </si>
  <si>
    <t>329454916</t>
  </si>
  <si>
    <t>Alejo</t>
  </si>
  <si>
    <t>México, D.F.</t>
  </si>
  <si>
    <t>Tue Jul 05 03:17:42 +0000 2011</t>
  </si>
  <si>
    <t>986470447305945089</t>
  </si>
  <si>
    <t>Zachary</t>
  </si>
  <si>
    <t>Wed Apr 18 05:04:17 +0000 2018</t>
  </si>
  <si>
    <t>1549449067</t>
  </si>
  <si>
    <t>@thisls_samantha ❤️ Depressed cowboys fan and #HalaMadrid</t>
  </si>
  <si>
    <t>Thu Jun 27 00:40:13 +0000 2013</t>
  </si>
  <si>
    <t>487873499</t>
  </si>
  <si>
    <t>GoCal</t>
  </si>
  <si>
    <t>I once said something profound</t>
  </si>
  <si>
    <t>Thu Feb 09 20:50:31 +0000 2012</t>
  </si>
  <si>
    <t>492259395</t>
  </si>
  <si>
    <t>Ilda Eloisa Moricz</t>
  </si>
  <si>
    <t>Juíza de Vara de Família - Pr</t>
  </si>
  <si>
    <t>Tue Feb 14 14:30:50 +0000 2012</t>
  </si>
  <si>
    <t>Sun Apr 15 18:44:52 +0000 2018</t>
  </si>
  <si>
    <t>2229963305</t>
  </si>
  <si>
    <t>ushie</t>
  </si>
  <si>
    <t>london</t>
  </si>
  <si>
    <t>@chiefs &amp; @chelseafc but only on weekends</t>
  </si>
  <si>
    <t>Tue Dec 17 10:36:48 +0000 2013</t>
  </si>
  <si>
    <t>Thu Apr 19 01:18:23 +0000 2018</t>
  </si>
  <si>
    <t>986756175504052224</t>
  </si>
  <si>
    <t>Marciovox</t>
  </si>
  <si>
    <t>Wed Apr 18 23:59:40 +0000 2018</t>
  </si>
  <si>
    <t>986756313270104064</t>
  </si>
  <si>
    <t>Kaleb</t>
  </si>
  <si>
    <t>Thu Apr 19 00:00:12 +0000 2018</t>
  </si>
  <si>
    <t>986756645140226048</t>
  </si>
  <si>
    <t>Morgan torres gémeo</t>
  </si>
  <si>
    <t>Thu Apr 19 00:01:32 +0000 2018</t>
  </si>
  <si>
    <t>Thu Apr 19 00:42:32 +0000 2018</t>
  </si>
  <si>
    <t>986749762006216704</t>
  </si>
  <si>
    <t>Yuan</t>
  </si>
  <si>
    <t>PH| 15</t>
  </si>
  <si>
    <t>Wed Apr 18 23:34:10 +0000 2018</t>
  </si>
  <si>
    <t>986429629194895361</t>
  </si>
  <si>
    <t>Rob</t>
  </si>
  <si>
    <t>Wed Apr 18 02:22:05 +0000 2018</t>
  </si>
  <si>
    <t>986756823691784192</t>
  </si>
  <si>
    <t>Henry Daniel</t>
  </si>
  <si>
    <t>Thu Apr 19 00:02:14 +0000 2018</t>
  </si>
  <si>
    <t>Thu Apr 19 00:19:07 +0000 2018</t>
  </si>
  <si>
    <t>978034536247451648</t>
  </si>
  <si>
    <t>Esau</t>
  </si>
  <si>
    <t>Sun Mar 25 22:22:59 +0000 2018</t>
  </si>
  <si>
    <t>1076795443</t>
  </si>
  <si>
    <t>Markofka</t>
  </si>
  <si>
    <t>blessed</t>
  </si>
  <si>
    <t>Thu Jan 10 14:46:15 +0000 2013</t>
  </si>
  <si>
    <t>Wed Apr 18 03:29:50 +0000 2018</t>
  </si>
  <si>
    <t>985658374254678017</t>
  </si>
  <si>
    <t>Dora</t>
  </si>
  <si>
    <t>Sun Apr 15 23:17:23 +0000 2018</t>
  </si>
  <si>
    <t>3394538159</t>
  </si>
  <si>
    <t>Mario Chalén</t>
  </si>
  <si>
    <t>Guayaquil, Ecuador</t>
  </si>
  <si>
    <t>Wed Jul 29 21:05:28 +0000 2015</t>
  </si>
  <si>
    <t>Tue Apr 17 23:03:23 +0000 2018</t>
  </si>
  <si>
    <t>986743009634078720</t>
  </si>
  <si>
    <t>Diego</t>
  </si>
  <si>
    <t>Wed Apr 18 23:07:21 +0000 2018</t>
  </si>
  <si>
    <t>986756820164198400</t>
  </si>
  <si>
    <t>Shannen May Mollius</t>
  </si>
  <si>
    <t>Thu Apr 19 00:02:13 +0000 2018</t>
  </si>
  <si>
    <t>986756839919443968</t>
  </si>
  <si>
    <t>Crizel Jane Caca</t>
  </si>
  <si>
    <t>Imu</t>
  </si>
  <si>
    <t>Thu Apr 19 00:02:18 +0000 2018</t>
  </si>
  <si>
    <t>986757233026318337</t>
  </si>
  <si>
    <t>Braden David petzold</t>
  </si>
  <si>
    <t>Thu Apr 19 00:03:52 +0000 2018</t>
  </si>
  <si>
    <t>Thu Apr 19 00:14:52 +0000 2018</t>
  </si>
  <si>
    <t>838546239838904320</t>
  </si>
  <si>
    <t>Facundo herrera</t>
  </si>
  <si>
    <t>Coscu-Army🔥🔥</t>
  </si>
  <si>
    <t>Mon Mar 06 00:26:17 +0000 2017</t>
  </si>
  <si>
    <t>Thu Apr 19 00:08:32 +0000 2018</t>
  </si>
  <si>
    <t>986756412196859904</t>
  </si>
  <si>
    <t>Emejim De Asis</t>
  </si>
  <si>
    <t>Thu Apr 19 00:00:36 +0000 2018</t>
  </si>
  <si>
    <t>287617369</t>
  </si>
  <si>
    <t>Renan Lara</t>
  </si>
  <si>
    <t>Jacutinga, Brasil</t>
  </si>
  <si>
    <t>Guapeense, bancario, artista plástico, gamer, trader e apaixonado por futebol</t>
  </si>
  <si>
    <t>Mon Apr 25 10:33:34 +0000 2011</t>
  </si>
  <si>
    <t>Fri Sep 01 01:05:38 +0000 2017</t>
  </si>
  <si>
    <t>919157834763390976</t>
  </si>
  <si>
    <t>Marcílio Araújo</t>
  </si>
  <si>
    <t>Sat Oct 14 11:07:59 +0000 2017</t>
  </si>
  <si>
    <t>Thu Apr 19 00:08:23 +0000 2018</t>
  </si>
  <si>
    <t>986754114305626112</t>
  </si>
  <si>
    <t>Sophie Snyder</t>
  </si>
  <si>
    <t>Wed Apr 18 23:51:28 +0000 2018</t>
  </si>
  <si>
    <t>986756941916659712</t>
  </si>
  <si>
    <t>paulene gonzalez</t>
  </si>
  <si>
    <t>Thu Apr 19 00:02:42 +0000 2018</t>
  </si>
  <si>
    <t>722458461347397632</t>
  </si>
  <si>
    <t>David Toledo</t>
  </si>
  <si>
    <t>Tue Apr 19 16:14:54 +0000 2016</t>
  </si>
  <si>
    <t>Wed Apr 18 03:36:29 +0000 2018</t>
  </si>
  <si>
    <t>788022729421254657</t>
  </si>
  <si>
    <t>Lf Montero</t>
  </si>
  <si>
    <t>🔞Cel: (+57)3162493461 Whatsapp........ 😈♑️😡♈️........ ⒶΔαΩ👽🌐⚡️🉐👿........🤘🧞‍♂️🧞‍♀️🧙‍♀️🧙‍♂️👩‍💻👨‍💻👩‍🔬👨‍🔬🤘........😠👻🔱💢⚜️🇻🇦🤖🏴‍☠️THEATRUM........🛸🛰️........⚛️⚕️🉑🕉️</t>
  </si>
  <si>
    <t>Mon Oct 17 14:23:54 +0000 2016</t>
  </si>
  <si>
    <t>Tue Apr 10 06:36:18 +0000 2018</t>
  </si>
  <si>
    <t>984220858976628736</t>
  </si>
  <si>
    <t>bryan le</t>
  </si>
  <si>
    <t>Thu Apr 12 00:05:13 +0000 2018</t>
  </si>
  <si>
    <t>Wed Apr 18 21:59:19 +0000 2018</t>
  </si>
  <si>
    <t>2320109179</t>
  </si>
  <si>
    <t>surya lesmana</t>
  </si>
  <si>
    <t>Fri Jan 31 02:37:49 +0000 2014</t>
  </si>
  <si>
    <t>986756070654689280</t>
  </si>
  <si>
    <t>Dondon</t>
  </si>
  <si>
    <t>Bulldogs elite</t>
  </si>
  <si>
    <t>Wed Apr 18 23:59:15 +0000 2018</t>
  </si>
  <si>
    <t>Thu Apr 19 00:11:06 +0000 2018</t>
  </si>
  <si>
    <t>984990482294976512</t>
  </si>
  <si>
    <t>Wade</t>
  </si>
  <si>
    <t>Oregon, USA</t>
  </si>
  <si>
    <t>Sat Apr 14 03:03:26 +0000 2018</t>
  </si>
  <si>
    <t>3192346740</t>
  </si>
  <si>
    <t>Chris Torres</t>
  </si>
  <si>
    <t>Harwood Heights, IL</t>
  </si>
  <si>
    <t>Mon May 11 17:28:41 +0000 2015</t>
  </si>
  <si>
    <t>Thu Feb 15 16:27:03 +0000 2018</t>
  </si>
  <si>
    <t>986747698756898816</t>
  </si>
  <si>
    <t>tonika ferrell</t>
  </si>
  <si>
    <t>R&amp;B/Soul Hip-Hop/Rap NFL NBA Parenting</t>
  </si>
  <si>
    <t>Wed Apr 18 23:25:59 +0000 2018</t>
  </si>
  <si>
    <t>Thu Apr 19 01:03:04 +0000 2018</t>
  </si>
  <si>
    <t>836423287655788544</t>
  </si>
  <si>
    <t>BaltimoreMade❤️</t>
  </si>
  <si>
    <t>Baltimore</t>
  </si>
  <si>
    <t>Tue Feb 28 03:50:26 +0000 2017</t>
  </si>
  <si>
    <t>Sun Jan 28 16:50:15 +0000 2018</t>
  </si>
  <si>
    <t>970365167715438593</t>
  </si>
  <si>
    <t>Tin Samy</t>
  </si>
  <si>
    <t>Sun Mar 04 18:27:39 +0000 2018</t>
  </si>
  <si>
    <t>Fri Mar 30 14:26:45 +0000 2018</t>
  </si>
  <si>
    <t>986394913096044546</t>
  </si>
  <si>
    <t>刘浩然</t>
  </si>
  <si>
    <t>I LOVE ARIANA</t>
  </si>
  <si>
    <t>Wed Apr 18 00:04:08 +0000 2018</t>
  </si>
  <si>
    <t>Thu Apr 19 01:25:13 +0000 2018</t>
  </si>
  <si>
    <t>977651002047332352</t>
  </si>
  <si>
    <t>JimolStkitt</t>
  </si>
  <si>
    <t>Sat Mar 24 20:58:57 +0000 2018</t>
  </si>
  <si>
    <t>Sat Apr 14 15:42:09 +0000 2018</t>
  </si>
  <si>
    <t>933401113956667392</t>
  </si>
  <si>
    <t>Adrien Daniel Derozin</t>
  </si>
  <si>
    <t>Centro, Joinville</t>
  </si>
  <si>
    <t>Wed Nov 22 18:25:42 +0000 2017</t>
  </si>
  <si>
    <t>Mon Apr 16 20:06:31 +0000 2018</t>
  </si>
  <si>
    <t>3675803361</t>
  </si>
  <si>
    <t>Jeff Grizzell</t>
  </si>
  <si>
    <t>Wed Sep 16 14:58:30 +0000 2015</t>
  </si>
  <si>
    <t>Thu Apr 19 00:01:56 +0000 2018</t>
  </si>
  <si>
    <t>1698649436</t>
  </si>
  <si>
    <t>Womas</t>
  </si>
  <si>
    <t>Sun Aug 25 09:08:03 +0000 2013</t>
  </si>
  <si>
    <t>Fri Dec 15 07:07:24 +0000 2017</t>
  </si>
  <si>
    <t>986675955522588672</t>
  </si>
  <si>
    <t>Amel Ibradzic</t>
  </si>
  <si>
    <t>Wed Apr 18 18:40:54 +0000 2018</t>
  </si>
  <si>
    <t>986751617184780289</t>
  </si>
  <si>
    <t>Lil Ant</t>
  </si>
  <si>
    <t>I’m Lil Ant and my favorite rapper is Eminem. I just starting rapping my single will be out in a few months hopefully sooner. My content is FAMILY FRIENDLY!!!</t>
  </si>
  <si>
    <t>Wed Apr 18 23:41:33 +0000 2018</t>
  </si>
  <si>
    <t>Thu Apr 19 00:51:41 +0000 2018</t>
  </si>
  <si>
    <t>753588707542888448</t>
  </si>
  <si>
    <t>Lynx Freefall</t>
  </si>
  <si>
    <t>Rhode Island, USA</t>
  </si>
  <si>
    <t>MLB and HB for East. Bolts pride</t>
  </si>
  <si>
    <t>Thu Jul 14 13:55:23 +0000 2016</t>
  </si>
  <si>
    <t>Thu Apr 19 01:37:28 +0000 2018</t>
  </si>
  <si>
    <t>986699768683487232</t>
  </si>
  <si>
    <t>colelee kite</t>
  </si>
  <si>
    <t>Wed Apr 18 20:15:31 +0000 2018</t>
  </si>
  <si>
    <t>2448313082</t>
  </si>
  <si>
    <t>Justin</t>
  </si>
  <si>
    <t>sc - mustash123446</t>
  </si>
  <si>
    <t>Thu Apr 17 00:10:26 +0000 2014</t>
  </si>
  <si>
    <t>Thu Apr 19 00:10:57 +0000 2018</t>
  </si>
  <si>
    <t>2294339364</t>
  </si>
  <si>
    <t>Rick Wingfield</t>
  </si>
  <si>
    <t>Reimagining the future of #fintech #govtech and trusted services based on #identity. Incubating and investing in startups and tech #blockchain. Views my own.</t>
  </si>
  <si>
    <t>Thu Jan 16 12:02:56 +0000 2014</t>
  </si>
  <si>
    <t>https://t.co/0U4ia8KEtl</t>
  </si>
  <si>
    <t>Thu Apr 05 00:38:11 +0000 2018</t>
  </si>
  <si>
    <t>986750048963825665</t>
  </si>
  <si>
    <t>Jessica Mirella</t>
  </si>
  <si>
    <t>Wed Apr 18 23:35:19 +0000 2018</t>
  </si>
  <si>
    <t>780762331022184453</t>
  </si>
  <si>
    <t>Hakeem Brown</t>
  </si>
  <si>
    <t>Tue Sep 27 13:33:40 +0000 2016</t>
  </si>
  <si>
    <t>Tue May 30 19:22:02 +0000 2017</t>
  </si>
  <si>
    <t>914658374</t>
  </si>
  <si>
    <t>Taylor Jordan</t>
  </si>
  <si>
    <t>Maggie is my spirit animal</t>
  </si>
  <si>
    <t>Will it delight your soul? - - - 
All things are possible with a fanny pack.</t>
  </si>
  <si>
    <t>Tue Oct 30 13:34:47 +0000 2012</t>
  </si>
  <si>
    <t>http://t.co/phaqHFq7Wr</t>
  </si>
  <si>
    <t>Thu Apr 19 00:13:23 +0000 2018</t>
  </si>
  <si>
    <t>986754881749946368</t>
  </si>
  <si>
    <t>Joseph N Kams</t>
  </si>
  <si>
    <t>Wed Apr 18 23:54:31 +0000 2018</t>
  </si>
  <si>
    <t>986754338872791041</t>
  </si>
  <si>
    <t>Goldenkay01</t>
  </si>
  <si>
    <t>Abeokuta, Ogun state</t>
  </si>
  <si>
    <t>Hip pop Artist</t>
  </si>
  <si>
    <t>Wed Apr 18 23:52:22 +0000 2018</t>
  </si>
  <si>
    <t>959220594754703361</t>
  </si>
  <si>
    <t>Vladut</t>
  </si>
  <si>
    <t>Fri Feb 02 00:23:06 +0000 2018</t>
  </si>
  <si>
    <t>986755051145359366</t>
  </si>
  <si>
    <t>Mocagio</t>
  </si>
  <si>
    <t>Richmond, VA</t>
  </si>
  <si>
    <t>Mocagio is a clothing and apparel company</t>
  </si>
  <si>
    <t>Wed Apr 18 23:55:11 +0000 2018</t>
  </si>
  <si>
    <t>https://t.co/6fEVJLtKnx</t>
  </si>
  <si>
    <t>804901878681235456</t>
  </si>
  <si>
    <t>connor thomas</t>
  </si>
  <si>
    <t>Nashville, TN</t>
  </si>
  <si>
    <t>Sat Dec 03 04:15:37 +0000 2016</t>
  </si>
  <si>
    <t>Wed Jan 10 13:14:49 +0000 2018</t>
  </si>
  <si>
    <t>977330627426095104</t>
  </si>
  <si>
    <t>Ryan robinson</t>
  </si>
  <si>
    <t>Vineland, NJ</t>
  </si>
  <si>
    <t>😎</t>
  </si>
  <si>
    <t>Fri Mar 23 23:45:54 +0000 2018</t>
  </si>
  <si>
    <t>Thu Apr 19 00:02:09 +0000 2018</t>
  </si>
  <si>
    <t>986755559377526785</t>
  </si>
  <si>
    <t>faqir jan</t>
  </si>
  <si>
    <t>Wed Apr 18 23:57:13 +0000 2018</t>
  </si>
  <si>
    <t>986755075681828864</t>
  </si>
  <si>
    <t>Cam Thomas</t>
  </si>
  <si>
    <t>Wed Apr 18 23:55:17 +0000 2018</t>
  </si>
  <si>
    <t>986752844060602368</t>
  </si>
  <si>
    <t>Bodyalex</t>
  </si>
  <si>
    <t>Wed Apr 18 23:46:25 +0000 2018</t>
  </si>
  <si>
    <t>66608024</t>
  </si>
  <si>
    <t>D.Weems</t>
  </si>
  <si>
    <t>Tue Aug 18 05:41:06 +0000 2009</t>
  </si>
  <si>
    <t>Wed Apr 18 19:53:33 +0000 2018</t>
  </si>
  <si>
    <t>1681000086</t>
  </si>
  <si>
    <t>Kwame Lewis</t>
  </si>
  <si>
    <t>Sun Aug 18 15:51:56 +0000 2013</t>
  </si>
  <si>
    <t>Thu Apr 19 01:55:28 +0000 2018</t>
  </si>
  <si>
    <t>986754489704243200</t>
  </si>
  <si>
    <t>The Viper Batista</t>
  </si>
  <si>
    <t>san felipe de puerto plata</t>
  </si>
  <si>
    <t>Wed Apr 18 23:52:58 +0000 2018</t>
  </si>
  <si>
    <t>3073711846</t>
  </si>
  <si>
    <t>Max9500</t>
  </si>
  <si>
    <t>Thu Mar 05 23:07:56 +0000 2015</t>
  </si>
  <si>
    <t>Fri Apr 13 18:52:26 +0000 2018</t>
  </si>
  <si>
    <t>986754068155514880</t>
  </si>
  <si>
    <t>romar jagonos</t>
  </si>
  <si>
    <t>Wed Apr 18 23:51:17 +0000 2018</t>
  </si>
  <si>
    <t>986753121526435841</t>
  </si>
  <si>
    <t>Zahiruddinkhan</t>
  </si>
  <si>
    <t>Wed Apr 18 23:47:31 +0000 2018</t>
  </si>
  <si>
    <t>944984467269177344</t>
  </si>
  <si>
    <t>Julio</t>
  </si>
  <si>
    <t>#22 🤓 Estudiante Universitario</t>
  </si>
  <si>
    <t>Sun Dec 24 17:33:48 +0000 2017</t>
  </si>
  <si>
    <t>Wed Apr 18 23:52:30 +0000 2018</t>
  </si>
  <si>
    <t>986560068509425664</t>
  </si>
  <si>
    <t>Kenny Dunn</t>
  </si>
  <si>
    <t>Wed Apr 18 11:00:24 +0000 2018</t>
  </si>
  <si>
    <t>Wed Apr 18 16:32:05 +0000 2018</t>
  </si>
  <si>
    <t>986754634055208960</t>
  </si>
  <si>
    <t>Michael lauren</t>
  </si>
  <si>
    <t>Wed Apr 18 23:53:32 +0000 2018</t>
  </si>
  <si>
    <t>981519825943056384</t>
  </si>
  <si>
    <t>Agang Baatile</t>
  </si>
  <si>
    <t>Botswana</t>
  </si>
  <si>
    <t>It's better to be real than to be perfect</t>
  </si>
  <si>
    <t>Wed Apr 04 13:12:17 +0000 2018</t>
  </si>
  <si>
    <t>Thu Apr 19 00:39:55 +0000 2018</t>
  </si>
  <si>
    <t>4412015369</t>
  </si>
  <si>
    <t>theo</t>
  </si>
  <si>
    <t>Coventry, England</t>
  </si>
  <si>
    <t>'94 Sagittarius Man♐ - Leicester City F.C⚽️ - Oklahoma City Thunder🏀.</t>
  </si>
  <si>
    <t>Tue Dec 08 04:29:13 +0000 2015</t>
  </si>
  <si>
    <t>3558295173</t>
  </si>
  <si>
    <t>Rey🎯</t>
  </si>
  <si>
    <t>Puerto Rico, USA</t>
  </si>
  <si>
    <t>🎲</t>
  </si>
  <si>
    <t>Sat Sep 05 19:06:19 +0000 2015</t>
  </si>
  <si>
    <t>Thu Apr 19 00:58:28 +0000 2018</t>
  </si>
  <si>
    <t>953976104058081280</t>
  </si>
  <si>
    <t>Sillypig</t>
  </si>
  <si>
    <t>The Netherlands</t>
  </si>
  <si>
    <t>None</t>
  </si>
  <si>
    <t>Thu Jan 18 13:03:21 +0000 2018</t>
  </si>
  <si>
    <t>3294514822</t>
  </si>
  <si>
    <t>Miguel🇮🇩</t>
  </si>
  <si>
    <t>Orlando, FL</t>
  </si>
  <si>
    <t>sem nome</t>
  </si>
  <si>
    <t>Fri May 22 20:54:07 +0000 2015</t>
  </si>
  <si>
    <t>Wed Apr 18 23:24:02 +0000 2018</t>
  </si>
  <si>
    <t>808763265455194113</t>
  </si>
  <si>
    <t>~Leen~</t>
  </si>
  <si>
    <t>Wichita, KS</t>
  </si>
  <si>
    <t>🎶 Music is my happy place 🎶</t>
  </si>
  <si>
    <t>Tue Dec 13 19:59:23 +0000 2016</t>
  </si>
  <si>
    <t>Thu Apr 19 01:33:38 +0000 2018</t>
  </si>
  <si>
    <t>985748604294852609</t>
  </si>
  <si>
    <t>Liwan__0pen</t>
  </si>
  <si>
    <t>NBA 2K18 Elite Player PSN:Liwan__0pen 
MPBA Team @OCeSports2k</t>
  </si>
  <si>
    <t>Mon Apr 16 05:15:56 +0000 2018</t>
  </si>
  <si>
    <t>Tue Apr 17 05:01:47 +0000 2018</t>
  </si>
  <si>
    <t>985978825883385858</t>
  </si>
  <si>
    <t>Kushtaylor</t>
  </si>
  <si>
    <t>I believe in my self and I dream big and also believe in God..</t>
  </si>
  <si>
    <t>Mon Apr 16 20:30:45 +0000 2018</t>
  </si>
  <si>
    <t>Mon Apr 16 20:47:49 +0000 2018</t>
  </si>
  <si>
    <t>2990104583</t>
  </si>
  <si>
    <t>Ralph Phuza</t>
  </si>
  <si>
    <t>Sz</t>
  </si>
  <si>
    <t>Wed Jan 21 15:54:33 +0000 2015</t>
  </si>
  <si>
    <t>https://t.co/NAmIbQFmEh</t>
  </si>
  <si>
    <t>Wed Apr 18 23:44:11 +0000 2018</t>
  </si>
  <si>
    <t>986753612092096512</t>
  </si>
  <si>
    <t>Ryan Maranan</t>
  </si>
  <si>
    <t>Wed Apr 18 23:49:28 +0000 2018</t>
  </si>
  <si>
    <t>986011335749062656</t>
  </si>
  <si>
    <t>Camman8877</t>
  </si>
  <si>
    <t>B Ball hip-hop dancing designer 🔥🔥🔥</t>
  </si>
  <si>
    <t>Mon Apr 16 22:39:56 +0000 2018</t>
  </si>
  <si>
    <t>971009114523471872</t>
  </si>
  <si>
    <t>Irogalaxy</t>
  </si>
  <si>
    <t>Tue Mar 06 13:06:28 +0000 2018</t>
  </si>
  <si>
    <t>Tue Apr 10 22:11:23 +0000 2018</t>
  </si>
  <si>
    <t>986751286472269830</t>
  </si>
  <si>
    <t>James Reategui</t>
  </si>
  <si>
    <t>mi pasión es el basketball, amo el electro</t>
  </si>
  <si>
    <t>Wed Apr 18 23:40:14 +0000 2018</t>
  </si>
  <si>
    <t>Thu Apr 19 00:00:01 +0000 2018</t>
  </si>
  <si>
    <t>986752408326778881</t>
  </si>
  <si>
    <t>Kerrod</t>
  </si>
  <si>
    <t>Wed Apr 18 23:44:41 +0000 2018</t>
  </si>
  <si>
    <t>700486779363692544</t>
  </si>
  <si>
    <t>Jennifer Sherry</t>
  </si>
  <si>
    <t>Aquarius ♒ 22 ❤06.11.10❤</t>
  </si>
  <si>
    <t>Fri Feb 19 01:07:17 +0000 2016</t>
  </si>
  <si>
    <t>Wed Apr 11 01:49:13 +0000 2018</t>
  </si>
  <si>
    <t>74501756</t>
  </si>
  <si>
    <t>Cheryl Quinn</t>
  </si>
  <si>
    <t xml:space="preserve">Glasgow, Scotland </t>
  </si>
  <si>
    <t>Tue Sep 15 17:27:30 +0000 2009</t>
  </si>
  <si>
    <t>http://t.co/FuofsvnEUM</t>
  </si>
  <si>
    <t>Wed Apr 18 11:54:11 +0000 2018</t>
  </si>
  <si>
    <t>971424672599359490</t>
  </si>
  <si>
    <t>任军</t>
  </si>
  <si>
    <t>中国</t>
  </si>
  <si>
    <t>Wed Mar 07 16:37:44 +0000 2018</t>
  </si>
  <si>
    <t>Fri Mar 30 01:47:07 +0000 2018</t>
  </si>
  <si>
    <t>986751083413475328</t>
  </si>
  <si>
    <t>Fábio Alex Dutra</t>
  </si>
  <si>
    <t>Lençóis Paulista, Brasil</t>
  </si>
  <si>
    <t>Wed Apr 18 23:39:26 +0000 2018</t>
  </si>
  <si>
    <t>Thu Apr 19 01:54:55 +0000 2018</t>
  </si>
  <si>
    <t>986753209065713664</t>
  </si>
  <si>
    <t>md Ansar</t>
  </si>
  <si>
    <t>Wed Apr 18 23:47:52 +0000 2018</t>
  </si>
  <si>
    <t>986753274392047616</t>
  </si>
  <si>
    <t>خالد ليبيا</t>
  </si>
  <si>
    <t>Wed Apr 18 23:48:08 +0000 2018</t>
  </si>
  <si>
    <t>318019009</t>
  </si>
  <si>
    <t>John Phillips</t>
  </si>
  <si>
    <t>Columbus, OH</t>
  </si>
  <si>
    <t>small town boy turned teen sensation</t>
  </si>
  <si>
    <t>Wed Jun 15 20:50:20 +0000 2011</t>
  </si>
  <si>
    <t>Wed Apr 18 19:27:18 +0000 2018</t>
  </si>
  <si>
    <t>1099735730</t>
  </si>
  <si>
    <t>Chris Needle</t>
  </si>
  <si>
    <t>Fri Jan 18 01:39:51 +0000 2013</t>
  </si>
  <si>
    <t>Tue Apr 03 09:20:42 +0000 2018</t>
  </si>
  <si>
    <t>986751485026406400</t>
  </si>
  <si>
    <t>Baba Kabba</t>
  </si>
  <si>
    <t>Wed Apr 18 23:41:01 +0000 2018</t>
  </si>
  <si>
    <t>986753382231703552</t>
  </si>
  <si>
    <t>Daniela Lima</t>
  </si>
  <si>
    <t>Wed Apr 18 23:48:34 +0000 2018</t>
  </si>
  <si>
    <t>803102896225193984</t>
  </si>
  <si>
    <t>Sean linkie</t>
  </si>
  <si>
    <t>PHS</t>
  </si>
  <si>
    <t>Mon Nov 28 05:07:06 +0000 2016</t>
  </si>
  <si>
    <t>Wed Apr 18 21:31:36 +0000 2018</t>
  </si>
  <si>
    <t>986753758225944581</t>
  </si>
  <si>
    <t>Efsane</t>
  </si>
  <si>
    <t>Wed Apr 18 23:50:03 +0000 2018</t>
  </si>
  <si>
    <t>985510121517322241</t>
  </si>
  <si>
    <t>María José Forero</t>
  </si>
  <si>
    <t>Sun Apr 15 13:28:17 +0000 2018</t>
  </si>
  <si>
    <t>983486529665298432</t>
  </si>
  <si>
    <t>Emman</t>
  </si>
  <si>
    <t xml:space="preserve">Sa Lugar na Walang Lokasyon </t>
  </si>
  <si>
    <t>Mon Apr 09 23:27:15 +0000 2018</t>
  </si>
  <si>
    <t>Tue Apr 17 08:20:07 +0000 2018</t>
  </si>
  <si>
    <t>986753205320278016</t>
  </si>
  <si>
    <t>Fernando</t>
  </si>
  <si>
    <t>Wed Apr 18 23:47:51 +0000 2018</t>
  </si>
  <si>
    <t>986737605889884163</t>
  </si>
  <si>
    <t>Diego Feijoo</t>
  </si>
  <si>
    <t>Wed Apr 18 22:45:52 +0000 2018</t>
  </si>
  <si>
    <t>986735563381370881</t>
  </si>
  <si>
    <t>Mr.ahmed Sami</t>
  </si>
  <si>
    <t>ابو يوسف وزياد</t>
  </si>
  <si>
    <t>Wed Apr 18 22:37:45 +0000 2018</t>
  </si>
  <si>
    <t>Wed Apr 18 22:59:36 +0000 2018</t>
  </si>
  <si>
    <t>1490797838</t>
  </si>
  <si>
    <t>ELITE MEEK</t>
  </si>
  <si>
    <t>6'4 GREATNESS IN THE MAKING #BJAYYWORLD 1109/1058 ❤️taken</t>
  </si>
  <si>
    <t>Fri Jun 07 16:40:44 +0000 2013</t>
  </si>
  <si>
    <t>986753001963638785</t>
  </si>
  <si>
    <t>odeyemi victor philip</t>
  </si>
  <si>
    <t>Wed Apr 18 23:47:03 +0000 2018</t>
  </si>
  <si>
    <t>339680101</t>
  </si>
  <si>
    <t>Mauro</t>
  </si>
  <si>
    <t>What's the point? Facebook knows it all.</t>
  </si>
  <si>
    <t>Thu Jul 21 13:52:48 +0000 2011</t>
  </si>
  <si>
    <t>Thu Apr 19 00:40:53 +0000 2018</t>
  </si>
  <si>
    <t>986752438257504256</t>
  </si>
  <si>
    <t>Usman Saif</t>
  </si>
  <si>
    <t>Wed Apr 18 23:44:49 +0000 2018</t>
  </si>
  <si>
    <t>619969949</t>
  </si>
  <si>
    <t>Erdinç</t>
  </si>
  <si>
    <t>Wed Jun 27 12:57:10 +0000 2012</t>
  </si>
  <si>
    <t>Sun Mar 29 21:02:37 +0000 2015</t>
  </si>
  <si>
    <t>985924017784868865</t>
  </si>
  <si>
    <t>thlago martins</t>
  </si>
  <si>
    <t>Nigerla lagos lekki music</t>
  </si>
  <si>
    <t>Thiago 🇳🇬🇳🇬❤️❤️🎂🎂😉💋</t>
  </si>
  <si>
    <t>Mon Apr 16 16:52:58 +0000 2018</t>
  </si>
  <si>
    <t>Wed Apr 18 23:38:11 +0000 2018</t>
  </si>
  <si>
    <t>986662128152129537</t>
  </si>
  <si>
    <t>Carnahan High School Of The Future Football</t>
  </si>
  <si>
    <t>St Louis, MO</t>
  </si>
  <si>
    <t>IF EVERY INDIVIDUAL, WAS JUST LIKE US, THEN THE WORLD, A BETTER PLACE IT WOULD BE, LOYALTY, HONOR, RESPECT, INTEGRITY!!!</t>
  </si>
  <si>
    <t>Wed Apr 18 17:45:57 +0000 2018</t>
  </si>
  <si>
    <t>967548547452284929</t>
  </si>
  <si>
    <t>Calvin Maina</t>
  </si>
  <si>
    <t>London, England</t>
  </si>
  <si>
    <t>🇰🇪</t>
  </si>
  <si>
    <t>Sat Feb 24 23:55:24 +0000 2018</t>
  </si>
  <si>
    <t>Sat Mar 10 22:15:01 +0000 2018</t>
  </si>
  <si>
    <t>986752702356115462</t>
  </si>
  <si>
    <t>tyrone manuel leon rojas</t>
  </si>
  <si>
    <t>Wed Apr 18 23:45:52 +0000 2018</t>
  </si>
  <si>
    <t>2831009515</t>
  </si>
  <si>
    <t>Christopher Hassler</t>
  </si>
  <si>
    <t>Oakwood, GA</t>
  </si>
  <si>
    <t>Thu Sep 25 02:46:30 +0000 2014</t>
  </si>
  <si>
    <t>Wed Apr 18 09:47:06 +0000 2018</t>
  </si>
  <si>
    <t>986746779701075968</t>
  </si>
  <si>
    <t>Stamped concrete Toronto</t>
  </si>
  <si>
    <t>Wed Apr 18 23:22:19 +0000 2018</t>
  </si>
  <si>
    <t>959658985900056576</t>
  </si>
  <si>
    <t>JoeyKrishna</t>
  </si>
  <si>
    <t>Sat Feb 03 05:25:06 +0000 2018</t>
  </si>
  <si>
    <t>Fri Apr 06 16:07:00 +0000 2018</t>
  </si>
  <si>
    <t>984596430621958144</t>
  </si>
  <si>
    <t>noyman11</t>
  </si>
  <si>
    <t>Basketball R&amp;B/Soul Hip-Hop/Rap eSports Celebrity Celebrity Celebrity Gamers NBA MMA</t>
  </si>
  <si>
    <t>Fri Apr 13 00:57:36 +0000 2018</t>
  </si>
  <si>
    <t>Wed Apr 18 23:49:57 +0000 2018</t>
  </si>
  <si>
    <t>976420904535117825</t>
  </si>
  <si>
    <t>Agatachsya</t>
  </si>
  <si>
    <t>Wed Mar 21 11:30:59 +0000 2018</t>
  </si>
  <si>
    <t>Wed Apr 18 23:27:41 +0000 2018</t>
  </si>
  <si>
    <t>56448224</t>
  </si>
  <si>
    <t>Alexandre Fernandes</t>
  </si>
  <si>
    <t>Mon Jul 13 18:18:59 +0000 2009</t>
  </si>
  <si>
    <t>http://t.co/s6AHjxlWqP</t>
  </si>
  <si>
    <t>Thu Apr 19 01:56:34 +0000 2018</t>
  </si>
  <si>
    <t>986752537159176192</t>
  </si>
  <si>
    <t>Andrew Perez</t>
  </si>
  <si>
    <t>Wed Apr 18 23:45:12 +0000 2018</t>
  </si>
  <si>
    <t>986217505252433920</t>
  </si>
  <si>
    <t>hazem</t>
  </si>
  <si>
    <t>حازم من الاسكندرية</t>
  </si>
  <si>
    <t>Tue Apr 17 12:19:11 +0000 2018</t>
  </si>
  <si>
    <t>Wed Apr 18 23:47:20 +0000 2018</t>
  </si>
  <si>
    <t>986624519333928960</t>
  </si>
  <si>
    <t>kewl</t>
  </si>
  <si>
    <t>you'll get through this 💪🏼</t>
  </si>
  <si>
    <t>Wed Apr 18 15:16:30 +0000 2018</t>
  </si>
  <si>
    <t>Thu Apr 19 01:36:55 +0000 2018</t>
  </si>
  <si>
    <t>861274578798211073</t>
  </si>
  <si>
    <t>Mia M</t>
  </si>
  <si>
    <t>Sun May 07 17:40:36 +0000 2017</t>
  </si>
  <si>
    <t>Sun Apr 15 17:12:02 +0000 2018</t>
  </si>
  <si>
    <t>912162259446718464</t>
  </si>
  <si>
    <t>Rubén Arenas</t>
  </si>
  <si>
    <t>B612</t>
  </si>
  <si>
    <t>Mon Sep 25 03:50:04 +0000 2017</t>
  </si>
  <si>
    <t>Sun Apr 15 02:33:11 +0000 2018</t>
  </si>
  <si>
    <t>867776278140776448</t>
  </si>
  <si>
    <t>Jordannnnnnnnn</t>
  </si>
  <si>
    <t>Norzagaray, Central Luzon</t>
  </si>
  <si>
    <t>Thu May 25 16:16:02 +0000 2017</t>
  </si>
  <si>
    <t>986747749201776641</t>
  </si>
  <si>
    <t>Daniel</t>
  </si>
  <si>
    <t>Wed Apr 18 23:26:11 +0000 2018</t>
  </si>
  <si>
    <t>970888536646811648</t>
  </si>
  <si>
    <t>yuu</t>
  </si>
  <si>
    <t>岡山 新見市</t>
  </si>
  <si>
    <t>Tue Mar 06 05:07:20 +0000 2018</t>
  </si>
  <si>
    <t>981716286920101890</t>
  </si>
  <si>
    <t>Andrew paruolo</t>
  </si>
  <si>
    <t>Thu Apr 05 02:12:57 +0000 2018</t>
  </si>
  <si>
    <t>1127380908</t>
  </si>
  <si>
    <t>Grim(Mr. Reaper) HLG</t>
  </si>
  <si>
    <t>Richmond, Va</t>
  </si>
  <si>
    <t>ME.. GRIM.. #HLGVp  #TheHypeLyfeGroup #HTE #83rd #Production #Beats #Artwork #Design #Mixtapes #ArtistManagement</t>
  </si>
  <si>
    <t>Mon Jan 28 08:18:23 +0000 2013</t>
  </si>
  <si>
    <t>https://t.co/nCLlBJdy35</t>
  </si>
  <si>
    <t>Thu Apr 19 01:54:52 +0000 2018</t>
  </si>
  <si>
    <t>986752569581039616</t>
  </si>
  <si>
    <t>son roof</t>
  </si>
  <si>
    <t>Wed Apr 18 23:45:20 +0000 2018</t>
  </si>
  <si>
    <t>986746470178131968</t>
  </si>
  <si>
    <t>Dahiana Garcia</t>
  </si>
  <si>
    <t>Wed Apr 18 23:21:06 +0000 2018</t>
  </si>
  <si>
    <t>717418473257844736</t>
  </si>
  <si>
    <t>Icon living</t>
  </si>
  <si>
    <t>Por ai</t>
  </si>
  <si>
    <t>Sorrindo e vivendo, enquanto for de graça.\⚘/</t>
  </si>
  <si>
    <t>Tue Apr 05 18:27:47 +0000 2016</t>
  </si>
  <si>
    <t>Wed Apr 18 22:36:15 +0000 2018</t>
  </si>
  <si>
    <t>371203022</t>
  </si>
  <si>
    <t>JaviGarcia®</t>
  </si>
  <si>
    <t>BUEU</t>
  </si>
  <si>
    <t>Corazón Celeste ~Afouteza e Corazón~</t>
  </si>
  <si>
    <t>Sat Sep 10 11:45:53 +0000 2011</t>
  </si>
  <si>
    <t>https://t.co/V6cEx6N2o5</t>
  </si>
  <si>
    <t>Tue Apr 17 19:58:53 +0000 2018</t>
  </si>
  <si>
    <t>45898265</t>
  </si>
  <si>
    <t>King Duce</t>
  </si>
  <si>
    <t>Houston by way of Killeen</t>
  </si>
  <si>
    <t>Get Ya Money!!!</t>
  </si>
  <si>
    <t>Tue Jun 09 18:05:57 +0000 2009</t>
  </si>
  <si>
    <t>Thu Apr 19 00:46:28 +0000 2018</t>
  </si>
  <si>
    <t>3298978026</t>
  </si>
  <si>
    <t>dannydeng</t>
  </si>
  <si>
    <t>Tue Jul 28 02:25:10 +0000 2015</t>
  </si>
  <si>
    <t>Tue Apr 17 08:26:55 +0000 2018</t>
  </si>
  <si>
    <t>243101903</t>
  </si>
  <si>
    <t>Alexander</t>
  </si>
  <si>
    <t>AFC</t>
  </si>
  <si>
    <t>Wed Jan 26 09:06:45 +0000 2011</t>
  </si>
  <si>
    <t>Wed Apr 18 23:13:18 +0000 2018</t>
  </si>
  <si>
    <t>986751292344274945</t>
  </si>
  <si>
    <t>Carlos Guevara</t>
  </si>
  <si>
    <t>San Salvador, El Salvador</t>
  </si>
  <si>
    <t>Seguidor NBA</t>
  </si>
  <si>
    <t>Wed Apr 18 23:40:15 +0000 2018</t>
  </si>
  <si>
    <t>Wed Apr 18 23:45:36 +0000 2018</t>
  </si>
  <si>
    <t>986708636851490826</t>
  </si>
  <si>
    <t>RRD30</t>
  </si>
  <si>
    <t>Philadelphia, PA</t>
  </si>
  <si>
    <t>Breathe, laugh, smile...</t>
  </si>
  <si>
    <t>Wed Apr 18 20:50:45 +0000 2018</t>
  </si>
  <si>
    <t>Wed Apr 18 23:46:13 +0000 2018</t>
  </si>
  <si>
    <t>986703608149434368</t>
  </si>
  <si>
    <t>محمد سعد</t>
  </si>
  <si>
    <t>Kafr El Shikh, Egypt</t>
  </si>
  <si>
    <t>في علم الازمات قد تضتطر الي التنازل عن بعض المكسبات كي لا تخسر كل شئ</t>
  </si>
  <si>
    <t>Wed Apr 18 20:30:47 +0000 2018</t>
  </si>
  <si>
    <t>986751543440498688</t>
  </si>
  <si>
    <t>famakinwa biodun</t>
  </si>
  <si>
    <t>am a guy that love entertainment</t>
  </si>
  <si>
    <t>Wed Apr 18 23:41:15 +0000 2018</t>
  </si>
  <si>
    <t>388640402</t>
  </si>
  <si>
    <t>Mark Davis</t>
  </si>
  <si>
    <t>Tue Oct 11 02:53:17 +0000 2011</t>
  </si>
  <si>
    <t>Fri Apr 13 15:48:22 +0000 2018</t>
  </si>
  <si>
    <t>1265649198</t>
  </si>
  <si>
    <t>La Pulga 👑</t>
  </si>
  <si>
    <t>Le Havre, France</t>
  </si>
  <si>
    <t>#ForcaBarca</t>
  </si>
  <si>
    <t>Wed Mar 13 23:03:17 +0000 2013</t>
  </si>
  <si>
    <t>Thu Apr 19 00:20:04 +0000 2018</t>
  </si>
  <si>
    <t>986751732116942850</t>
  </si>
  <si>
    <t>KingofGossip</t>
  </si>
  <si>
    <t>I share the best sports entertainment from the web, and I do it a lot, so leave me alone :)</t>
  </si>
  <si>
    <t>Wed Apr 18 23:42:00 +0000 2018</t>
  </si>
  <si>
    <t>Thu Apr 19 01:52:13 +0000 2018</t>
  </si>
  <si>
    <t>424852920</t>
  </si>
  <si>
    <t>Scott Hawes</t>
  </si>
  <si>
    <t>Detroit Michigan</t>
  </si>
  <si>
    <t>I love my fiancee and daughter</t>
  </si>
  <si>
    <t>Wed Nov 30 07:48:51 +0000 2011</t>
  </si>
  <si>
    <t>Tue Oct 24 21:05:20 +0000 2017</t>
  </si>
  <si>
    <t>986381915388178433</t>
  </si>
  <si>
    <t>Alie Sm</t>
  </si>
  <si>
    <t>Tue Apr 17 23:12:29 +0000 2018</t>
  </si>
  <si>
    <t>986751899666804736</t>
  </si>
  <si>
    <t>Leo Kang</t>
  </si>
  <si>
    <t>Wed Apr 18 23:42:40 +0000 2018</t>
  </si>
  <si>
    <t>838736781977640961</t>
  </si>
  <si>
    <t>A</t>
  </si>
  <si>
    <t>Mon Mar 06 13:03:26 +0000 2017</t>
  </si>
  <si>
    <t>986751781341315073</t>
  </si>
  <si>
    <t>Hassan Salim</t>
  </si>
  <si>
    <t>Wed Apr 18 23:42:12 +0000 2018</t>
  </si>
  <si>
    <t>984132645390086158</t>
  </si>
  <si>
    <t>The Hoops Market</t>
  </si>
  <si>
    <t>Athlete motivation 🔥 Basketball videos 🏀 Get your FREE gift as a Thank You for giving The Hoops Market your attention when they are just starting in business! 👇</t>
  </si>
  <si>
    <t>Wed Apr 11 18:14:41 +0000 2018</t>
  </si>
  <si>
    <t>https://t.co/fjUjkyrzH4</t>
  </si>
  <si>
    <t>Thu Apr 19 00:21:59 +0000 2018</t>
  </si>
  <si>
    <t>2720184003</t>
  </si>
  <si>
    <t>Carlos Gonzalez</t>
  </si>
  <si>
    <t>Caaguazu, Paraguay</t>
  </si>
  <si>
    <t>Mon Jul 21 23:21:58 +0000 2014</t>
  </si>
  <si>
    <t>Tue Apr 17 01:15:07 +0000 2018</t>
  </si>
  <si>
    <t>1021186878</t>
  </si>
  <si>
    <t>mohamed aljeri</t>
  </si>
  <si>
    <t>It's ironic that in life, the person that brings out the best in you and makes you strong is actually your weakness !</t>
  </si>
  <si>
    <t>Wed Dec 19 03:06:49 +0000 2012</t>
  </si>
  <si>
    <t>Thu Apr 13 02:46:33 +0000 2017</t>
  </si>
  <si>
    <t>986746628059971584</t>
  </si>
  <si>
    <t>sunrunzhi</t>
  </si>
  <si>
    <t>basketball great wall</t>
  </si>
  <si>
    <t>Wed Apr 18 23:21:43 +0000 2018</t>
  </si>
  <si>
    <t>986747651356897280</t>
  </si>
  <si>
    <t>Carlos Hernández</t>
  </si>
  <si>
    <t>Wed Apr 18 23:25:47 +0000 2018</t>
  </si>
  <si>
    <t>2480085974</t>
  </si>
  <si>
    <t>tá queta</t>
  </si>
  <si>
    <t>17 | so good at being in trouble 💚 L G C C 💚</t>
  </si>
  <si>
    <t>Tue May 06 16:59:55 +0000 2014</t>
  </si>
  <si>
    <t>Wed Apr 18 23:41:49 +0000 2018</t>
  </si>
  <si>
    <t>1467543408</t>
  </si>
  <si>
    <t>Tito</t>
  </si>
  <si>
    <t>Who me?</t>
  </si>
  <si>
    <t>Wed May 29 15:34:09 +0000 2013</t>
  </si>
  <si>
    <t>Wed Apr 18 05:21:42 +0000 2018</t>
  </si>
  <si>
    <t>986751492244885505</t>
  </si>
  <si>
    <t>İbrahim karayılan</t>
  </si>
  <si>
    <t>Wed Apr 18 23:41:03 +0000 2018</t>
  </si>
  <si>
    <t>986751246131499008</t>
  </si>
  <si>
    <t>Emre kaylıalp</t>
  </si>
  <si>
    <t xml:space="preserve">Bingöl </t>
  </si>
  <si>
    <t>Wed Apr 18 23:40:04 +0000 2018</t>
  </si>
  <si>
    <t>986453189221269504</t>
  </si>
  <si>
    <t>jwm10</t>
  </si>
  <si>
    <t>Hoops junkie</t>
  </si>
  <si>
    <t>Wed Apr 18 03:55:42 +0000 2018</t>
  </si>
  <si>
    <t>2794696675</t>
  </si>
  <si>
    <t>domo 🔱</t>
  </si>
  <si>
    <t>502/919</t>
  </si>
  <si>
    <t>20| God| Rip Grandma, Jalen and Lawson 👼🏽 #WhyNot</t>
  </si>
  <si>
    <t>Sat Sep 06 20:12:48 +0000 2014</t>
  </si>
  <si>
    <t>Wed Apr 18 23:39:29 +0000 2018</t>
  </si>
  <si>
    <t>986750814495629313</t>
  </si>
  <si>
    <t>alam50776298</t>
  </si>
  <si>
    <t>Wed Apr 18 23:38:21 +0000 2018</t>
  </si>
  <si>
    <t>Wed Apr 18 23:49:20 +0000 2018</t>
  </si>
  <si>
    <t>986084968400146432</t>
  </si>
  <si>
    <t>Youyou jr</t>
  </si>
  <si>
    <t>Tue Apr 17 03:32:31 +0000 2018</t>
  </si>
  <si>
    <t>Tue Apr 17 04:10:12 +0000 2018</t>
  </si>
  <si>
    <t>2848995591</t>
  </si>
  <si>
    <t>Rick</t>
  </si>
  <si>
    <t>25 years. father to a beautiful daughter.</t>
  </si>
  <si>
    <t>Tue Oct 28 23:32:43 +0000 2014</t>
  </si>
  <si>
    <t>Thu Apr 19 01:33:10 +0000 2018</t>
  </si>
  <si>
    <t>264170045</t>
  </si>
  <si>
    <t>Taliyah</t>
  </si>
  <si>
    <t>Fri Mar 11 13:13:36 +0000 2011</t>
  </si>
  <si>
    <t>748854419198976001</t>
  </si>
  <si>
    <t>Makaveli</t>
  </si>
  <si>
    <t>Music Hip-Hop/Rap Entertainment TV Stars Movies Celebrity News Sports NFL Sports Commentary NBA College Football College Basketball MMA</t>
  </si>
  <si>
    <t>Fri Jul 01 12:23:01 +0000 2016</t>
  </si>
  <si>
    <t>Thu Apr 19 00:28:50 +0000 2018</t>
  </si>
  <si>
    <t>787989095108796416</t>
  </si>
  <si>
    <t>_OTR_🥀</t>
  </si>
  <si>
    <t>In my bag somewhere</t>
  </si>
  <si>
    <t>🥀Never forgotten 4/26/16 RIP _FOE_💪🏾 #YFN</t>
  </si>
  <si>
    <t>Mon Oct 17 12:10:15 +0000 2016</t>
  </si>
  <si>
    <t>https://t.co/9nxjz8aqFr</t>
  </si>
  <si>
    <t>Thu Apr 19 01:40:37 +0000 2018</t>
  </si>
  <si>
    <t>986745708270125057</t>
  </si>
  <si>
    <t>Queen</t>
  </si>
  <si>
    <t>Fashion &amp; Beauty R&amp;B/Soul Hip-Hop/Rap Movies Style Cute</t>
  </si>
  <si>
    <t>Wed Apr 18 23:18:04 +0000 2018</t>
  </si>
  <si>
    <t>986750775815581696</t>
  </si>
  <si>
    <t>Zyla Faith P. Balista</t>
  </si>
  <si>
    <t>Wed Apr 18 23:38:12 +0000 2018</t>
  </si>
  <si>
    <t>979902989195497506</t>
  </si>
  <si>
    <t>Kreative Mindz Konnect</t>
  </si>
  <si>
    <t>I am the CEO/Founder of Kreative Mindz Konnect, Inc. My mission is to help artists of different genres go from being STRUGGLING ARTISTS to THRIVING ARTISTS!!!</t>
  </si>
  <si>
    <t>Sat Mar 31 02:07:33 +0000 2018</t>
  </si>
  <si>
    <t>Wed Apr 18 20:41:51 +0000 2018</t>
  </si>
  <si>
    <t>944162936263663616</t>
  </si>
  <si>
    <t>Haylie Chan</t>
  </si>
  <si>
    <t>Fri Dec 22 11:09:20 +0000 2017</t>
  </si>
  <si>
    <t>4903400559</t>
  </si>
  <si>
    <t>Hagooog</t>
  </si>
  <si>
    <t>Mansura, Egypt</t>
  </si>
  <si>
    <t>Software Engineering💻,‏SnapChat:mhiggy72 Senior 17🎓</t>
  </si>
  <si>
    <t>Sat Feb 13 03:18:33 +0000 2016</t>
  </si>
  <si>
    <t>Wed Apr 18 23:39:37 +0000 2018</t>
  </si>
  <si>
    <t>984288655446626304</t>
  </si>
  <si>
    <t>KwaBena17</t>
  </si>
  <si>
    <t>Thu Apr 12 04:34:37 +0000 2018</t>
  </si>
  <si>
    <t>Wed Apr 18 23:41:19 +0000 2018</t>
  </si>
  <si>
    <t>1483065607</t>
  </si>
  <si>
    <t>Da2n¥ ☥🇬🇦</t>
  </si>
  <si>
    <t>Paris, France</t>
  </si>
  <si>
    <t>Tue Jun 04 19:19:43 +0000 2013</t>
  </si>
  <si>
    <t>Wed Apr 18 23:30:05 +0000 2018</t>
  </si>
  <si>
    <t>983119712593891328</t>
  </si>
  <si>
    <t>Jayson moreno</t>
  </si>
  <si>
    <t>Torrington, CT</t>
  </si>
  <si>
    <t>Im very boring and I get attached very fast so love ya ❣️</t>
  </si>
  <si>
    <t>Sun Apr 08 23:09:39 +0000 2018</t>
  </si>
  <si>
    <t>Wed Apr 18 23:40:16 +0000 2018</t>
  </si>
  <si>
    <t>986750365289844741</t>
  </si>
  <si>
    <t>حسام حسن</t>
  </si>
  <si>
    <t>Wed Apr 18 23:36:34 +0000 2018</t>
  </si>
  <si>
    <t>986749208173645824</t>
  </si>
  <si>
    <t>rickandrewBlouis</t>
  </si>
  <si>
    <t>Crawley, South East</t>
  </si>
  <si>
    <t>RickAndrew B.Louis</t>
  </si>
  <si>
    <t>Wed Apr 18 23:31:58 +0000 2018</t>
  </si>
  <si>
    <t>986747621917196288</t>
  </si>
  <si>
    <t>Tomas Blandon</t>
  </si>
  <si>
    <t>Wed Apr 18 23:25:40 +0000 2018</t>
  </si>
  <si>
    <t>986750403302830081</t>
  </si>
  <si>
    <t>erma anderson</t>
  </si>
  <si>
    <t>Wed Apr 18 23:36:43 +0000 2018</t>
  </si>
  <si>
    <t>359948459</t>
  </si>
  <si>
    <t>にへい ひろゆき</t>
  </si>
  <si>
    <t>土浦 / 天王台 / 御茶ノ水</t>
  </si>
  <si>
    <t>東京医科歯科大学 D5 / 2浪1留 / バスケ部 / トライ＋ / 土浦一高 / 土浦四中 / Bリーグ / シーホース三河 / 再試</t>
  </si>
  <si>
    <t>Mon Aug 22 12:54:46 +0000 2011</t>
  </si>
  <si>
    <t>Wed Apr 18 00:06:09 +0000 2018</t>
  </si>
  <si>
    <t>789028886587723776</t>
  </si>
  <si>
    <t>Nicole Noto</t>
  </si>
  <si>
    <t>Thu Oct 20 09:02:00 +0000 2016</t>
  </si>
  <si>
    <t>Thu Apr 19 01:40:23 +0000 2018</t>
  </si>
  <si>
    <t>373623157</t>
  </si>
  <si>
    <t>Rondi Sousa</t>
  </si>
  <si>
    <t>Wed Sep 14 22:54:30 +0000 2011</t>
  </si>
  <si>
    <t>986746159086661632</t>
  </si>
  <si>
    <t>Quentin Mann</t>
  </si>
  <si>
    <t>Ya buddy</t>
  </si>
  <si>
    <t>Wed Apr 18 23:19:51 +0000 2018</t>
  </si>
  <si>
    <t>Wed Apr 18 23:29:02 +0000 2018</t>
  </si>
  <si>
    <t>970445451265650688</t>
  </si>
  <si>
    <t>Ephraim gewirtzman</t>
  </si>
  <si>
    <t>Sun Mar 04 23:46:40 +0000 2018</t>
  </si>
  <si>
    <t>Tue Apr 17 02:04:04 +0000 2018</t>
  </si>
  <si>
    <t>339839549</t>
  </si>
  <si>
    <t>Burak Alp</t>
  </si>
  <si>
    <t>Thu Jul 21 18:58:06 +0000 2011</t>
  </si>
  <si>
    <t>Sat Apr 14 14:32:02 +0000 2018</t>
  </si>
  <si>
    <t>986749917514420224</t>
  </si>
  <si>
    <t>سليمان عبدالرحمن</t>
  </si>
  <si>
    <t>Wed Apr 18 23:34:48 +0000 2018</t>
  </si>
  <si>
    <t>1628858328</t>
  </si>
  <si>
    <t>daniel</t>
  </si>
  <si>
    <t>Sun Jul 28 22:26:10 +0000 2013</t>
  </si>
  <si>
    <t>https://t.co/Rf912H7bN4</t>
  </si>
  <si>
    <t>Sat Apr 14 09:01:29 +0000 2018</t>
  </si>
  <si>
    <t>43170116</t>
  </si>
  <si>
    <t>Panic! At The Costco</t>
  </si>
  <si>
    <t>🎪 Insomniac Events. ✨Chicago Blackhawks🏒 IG: snottyantelope</t>
  </si>
  <si>
    <t>Thu May 28 18:51:35 +0000 2009</t>
  </si>
  <si>
    <t>Wed Apr 18 23:38:10 +0000 2018</t>
  </si>
  <si>
    <t>985630796445872129</t>
  </si>
  <si>
    <t>JoMi</t>
  </si>
  <si>
    <t xml:space="preserve">My Place 😎 </t>
  </si>
  <si>
    <t>Todavía no soy ni la Mitad de la persona que deseo ser... Aún tengo que trabajar mucho en mi. Soy Mi Proyecto más Importante 😎😜</t>
  </si>
  <si>
    <t>Sun Apr 15 21:27:48 +0000 2018</t>
  </si>
  <si>
    <t>Wed Apr 18 09:51:36 +0000 2018</t>
  </si>
  <si>
    <t>980981682860908546</t>
  </si>
  <si>
    <t>Natnael Ganoro</t>
  </si>
  <si>
    <t>Silver Spring, MD</t>
  </si>
  <si>
    <t>here to do what i do best</t>
  </si>
  <si>
    <t>Tue Apr 03 01:33:53 +0000 2018</t>
  </si>
  <si>
    <t>Wed Apr 18 20:29:05 +0000 2018</t>
  </si>
  <si>
    <t>754194437518032900</t>
  </si>
  <si>
    <t>Nate Austin</t>
  </si>
  <si>
    <t>Tennessee, USA</t>
  </si>
  <si>
    <t>2020</t>
  </si>
  <si>
    <t>Sat Jul 16 06:02:20 +0000 2016</t>
  </si>
  <si>
    <t>Fri Apr 13 11:52:06 +0000 2018</t>
  </si>
  <si>
    <t>986749609920942082</t>
  </si>
  <si>
    <t>TimmyT</t>
  </si>
  <si>
    <t>Wed Apr 18 23:33:34 +0000 2018</t>
  </si>
  <si>
    <t>986747296535674880</t>
  </si>
  <si>
    <t>Osman</t>
  </si>
  <si>
    <t>Wed Apr 18 23:24:23 +0000 2018</t>
  </si>
  <si>
    <t>986749934341885952</t>
  </si>
  <si>
    <t>Rene Gamer Pro</t>
  </si>
  <si>
    <t>Wed Apr 18 23:34:52 +0000 2018</t>
  </si>
  <si>
    <t>1595543820</t>
  </si>
  <si>
    <t>Tom Collins</t>
  </si>
  <si>
    <t>Mon Jul 15 10:53:07 +0000 2013</t>
  </si>
  <si>
    <t>Tue Apr 17 09:45:06 +0000 2018</t>
  </si>
  <si>
    <t>258461309</t>
  </si>
  <si>
    <t>Brooke Anuhea Burns</t>
  </si>
  <si>
    <t>02.06.15 Class of 2016 KSK #GoDucks Class of 2020 💚💛</t>
  </si>
  <si>
    <t>Sun Feb 27 19:41:40 +0000 2011</t>
  </si>
  <si>
    <t>Wed Apr 18 01:33:15 +0000 2018</t>
  </si>
  <si>
    <t>100608242</t>
  </si>
  <si>
    <t>Gauthier andries</t>
  </si>
  <si>
    <t>eeklo</t>
  </si>
  <si>
    <t>Wed Dec 30 22:08:54 +0000 2009</t>
  </si>
  <si>
    <t>Fri Apr 13 14:11:34 +0000 2018</t>
  </si>
  <si>
    <t>876933397779816452</t>
  </si>
  <si>
    <t>Hector</t>
  </si>
  <si>
    <t>You can't buy class.</t>
  </si>
  <si>
    <t>Mon Jun 19 22:43:09 +0000 2017</t>
  </si>
  <si>
    <t>Thu Mar 15 11:32:16 +0000 2018</t>
  </si>
  <si>
    <t>986749654409691140</t>
  </si>
  <si>
    <t>arnel villapando</t>
  </si>
  <si>
    <t>Wed Apr 18 23:33:45 +0000 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</si>
</sst>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f>HYPERLINK("http://www.twitter.com/qqq38780642", "qqq38780642")</f>
        <v/>
      </c>
      <c r="B2" t="s">
        <v>14</v>
      </c>
      <c r="C2" t="s">
        <v>15</v>
      </c>
      <c r="D2" t="s"/>
      <c r="E2" t="s"/>
      <c r="F2" t="s">
        <v>16</v>
      </c>
      <c r="G2" t="s"/>
      <c r="H2" t="b">
        <v>0</v>
      </c>
      <c r="I2" t="s">
        <v>17</v>
      </c>
      <c r="J2" t="n">
        <v>145</v>
      </c>
      <c r="K2" t="n">
        <v>5</v>
      </c>
      <c r="L2" t="n">
        <v>1</v>
      </c>
      <c r="M2" t="n">
        <v>1</v>
      </c>
      <c r="N2" t="s">
        <v>18</v>
      </c>
    </row>
    <row r="3" spans="1:14">
      <c r="A3" s="1">
        <f>HYPERLINK("http://www.twitter.com/JoelSantosdema2", "JoelSantosdema2")</f>
        <v/>
      </c>
      <c r="B3" t="s">
        <v>19</v>
      </c>
      <c r="C3" t="s">
        <v>20</v>
      </c>
      <c r="D3" t="s"/>
      <c r="E3" t="s"/>
      <c r="F3" t="s">
        <v>21</v>
      </c>
      <c r="G3" t="s"/>
      <c r="H3" t="b">
        <v>0</v>
      </c>
      <c r="I3" t="s">
        <v>22</v>
      </c>
      <c r="J3" t="n">
        <v>131</v>
      </c>
      <c r="K3" t="n">
        <v>3</v>
      </c>
      <c r="L3" t="n">
        <v>10</v>
      </c>
      <c r="M3" t="n">
        <v>2</v>
      </c>
      <c r="N3" t="s">
        <v>23</v>
      </c>
    </row>
    <row r="4" spans="1:14">
      <c r="A4" s="1">
        <f>HYPERLINK("http://www.twitter.com/KhalidMaxamed6", "KhalidMaxamed6")</f>
        <v/>
      </c>
      <c r="B4" t="s">
        <v>24</v>
      </c>
      <c r="C4" t="s">
        <v>25</v>
      </c>
      <c r="D4" t="s"/>
      <c r="E4" t="s"/>
      <c r="F4" t="s">
        <v>26</v>
      </c>
      <c r="G4" t="s"/>
      <c r="H4" t="b">
        <v>0</v>
      </c>
      <c r="I4" t="s">
        <v>27</v>
      </c>
      <c r="J4" t="n">
        <v>92</v>
      </c>
      <c r="K4" t="n">
        <v>2</v>
      </c>
      <c r="L4" t="n">
        <v>45</v>
      </c>
      <c r="M4" t="n">
        <v>21</v>
      </c>
      <c r="N4" t="s"/>
    </row>
    <row r="5" spans="1:14">
      <c r="A5" s="1">
        <f>HYPERLINK("http://www.twitter.com/nyteblaydedude", "nyteblaydedude")</f>
        <v/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b">
        <v>0</v>
      </c>
      <c r="I5" t="s">
        <v>27</v>
      </c>
      <c r="J5" t="n">
        <v>170</v>
      </c>
      <c r="K5" t="n">
        <v>711</v>
      </c>
      <c r="L5" t="n">
        <v>9475</v>
      </c>
      <c r="M5" t="n">
        <v>4676</v>
      </c>
      <c r="N5" t="s">
        <v>34</v>
      </c>
    </row>
    <row r="6" spans="1:14">
      <c r="A6" s="1">
        <f>HYPERLINK("http://www.twitter.com/NotTaylorHudson", "NotTaylorHudson")</f>
        <v/>
      </c>
      <c r="B6" t="s">
        <v>35</v>
      </c>
      <c r="C6" t="s">
        <v>36</v>
      </c>
      <c r="D6" t="s"/>
      <c r="E6" t="s"/>
      <c r="F6" t="s">
        <v>37</v>
      </c>
      <c r="G6" t="s"/>
      <c r="H6" t="b">
        <v>0</v>
      </c>
      <c r="I6" t="s">
        <v>27</v>
      </c>
      <c r="J6" t="n">
        <v>3</v>
      </c>
      <c r="K6" t="n">
        <v>0</v>
      </c>
      <c r="L6" t="n">
        <v>1</v>
      </c>
      <c r="M6" t="n">
        <v>0</v>
      </c>
      <c r="N6" t="s">
        <v>38</v>
      </c>
    </row>
    <row r="7" spans="1:14">
      <c r="A7" s="1">
        <f>HYPERLINK("http://www.twitter.com/ProjectKD8", "ProjectKD8")</f>
        <v/>
      </c>
      <c r="B7" t="s">
        <v>39</v>
      </c>
      <c r="C7" t="s">
        <v>40</v>
      </c>
      <c r="D7" t="s"/>
      <c r="E7" t="s"/>
      <c r="F7" t="s">
        <v>41</v>
      </c>
      <c r="G7" t="s"/>
      <c r="H7" t="b">
        <v>0</v>
      </c>
      <c r="I7" t="s">
        <v>27</v>
      </c>
      <c r="J7" t="n">
        <v>3</v>
      </c>
      <c r="K7" t="n">
        <v>0</v>
      </c>
      <c r="L7" t="n">
        <v>0</v>
      </c>
      <c r="M7" t="n">
        <v>0</v>
      </c>
      <c r="N7" t="s"/>
    </row>
    <row r="8" spans="1:14">
      <c r="A8" s="1">
        <f>HYPERLINK("http://www.twitter.com/MarlonRetana1", "MarlonRetana1")</f>
        <v/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/>
      <c r="H8" t="b">
        <v>0</v>
      </c>
      <c r="I8" t="s">
        <v>27</v>
      </c>
      <c r="J8" t="n">
        <v>170</v>
      </c>
      <c r="K8" t="n">
        <v>17</v>
      </c>
      <c r="L8" t="n">
        <v>27</v>
      </c>
      <c r="M8" t="n">
        <v>149</v>
      </c>
      <c r="N8" t="s">
        <v>47</v>
      </c>
    </row>
    <row r="9" spans="1:14">
      <c r="A9" s="1">
        <f>HYPERLINK("http://www.twitter.com/Amandatron3", "Amandatron3")</f>
        <v/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/>
      <c r="H9" t="b">
        <v>0</v>
      </c>
      <c r="I9" t="s">
        <v>27</v>
      </c>
      <c r="J9" t="n">
        <v>9</v>
      </c>
      <c r="K9" t="n">
        <v>1</v>
      </c>
      <c r="L9" t="n">
        <v>0</v>
      </c>
      <c r="M9" t="n">
        <v>0</v>
      </c>
      <c r="N9" t="s"/>
    </row>
    <row r="10" spans="1:14">
      <c r="A10" s="1">
        <f>HYPERLINK("http://www.twitter.com/BIDrko", "BIDrko")</f>
        <v/>
      </c>
      <c r="B10" t="s">
        <v>53</v>
      </c>
      <c r="C10" t="s">
        <v>54</v>
      </c>
      <c r="D10" t="s"/>
      <c r="E10" t="s"/>
      <c r="F10" t="s">
        <v>55</v>
      </c>
      <c r="G10" t="s"/>
      <c r="H10" t="b">
        <v>0</v>
      </c>
      <c r="I10" t="s">
        <v>56</v>
      </c>
      <c r="J10" t="n">
        <v>28</v>
      </c>
      <c r="K10" t="n">
        <v>7</v>
      </c>
      <c r="L10" t="n">
        <v>15</v>
      </c>
      <c r="M10" t="n">
        <v>47</v>
      </c>
      <c r="N10" t="s">
        <v>57</v>
      </c>
    </row>
    <row r="11" spans="1:14">
      <c r="A11" s="1">
        <f>HYPERLINK("http://www.twitter.com/JosphatPkech3", "JosphatPkech3")</f>
        <v/>
      </c>
      <c r="B11" t="s">
        <v>58</v>
      </c>
      <c r="C11" t="s">
        <v>59</v>
      </c>
      <c r="D11" t="s"/>
      <c r="E11" t="s"/>
      <c r="F11" t="s">
        <v>60</v>
      </c>
      <c r="G11" t="s"/>
      <c r="H11" t="b">
        <v>0</v>
      </c>
      <c r="I11" t="s">
        <v>27</v>
      </c>
      <c r="J11" t="n">
        <v>39</v>
      </c>
      <c r="K11" t="n">
        <v>0</v>
      </c>
      <c r="L11" t="n">
        <v>0</v>
      </c>
      <c r="M11" t="n">
        <v>0</v>
      </c>
      <c r="N11" t="s"/>
    </row>
    <row r="12" spans="1:14">
      <c r="A12" s="1">
        <f>HYPERLINK("http://www.twitter.com/kunLth", "kunLth")</f>
        <v/>
      </c>
      <c r="B12" t="s">
        <v>61</v>
      </c>
      <c r="C12" t="s">
        <v>62</v>
      </c>
      <c r="D12" t="s">
        <v>63</v>
      </c>
      <c r="E12" t="s"/>
      <c r="F12" t="s">
        <v>64</v>
      </c>
      <c r="G12" t="s"/>
      <c r="H12" t="b">
        <v>0</v>
      </c>
      <c r="I12" t="s">
        <v>65</v>
      </c>
      <c r="J12" t="n">
        <v>51</v>
      </c>
      <c r="K12" t="n">
        <v>7</v>
      </c>
      <c r="L12" t="n">
        <v>64</v>
      </c>
      <c r="M12" t="n">
        <v>9</v>
      </c>
      <c r="N12" t="s">
        <v>66</v>
      </c>
    </row>
    <row r="13" spans="1:14">
      <c r="A13" s="1">
        <f>HYPERLINK("http://www.twitter.com/shoerocks", "shoerocks")</f>
        <v/>
      </c>
      <c r="B13" t="s">
        <v>67</v>
      </c>
      <c r="C13" t="s">
        <v>68</v>
      </c>
      <c r="D13" t="s"/>
      <c r="E13" t="s"/>
      <c r="F13" t="s">
        <v>69</v>
      </c>
      <c r="G13" t="s"/>
      <c r="H13" t="b">
        <v>0</v>
      </c>
      <c r="I13" t="s">
        <v>27</v>
      </c>
      <c r="J13" t="n">
        <v>111</v>
      </c>
      <c r="K13" t="n">
        <v>5</v>
      </c>
      <c r="L13" t="n">
        <v>63</v>
      </c>
      <c r="M13" t="n">
        <v>44</v>
      </c>
      <c r="N13" t="s">
        <v>70</v>
      </c>
    </row>
    <row r="14" spans="1:14">
      <c r="A14" s="1">
        <f>HYPERLINK("http://www.twitter.com/CARL09021998", "CARL09021998")</f>
        <v/>
      </c>
      <c r="B14" t="s">
        <v>71</v>
      </c>
      <c r="C14" t="s">
        <v>72</v>
      </c>
      <c r="D14" t="s"/>
      <c r="E14" t="s"/>
      <c r="F14" t="s">
        <v>73</v>
      </c>
      <c r="G14" t="s"/>
      <c r="H14" t="b">
        <v>0</v>
      </c>
      <c r="I14" t="s">
        <v>27</v>
      </c>
      <c r="J14" t="n">
        <v>44</v>
      </c>
      <c r="K14" t="n">
        <v>0</v>
      </c>
      <c r="L14" t="n">
        <v>0</v>
      </c>
      <c r="M14" t="n">
        <v>0</v>
      </c>
      <c r="N14" t="s"/>
    </row>
    <row r="15" spans="1:14">
      <c r="A15" s="1">
        <f>HYPERLINK("http://www.twitter.com/Bat_Damonnn", "Bat_Damonnn")</f>
        <v/>
      </c>
      <c r="B15" t="s">
        <v>74</v>
      </c>
      <c r="C15" t="s">
        <v>75</v>
      </c>
      <c r="D15" t="s"/>
      <c r="E15" t="s">
        <v>76</v>
      </c>
      <c r="F15" t="s">
        <v>77</v>
      </c>
      <c r="G15" t="s"/>
      <c r="H15" t="b">
        <v>0</v>
      </c>
      <c r="I15" t="s">
        <v>27</v>
      </c>
      <c r="J15" t="n">
        <v>13</v>
      </c>
      <c r="K15" t="n">
        <v>0</v>
      </c>
      <c r="L15" t="n">
        <v>0</v>
      </c>
      <c r="M15" t="n">
        <v>0</v>
      </c>
      <c r="N15" t="s"/>
    </row>
    <row r="16" spans="1:14">
      <c r="A16" s="1">
        <f>HYPERLINK("http://www.twitter.com/Josh81366965", "Josh81366965")</f>
        <v/>
      </c>
      <c r="B16" t="s">
        <v>78</v>
      </c>
      <c r="C16" t="s">
        <v>79</v>
      </c>
      <c r="D16" t="s"/>
      <c r="E16" t="s"/>
      <c r="F16" t="s">
        <v>80</v>
      </c>
      <c r="G16" t="s"/>
      <c r="H16" t="b">
        <v>0</v>
      </c>
      <c r="I16" t="s">
        <v>27</v>
      </c>
      <c r="J16" t="n">
        <v>105</v>
      </c>
      <c r="K16" t="n">
        <v>0</v>
      </c>
      <c r="L16" t="n">
        <v>1</v>
      </c>
      <c r="M16" t="n">
        <v>84</v>
      </c>
      <c r="N16" t="s">
        <v>81</v>
      </c>
    </row>
    <row r="17" spans="1:14">
      <c r="A17" s="1">
        <f>HYPERLINK("http://www.twitter.com/ZSH_00", "ZSH_00")</f>
        <v/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b">
        <v>0</v>
      </c>
      <c r="I17" t="s">
        <v>27</v>
      </c>
      <c r="J17" t="n">
        <v>670</v>
      </c>
      <c r="K17" t="n">
        <v>1067</v>
      </c>
      <c r="L17" t="n">
        <v>13315</v>
      </c>
      <c r="M17" t="n">
        <v>15922</v>
      </c>
      <c r="N17" t="s">
        <v>88</v>
      </c>
    </row>
    <row r="18" spans="1:14">
      <c r="A18" s="1">
        <f>HYPERLINK("http://www.twitter.com/Greg___C", "Greg___C")</f>
        <v/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 t="s"/>
      <c r="H18" t="b">
        <v>0</v>
      </c>
      <c r="I18" t="s">
        <v>27</v>
      </c>
      <c r="J18" t="n">
        <v>18</v>
      </c>
      <c r="K18" t="n">
        <v>0</v>
      </c>
      <c r="L18" t="n">
        <v>0</v>
      </c>
      <c r="M18" t="n">
        <v>0</v>
      </c>
      <c r="N18" t="s"/>
    </row>
    <row r="19" spans="1:14">
      <c r="A19" s="1">
        <f>HYPERLINK("http://www.twitter.com/NeriJaedson", "NeriJaedson")</f>
        <v/>
      </c>
      <c r="B19" t="s">
        <v>94</v>
      </c>
      <c r="C19" t="s">
        <v>95</v>
      </c>
      <c r="D19" t="s"/>
      <c r="E19" t="s"/>
      <c r="F19" t="s">
        <v>96</v>
      </c>
      <c r="G19" t="s"/>
      <c r="H19" t="b">
        <v>0</v>
      </c>
      <c r="I19" t="s">
        <v>27</v>
      </c>
      <c r="J19" t="n">
        <v>38</v>
      </c>
      <c r="K19" t="n">
        <v>0</v>
      </c>
      <c r="L19" t="n">
        <v>0</v>
      </c>
      <c r="M19" t="n">
        <v>0</v>
      </c>
      <c r="N19" t="s"/>
    </row>
    <row r="20" spans="1:14">
      <c r="A20" s="1">
        <f>HYPERLINK("http://www.twitter.com/TheDaarkGamer", "TheDaarkGamer")</f>
        <v/>
      </c>
      <c r="B20" t="s">
        <v>97</v>
      </c>
      <c r="C20" t="s">
        <v>98</v>
      </c>
      <c r="D20" t="s"/>
      <c r="E20" t="s"/>
      <c r="F20" t="s">
        <v>99</v>
      </c>
      <c r="G20" t="s"/>
      <c r="H20" t="b">
        <v>0</v>
      </c>
      <c r="I20" t="s">
        <v>27</v>
      </c>
      <c r="J20" t="n">
        <v>57</v>
      </c>
      <c r="K20" t="n">
        <v>3</v>
      </c>
      <c r="L20" t="n">
        <v>7</v>
      </c>
      <c r="M20" t="n">
        <v>0</v>
      </c>
      <c r="N20" t="s">
        <v>100</v>
      </c>
    </row>
    <row r="21" spans="1:14">
      <c r="A21" s="1">
        <f>HYPERLINK("http://www.twitter.com/hamadou5162", "hamadou5162")</f>
        <v/>
      </c>
      <c r="B21" t="s">
        <v>101</v>
      </c>
      <c r="C21" t="s">
        <v>102</v>
      </c>
      <c r="D21" t="s"/>
      <c r="E21" t="s"/>
      <c r="F21" t="s">
        <v>103</v>
      </c>
      <c r="G21" t="s"/>
      <c r="H21" t="b">
        <v>0</v>
      </c>
      <c r="I21" t="s">
        <v>17</v>
      </c>
      <c r="J21" t="n">
        <v>70</v>
      </c>
      <c r="K21" t="n">
        <v>11</v>
      </c>
      <c r="L21" t="n">
        <v>0</v>
      </c>
      <c r="M21" t="n">
        <v>4</v>
      </c>
      <c r="N21" t="s"/>
    </row>
    <row r="22" spans="1:14">
      <c r="A22" s="1">
        <f>HYPERLINK("http://www.twitter.com/jeorge317", "jeorge317")</f>
        <v/>
      </c>
      <c r="B22" t="s">
        <v>104</v>
      </c>
      <c r="C22" t="s">
        <v>105</v>
      </c>
      <c r="D22" t="s">
        <v>106</v>
      </c>
      <c r="E22" t="s">
        <v>107</v>
      </c>
      <c r="F22" t="s">
        <v>108</v>
      </c>
      <c r="G22" t="s"/>
      <c r="H22" t="b">
        <v>0</v>
      </c>
      <c r="I22" t="s">
        <v>27</v>
      </c>
      <c r="J22" t="n">
        <v>820</v>
      </c>
      <c r="K22" t="n">
        <v>6</v>
      </c>
      <c r="L22" t="n">
        <v>3</v>
      </c>
      <c r="M22" t="n">
        <v>3</v>
      </c>
      <c r="N22" t="s">
        <v>109</v>
      </c>
    </row>
    <row r="23" spans="1:14">
      <c r="A23" s="1">
        <f>HYPERLINK("http://www.twitter.com/SSamiammmm", "SSamiammmm")</f>
        <v/>
      </c>
      <c r="B23" t="s">
        <v>110</v>
      </c>
      <c r="C23" t="s">
        <v>111</v>
      </c>
      <c r="D23" t="s">
        <v>112</v>
      </c>
      <c r="E23" t="s">
        <v>113</v>
      </c>
      <c r="F23" t="s">
        <v>114</v>
      </c>
      <c r="G23" t="s"/>
      <c r="H23" t="b">
        <v>0</v>
      </c>
      <c r="I23" t="s">
        <v>27</v>
      </c>
      <c r="J23" t="n">
        <v>68</v>
      </c>
      <c r="K23" t="n">
        <v>2</v>
      </c>
      <c r="L23" t="n">
        <v>0</v>
      </c>
      <c r="M23" t="n">
        <v>0</v>
      </c>
      <c r="N23" t="s"/>
    </row>
    <row r="24" spans="1:14">
      <c r="A24" s="1">
        <f>HYPERLINK("http://www.twitter.com/sosa77312", "sosa77312")</f>
        <v/>
      </c>
      <c r="B24" t="s">
        <v>115</v>
      </c>
      <c r="C24" t="s">
        <v>116</v>
      </c>
      <c r="D24" t="s">
        <v>117</v>
      </c>
      <c r="E24" t="s">
        <v>118</v>
      </c>
      <c r="F24" t="s">
        <v>119</v>
      </c>
      <c r="G24" t="s"/>
      <c r="H24" t="b">
        <v>0</v>
      </c>
      <c r="I24" t="s">
        <v>27</v>
      </c>
      <c r="J24" t="n">
        <v>81</v>
      </c>
      <c r="K24" t="n">
        <v>151</v>
      </c>
      <c r="L24" t="n">
        <v>6979</v>
      </c>
      <c r="M24" t="n">
        <v>6103</v>
      </c>
      <c r="N24" t="s"/>
    </row>
    <row r="25" spans="1:14">
      <c r="A25" s="1">
        <f>HYPERLINK("http://www.twitter.com/Brendlempek", "Brendlempek")</f>
        <v/>
      </c>
      <c r="B25" t="s">
        <v>120</v>
      </c>
      <c r="C25" t="s">
        <v>121</v>
      </c>
      <c r="D25" t="s"/>
      <c r="E25" t="s"/>
      <c r="F25" t="s">
        <v>122</v>
      </c>
      <c r="G25" t="s"/>
      <c r="H25" t="b">
        <v>0</v>
      </c>
      <c r="I25" t="s">
        <v>22</v>
      </c>
      <c r="J25" t="n">
        <v>101</v>
      </c>
      <c r="K25" t="n">
        <v>0</v>
      </c>
      <c r="L25" t="n">
        <v>0</v>
      </c>
      <c r="M25" t="n">
        <v>0</v>
      </c>
      <c r="N25" t="s"/>
    </row>
    <row r="26" spans="1:14">
      <c r="A26" s="1">
        <f>HYPERLINK("http://www.twitter.com/maciadorsett_", "maciadorsett_")</f>
        <v/>
      </c>
      <c r="B26" t="s">
        <v>123</v>
      </c>
      <c r="C26" t="s">
        <v>124</v>
      </c>
      <c r="D26" t="s"/>
      <c r="E26" t="s">
        <v>125</v>
      </c>
      <c r="F26" t="s">
        <v>126</v>
      </c>
      <c r="G26" t="s"/>
      <c r="H26" t="b">
        <v>0</v>
      </c>
      <c r="I26" t="s">
        <v>27</v>
      </c>
      <c r="J26" t="n">
        <v>161</v>
      </c>
      <c r="K26" t="n">
        <v>47</v>
      </c>
      <c r="L26" t="n">
        <v>28</v>
      </c>
      <c r="M26" t="n">
        <v>213</v>
      </c>
      <c r="N26" t="s"/>
    </row>
    <row r="27" spans="1:14">
      <c r="A27" s="1">
        <f>HYPERLINK("http://www.twitter.com/Exagide_HS", "Exagide_HS")</f>
        <v/>
      </c>
      <c r="B27" t="s">
        <v>127</v>
      </c>
      <c r="C27" t="s">
        <v>128</v>
      </c>
      <c r="D27" t="s"/>
      <c r="E27" t="s"/>
      <c r="F27" t="s">
        <v>129</v>
      </c>
      <c r="G27" t="s"/>
      <c r="H27" t="b">
        <v>0</v>
      </c>
      <c r="I27" t="s">
        <v>17</v>
      </c>
      <c r="J27" t="n">
        <v>202</v>
      </c>
      <c r="K27" t="n">
        <v>23</v>
      </c>
      <c r="L27" t="n">
        <v>206</v>
      </c>
      <c r="M27" t="n">
        <v>138</v>
      </c>
      <c r="N27" t="s">
        <v>130</v>
      </c>
    </row>
    <row r="28" spans="1:14">
      <c r="A28" s="1">
        <f>HYPERLINK("http://www.twitter.com/_nanakwaku_", "_nanakwaku_")</f>
        <v/>
      </c>
      <c r="B28" t="s">
        <v>131</v>
      </c>
      <c r="C28" t="s">
        <v>132</v>
      </c>
      <c r="D28" t="s">
        <v>133</v>
      </c>
      <c r="E28" t="s">
        <v>134</v>
      </c>
      <c r="F28" t="s">
        <v>135</v>
      </c>
      <c r="G28" t="s"/>
      <c r="H28" t="b">
        <v>0</v>
      </c>
      <c r="I28" t="s">
        <v>27</v>
      </c>
      <c r="J28" t="n">
        <v>947</v>
      </c>
      <c r="K28" t="n">
        <v>1224</v>
      </c>
      <c r="L28" t="n">
        <v>11585</v>
      </c>
      <c r="M28" t="n">
        <v>409</v>
      </c>
      <c r="N28" t="s">
        <v>136</v>
      </c>
    </row>
    <row r="29" spans="1:14">
      <c r="A29" s="1">
        <f>HYPERLINK("http://www.twitter.com/offscoopsports", "offscoopsports")</f>
        <v/>
      </c>
      <c r="B29" t="s">
        <v>137</v>
      </c>
      <c r="C29" t="s">
        <v>138</v>
      </c>
      <c r="D29" t="s"/>
      <c r="E29" t="s">
        <v>139</v>
      </c>
      <c r="F29" t="s">
        <v>140</v>
      </c>
      <c r="G29" t="s"/>
      <c r="H29" t="b">
        <v>0</v>
      </c>
      <c r="I29" t="s">
        <v>27</v>
      </c>
      <c r="J29" t="n">
        <v>9</v>
      </c>
      <c r="K29" t="n">
        <v>125</v>
      </c>
      <c r="L29" t="n">
        <v>2</v>
      </c>
      <c r="M29" t="n">
        <v>10</v>
      </c>
      <c r="N29" t="s">
        <v>141</v>
      </c>
    </row>
    <row r="30" spans="1:14">
      <c r="A30" s="1">
        <f>HYPERLINK("http://www.twitter.com/MARCSINGER99", "MARCSINGER99")</f>
        <v/>
      </c>
      <c r="B30" t="s">
        <v>142</v>
      </c>
      <c r="C30" t="s">
        <v>143</v>
      </c>
      <c r="D30" t="s"/>
      <c r="E30" t="s"/>
      <c r="F30" t="s">
        <v>144</v>
      </c>
      <c r="G30" t="s"/>
      <c r="H30" t="b">
        <v>0</v>
      </c>
      <c r="I30" t="s">
        <v>27</v>
      </c>
      <c r="J30" t="n">
        <v>608</v>
      </c>
      <c r="K30" t="n">
        <v>68</v>
      </c>
      <c r="L30" t="n">
        <v>5</v>
      </c>
      <c r="M30" t="n">
        <v>68</v>
      </c>
      <c r="N30" t="s">
        <v>145</v>
      </c>
    </row>
    <row r="31" spans="1:14">
      <c r="A31" s="1">
        <f>HYPERLINK("http://www.twitter.com/angiey116", "angiey116")</f>
        <v/>
      </c>
      <c r="B31" t="s">
        <v>146</v>
      </c>
      <c r="C31" t="s">
        <v>147</v>
      </c>
      <c r="D31" t="s"/>
      <c r="E31" t="s"/>
      <c r="F31" t="s">
        <v>148</v>
      </c>
      <c r="G31" t="s"/>
      <c r="H31" t="b">
        <v>0</v>
      </c>
      <c r="I31" t="s">
        <v>27</v>
      </c>
      <c r="J31" t="n">
        <v>273</v>
      </c>
      <c r="K31" t="n">
        <v>65</v>
      </c>
      <c r="L31" t="n">
        <v>37</v>
      </c>
      <c r="M31" t="n">
        <v>170</v>
      </c>
      <c r="N31" t="s">
        <v>149</v>
      </c>
    </row>
    <row r="32" spans="1:14">
      <c r="A32" s="1">
        <f>HYPERLINK("http://www.twitter.com/TENGAHARD1212", "TENGAHARD1212")</f>
        <v/>
      </c>
      <c r="B32" t="s">
        <v>150</v>
      </c>
      <c r="C32" t="s">
        <v>151</v>
      </c>
      <c r="D32" t="s"/>
      <c r="E32" t="s">
        <v>152</v>
      </c>
      <c r="F32" t="s">
        <v>153</v>
      </c>
      <c r="G32" t="s"/>
      <c r="H32" t="b">
        <v>0</v>
      </c>
      <c r="I32" t="s">
        <v>154</v>
      </c>
      <c r="J32" t="n">
        <v>34</v>
      </c>
      <c r="K32" t="n">
        <v>24</v>
      </c>
      <c r="L32" t="n">
        <v>436</v>
      </c>
      <c r="M32" t="n">
        <v>80</v>
      </c>
      <c r="N32" t="s"/>
    </row>
    <row r="33" spans="1:14">
      <c r="A33" s="1">
        <f>HYPERLINK("http://www.twitter.com/Pate_012", "Pate_012")</f>
        <v/>
      </c>
      <c r="B33" t="s">
        <v>155</v>
      </c>
      <c r="C33" t="s">
        <v>156</v>
      </c>
      <c r="D33" t="s"/>
      <c r="E33" t="s"/>
      <c r="F33" t="s">
        <v>157</v>
      </c>
      <c r="G33" t="s"/>
      <c r="H33" t="b">
        <v>0</v>
      </c>
      <c r="I33" t="s">
        <v>27</v>
      </c>
      <c r="J33" t="n">
        <v>59</v>
      </c>
      <c r="K33" t="n">
        <v>0</v>
      </c>
      <c r="L33" t="n">
        <v>1</v>
      </c>
      <c r="M33" t="n">
        <v>0</v>
      </c>
      <c r="N33" t="s">
        <v>158</v>
      </c>
    </row>
    <row r="34" spans="1:14">
      <c r="A34" s="1">
        <f>HYPERLINK("http://www.twitter.com/alishahan726", "alishahan726")</f>
        <v/>
      </c>
      <c r="B34" t="s">
        <v>159</v>
      </c>
      <c r="C34" t="s">
        <v>160</v>
      </c>
      <c r="D34" t="s">
        <v>161</v>
      </c>
      <c r="E34" t="s">
        <v>162</v>
      </c>
      <c r="F34" t="s">
        <v>163</v>
      </c>
      <c r="G34" t="s">
        <v>164</v>
      </c>
      <c r="H34" t="b">
        <v>0</v>
      </c>
      <c r="I34" t="s">
        <v>27</v>
      </c>
      <c r="J34" t="n">
        <v>83</v>
      </c>
      <c r="K34" t="n">
        <v>30</v>
      </c>
      <c r="L34" t="n">
        <v>114</v>
      </c>
      <c r="M34" t="n">
        <v>314</v>
      </c>
      <c r="N34" t="s">
        <v>165</v>
      </c>
    </row>
    <row r="35" spans="1:14">
      <c r="A35" s="1">
        <f>HYPERLINK("http://www.twitter.com/TianingT", "TianingT")</f>
        <v/>
      </c>
      <c r="B35" t="s">
        <v>166</v>
      </c>
      <c r="C35" t="s">
        <v>167</v>
      </c>
      <c r="D35" t="s">
        <v>168</v>
      </c>
      <c r="E35" t="s">
        <v>169</v>
      </c>
      <c r="F35" t="s">
        <v>170</v>
      </c>
      <c r="G35" t="s"/>
      <c r="H35" t="b">
        <v>0</v>
      </c>
      <c r="I35" t="s">
        <v>27</v>
      </c>
      <c r="J35" t="n">
        <v>7</v>
      </c>
      <c r="K35" t="n">
        <v>1</v>
      </c>
      <c r="L35" t="n">
        <v>5</v>
      </c>
      <c r="M35" t="n">
        <v>1</v>
      </c>
      <c r="N35" t="s">
        <v>171</v>
      </c>
    </row>
    <row r="36" spans="1:14">
      <c r="A36" s="1">
        <f>HYPERLINK("http://www.twitter.com/ygaomusic", "ygaomusic")</f>
        <v/>
      </c>
      <c r="B36" t="s">
        <v>172</v>
      </c>
      <c r="C36" t="s">
        <v>173</v>
      </c>
      <c r="D36" t="s">
        <v>174</v>
      </c>
      <c r="E36" t="s">
        <v>175</v>
      </c>
      <c r="F36" t="s">
        <v>176</v>
      </c>
      <c r="G36" t="s"/>
      <c r="H36" t="b">
        <v>0</v>
      </c>
      <c r="I36" t="s">
        <v>22</v>
      </c>
      <c r="J36" t="n">
        <v>396</v>
      </c>
      <c r="K36" t="n">
        <v>13</v>
      </c>
      <c r="L36" t="n">
        <v>39</v>
      </c>
      <c r="M36" t="n">
        <v>64</v>
      </c>
      <c r="N36" t="s">
        <v>177</v>
      </c>
    </row>
    <row r="37" spans="1:14">
      <c r="A37" s="1">
        <f>HYPERLINK("http://www.twitter.com/DwitamaPanji", "DwitamaPanji")</f>
        <v/>
      </c>
      <c r="B37" t="s">
        <v>178</v>
      </c>
      <c r="C37" t="s">
        <v>179</v>
      </c>
      <c r="D37" t="s"/>
      <c r="E37" t="s"/>
      <c r="F37" t="s">
        <v>180</v>
      </c>
      <c r="G37" t="s"/>
      <c r="H37" t="b">
        <v>0</v>
      </c>
      <c r="I37" t="s">
        <v>181</v>
      </c>
      <c r="J37" t="n">
        <v>74</v>
      </c>
      <c r="K37" t="n">
        <v>0</v>
      </c>
      <c r="L37" t="n">
        <v>2</v>
      </c>
      <c r="M37" t="n">
        <v>6</v>
      </c>
      <c r="N37" t="s">
        <v>182</v>
      </c>
    </row>
    <row r="38" spans="1:14">
      <c r="A38" s="1">
        <f>HYPERLINK("http://www.twitter.com/jhornienardo", "jhornienardo")</f>
        <v/>
      </c>
      <c r="B38" t="s">
        <v>183</v>
      </c>
      <c r="C38" t="s">
        <v>184</v>
      </c>
      <c r="D38" t="s">
        <v>185</v>
      </c>
      <c r="E38" t="s">
        <v>186</v>
      </c>
      <c r="F38" t="s">
        <v>187</v>
      </c>
      <c r="G38" t="s"/>
      <c r="H38" t="b">
        <v>0</v>
      </c>
      <c r="I38" t="s">
        <v>27</v>
      </c>
      <c r="J38" t="n">
        <v>108</v>
      </c>
      <c r="K38" t="n">
        <v>66</v>
      </c>
      <c r="L38" t="n">
        <v>2426</v>
      </c>
      <c r="M38" t="n">
        <v>1411</v>
      </c>
      <c r="N38" t="s"/>
    </row>
    <row r="39" spans="1:14">
      <c r="A39" s="1">
        <f>HYPERLINK("http://www.twitter.com/Wnictray", "Wnictray")</f>
        <v/>
      </c>
      <c r="B39" t="s">
        <v>188</v>
      </c>
      <c r="C39" t="s">
        <v>189</v>
      </c>
      <c r="D39" t="s">
        <v>190</v>
      </c>
      <c r="E39" t="s">
        <v>191</v>
      </c>
      <c r="F39" t="s">
        <v>192</v>
      </c>
      <c r="G39" t="s"/>
      <c r="H39" t="b">
        <v>0</v>
      </c>
      <c r="I39" t="s">
        <v>27</v>
      </c>
      <c r="J39" t="n">
        <v>178</v>
      </c>
      <c r="K39" t="n">
        <v>20</v>
      </c>
      <c r="L39" t="n">
        <v>6</v>
      </c>
      <c r="M39" t="n">
        <v>28</v>
      </c>
      <c r="N39" t="s">
        <v>193</v>
      </c>
    </row>
    <row r="40" spans="1:14">
      <c r="A40" s="1">
        <f>HYPERLINK("http://www.twitter.com/Anderson_Lloyd", "Anderson_Lloyd")</f>
        <v/>
      </c>
      <c r="B40" t="s">
        <v>194</v>
      </c>
      <c r="C40" t="s">
        <v>195</v>
      </c>
      <c r="D40" t="s">
        <v>196</v>
      </c>
      <c r="E40" t="s"/>
      <c r="F40" t="s">
        <v>197</v>
      </c>
      <c r="G40" t="s"/>
      <c r="H40" t="b">
        <v>0</v>
      </c>
      <c r="I40" t="s">
        <v>27</v>
      </c>
      <c r="J40" t="n">
        <v>52</v>
      </c>
      <c r="K40" t="n">
        <v>67</v>
      </c>
      <c r="L40" t="n">
        <v>159</v>
      </c>
      <c r="M40" t="n">
        <v>93</v>
      </c>
      <c r="N40" t="s">
        <v>198</v>
      </c>
    </row>
    <row r="41" spans="1:14">
      <c r="A41" s="1">
        <f>HYPERLINK("http://www.twitter.com/ThiemeJoey", "ThiemeJoey")</f>
        <v/>
      </c>
      <c r="B41" t="s">
        <v>199</v>
      </c>
      <c r="C41" t="s">
        <v>200</v>
      </c>
      <c r="D41" t="s">
        <v>201</v>
      </c>
      <c r="E41" t="s">
        <v>202</v>
      </c>
      <c r="F41" t="s">
        <v>203</v>
      </c>
      <c r="G41" t="s"/>
      <c r="H41" t="b">
        <v>0</v>
      </c>
      <c r="I41" t="s">
        <v>27</v>
      </c>
      <c r="J41" t="n">
        <v>35</v>
      </c>
      <c r="K41" t="n">
        <v>0</v>
      </c>
      <c r="L41" t="n">
        <v>0</v>
      </c>
      <c r="M41" t="n">
        <v>1</v>
      </c>
      <c r="N41" t="s"/>
    </row>
    <row r="42" spans="1:14">
      <c r="A42" s="1">
        <f>HYPERLINK("http://www.twitter.com/agbodzastephen9", "agbodzastephen9")</f>
        <v/>
      </c>
      <c r="B42" t="s">
        <v>204</v>
      </c>
      <c r="C42" t="s">
        <v>205</v>
      </c>
      <c r="D42" t="s"/>
      <c r="E42" t="s"/>
      <c r="F42" t="s">
        <v>206</v>
      </c>
      <c r="G42" t="s"/>
      <c r="H42" t="b">
        <v>0</v>
      </c>
      <c r="I42" t="s">
        <v>27</v>
      </c>
      <c r="J42" t="n">
        <v>240</v>
      </c>
      <c r="K42" t="n">
        <v>0</v>
      </c>
      <c r="L42" t="n">
        <v>0</v>
      </c>
      <c r="M42" t="n">
        <v>0</v>
      </c>
      <c r="N42" t="s"/>
    </row>
    <row r="43" spans="1:14">
      <c r="A43" s="1">
        <f>HYPERLINK("http://www.twitter.com/gaynor_rich18", "gaynor_rich18")</f>
        <v/>
      </c>
      <c r="B43" t="s">
        <v>207</v>
      </c>
      <c r="C43" t="s">
        <v>208</v>
      </c>
      <c r="D43" t="s">
        <v>209</v>
      </c>
      <c r="E43" t="s">
        <v>210</v>
      </c>
      <c r="F43" t="s">
        <v>211</v>
      </c>
      <c r="G43" t="s"/>
      <c r="H43" t="b">
        <v>0</v>
      </c>
      <c r="I43" t="s">
        <v>27</v>
      </c>
      <c r="J43" t="n">
        <v>229</v>
      </c>
      <c r="K43" t="n">
        <v>18</v>
      </c>
      <c r="L43" t="n">
        <v>2</v>
      </c>
      <c r="M43" t="n">
        <v>0</v>
      </c>
      <c r="N43" t="s">
        <v>212</v>
      </c>
    </row>
    <row r="44" spans="1:14">
      <c r="A44" s="1">
        <f>HYPERLINK("http://www.twitter.com/NickLom81328066", "NickLom81328066")</f>
        <v/>
      </c>
      <c r="B44" t="s">
        <v>213</v>
      </c>
      <c r="C44" t="s">
        <v>214</v>
      </c>
      <c r="D44" t="s"/>
      <c r="E44" t="s"/>
      <c r="F44" t="s">
        <v>215</v>
      </c>
      <c r="G44" t="s"/>
      <c r="H44" t="b">
        <v>0</v>
      </c>
      <c r="I44" t="s">
        <v>27</v>
      </c>
      <c r="J44" t="n">
        <v>8</v>
      </c>
      <c r="K44" t="n">
        <v>0</v>
      </c>
      <c r="L44" t="n">
        <v>0</v>
      </c>
      <c r="M44" t="n">
        <v>0</v>
      </c>
      <c r="N44" t="s"/>
    </row>
    <row r="45" spans="1:14">
      <c r="A45" s="1">
        <f>HYPERLINK("http://www.twitter.com/YSLJake", "YSLJake")</f>
        <v/>
      </c>
      <c r="B45" t="s">
        <v>216</v>
      </c>
      <c r="C45" t="s">
        <v>217</v>
      </c>
      <c r="D45" t="s"/>
      <c r="E45" t="s">
        <v>218</v>
      </c>
      <c r="F45" t="s">
        <v>219</v>
      </c>
      <c r="G45" t="s"/>
      <c r="H45" t="b">
        <v>0</v>
      </c>
      <c r="I45" t="s">
        <v>27</v>
      </c>
      <c r="J45" t="n">
        <v>51</v>
      </c>
      <c r="K45" t="n">
        <v>1170</v>
      </c>
      <c r="L45" t="n">
        <v>5869</v>
      </c>
      <c r="M45" t="n">
        <v>11079</v>
      </c>
      <c r="N45" t="s">
        <v>220</v>
      </c>
    </row>
    <row r="46" spans="1:14">
      <c r="A46" s="1">
        <f>HYPERLINK("http://www.twitter.com/Sabby_Otaku25", "Sabby_Otaku25")</f>
        <v/>
      </c>
      <c r="B46" t="s">
        <v>221</v>
      </c>
      <c r="C46" t="s">
        <v>222</v>
      </c>
      <c r="D46" t="s">
        <v>223</v>
      </c>
      <c r="E46" t="s">
        <v>224</v>
      </c>
      <c r="F46" t="s">
        <v>225</v>
      </c>
      <c r="G46" t="s"/>
      <c r="H46" t="b">
        <v>0</v>
      </c>
      <c r="I46" t="s">
        <v>27</v>
      </c>
      <c r="J46" t="n">
        <v>55</v>
      </c>
      <c r="K46" t="n">
        <v>1</v>
      </c>
      <c r="L46" t="n">
        <v>1</v>
      </c>
      <c r="M46" t="n">
        <v>0</v>
      </c>
      <c r="N46" t="s">
        <v>122</v>
      </c>
    </row>
    <row r="47" spans="1:14">
      <c r="A47" s="1">
        <f>HYPERLINK("http://www.twitter.com/Arquera01", "Arquera01")</f>
        <v/>
      </c>
      <c r="B47" t="s">
        <v>226</v>
      </c>
      <c r="C47" t="s">
        <v>227</v>
      </c>
      <c r="D47" t="s"/>
      <c r="E47" t="s"/>
      <c r="F47" t="s">
        <v>228</v>
      </c>
      <c r="G47" t="s"/>
      <c r="H47" t="b">
        <v>0</v>
      </c>
      <c r="I47" t="s">
        <v>56</v>
      </c>
      <c r="J47" t="n">
        <v>100</v>
      </c>
      <c r="K47" t="n">
        <v>0</v>
      </c>
      <c r="L47" t="n">
        <v>0</v>
      </c>
      <c r="M47" t="n">
        <v>0</v>
      </c>
      <c r="N47" t="s"/>
    </row>
    <row r="48" spans="1:14">
      <c r="A48" s="1">
        <f>HYPERLINK("http://www.twitter.com/Hayao_Miyazakii", "Hayao_Miyazakii")</f>
        <v/>
      </c>
      <c r="B48" t="s">
        <v>229</v>
      </c>
      <c r="C48" t="s">
        <v>230</v>
      </c>
      <c r="D48" t="s"/>
      <c r="E48" t="s"/>
      <c r="F48" t="s">
        <v>231</v>
      </c>
      <c r="G48" t="s"/>
      <c r="H48" t="b">
        <v>0</v>
      </c>
      <c r="I48" t="s">
        <v>27</v>
      </c>
      <c r="J48" t="n">
        <v>234</v>
      </c>
      <c r="K48" t="n">
        <v>35</v>
      </c>
      <c r="L48" t="n">
        <v>316</v>
      </c>
      <c r="M48" t="n">
        <v>447</v>
      </c>
      <c r="N48" t="s">
        <v>232</v>
      </c>
    </row>
    <row r="49" spans="1:14">
      <c r="A49" s="1">
        <f>HYPERLINK("http://www.twitter.com/glendale_mf", "glendale_mf")</f>
        <v/>
      </c>
      <c r="B49" t="s">
        <v>233</v>
      </c>
      <c r="C49" t="s">
        <v>234</v>
      </c>
      <c r="D49" t="s"/>
      <c r="E49" t="s"/>
      <c r="F49" t="s">
        <v>235</v>
      </c>
      <c r="G49" t="s"/>
      <c r="H49" t="b">
        <v>0</v>
      </c>
      <c r="I49" t="s">
        <v>27</v>
      </c>
      <c r="J49" t="n">
        <v>5</v>
      </c>
      <c r="K49" t="n">
        <v>0</v>
      </c>
      <c r="L49" t="n">
        <v>0</v>
      </c>
      <c r="M49" t="n">
        <v>26</v>
      </c>
      <c r="N49" t="s"/>
    </row>
    <row r="50" spans="1:14">
      <c r="A50" s="1">
        <f>HYPERLINK("http://www.twitter.com/LilMan91139363", "LilMan91139363")</f>
        <v/>
      </c>
      <c r="B50" t="s">
        <v>236</v>
      </c>
      <c r="C50" t="s">
        <v>237</v>
      </c>
      <c r="D50" t="s"/>
      <c r="E50" t="s"/>
      <c r="F50" t="s">
        <v>238</v>
      </c>
      <c r="G50" t="s"/>
      <c r="H50" t="b">
        <v>0</v>
      </c>
      <c r="I50" t="s">
        <v>27</v>
      </c>
      <c r="J50" t="n">
        <v>15</v>
      </c>
      <c r="K50" t="n">
        <v>0</v>
      </c>
      <c r="L50" t="n">
        <v>0</v>
      </c>
      <c r="M50" t="n">
        <v>0</v>
      </c>
      <c r="N50" t="s"/>
    </row>
    <row r="51" spans="1:14">
      <c r="A51" s="1">
        <f>HYPERLINK("http://www.twitter.com/Tamedcs", "Tamedcs")</f>
        <v/>
      </c>
      <c r="B51" t="s">
        <v>239</v>
      </c>
      <c r="C51" t="s">
        <v>240</v>
      </c>
      <c r="D51" t="s">
        <v>241</v>
      </c>
      <c r="E51" t="s">
        <v>242</v>
      </c>
      <c r="F51" t="s">
        <v>243</v>
      </c>
      <c r="G51" t="s"/>
      <c r="H51" t="b">
        <v>0</v>
      </c>
      <c r="I51" t="s">
        <v>27</v>
      </c>
      <c r="J51" t="n">
        <v>178</v>
      </c>
      <c r="K51" t="n">
        <v>205</v>
      </c>
      <c r="L51" t="n">
        <v>3299</v>
      </c>
      <c r="M51" t="n">
        <v>5576</v>
      </c>
      <c r="N51" t="s">
        <v>244</v>
      </c>
    </row>
    <row r="52" spans="1:14">
      <c r="A52" s="1">
        <f>HYPERLINK("http://www.twitter.com/geranen3128", "geranen3128")</f>
        <v/>
      </c>
      <c r="B52" t="s">
        <v>245</v>
      </c>
      <c r="C52" t="s">
        <v>246</v>
      </c>
      <c r="D52" t="s"/>
      <c r="E52" t="s">
        <v>247</v>
      </c>
      <c r="F52" t="s">
        <v>248</v>
      </c>
      <c r="G52" t="s"/>
      <c r="H52" t="b">
        <v>0</v>
      </c>
      <c r="I52" t="s">
        <v>249</v>
      </c>
      <c r="J52" t="n">
        <v>52</v>
      </c>
      <c r="K52" t="n">
        <v>7767</v>
      </c>
      <c r="L52" t="n">
        <v>16</v>
      </c>
      <c r="M52" t="n">
        <v>7</v>
      </c>
      <c r="N52" t="s">
        <v>250</v>
      </c>
    </row>
    <row r="53" spans="1:14">
      <c r="A53" s="1">
        <f>HYPERLINK("http://www.twitter.com/dchilton13", "dchilton13")</f>
        <v/>
      </c>
      <c r="B53" t="s">
        <v>251</v>
      </c>
      <c r="C53" t="s">
        <v>252</v>
      </c>
      <c r="D53" t="s"/>
      <c r="E53" t="s"/>
      <c r="F53" t="s">
        <v>253</v>
      </c>
      <c r="G53" t="s"/>
      <c r="H53" t="b">
        <v>0</v>
      </c>
      <c r="I53" t="s">
        <v>27</v>
      </c>
      <c r="J53" t="n">
        <v>47</v>
      </c>
      <c r="K53" t="n">
        <v>5</v>
      </c>
      <c r="L53" t="n">
        <v>1</v>
      </c>
      <c r="M53" t="n">
        <v>6</v>
      </c>
      <c r="N53" t="s">
        <v>254</v>
      </c>
    </row>
    <row r="54" spans="1:14">
      <c r="A54" s="1">
        <f>HYPERLINK("http://www.twitter.com/Czudemi", "Czudemi")</f>
        <v/>
      </c>
      <c r="B54" t="s">
        <v>255</v>
      </c>
      <c r="C54" t="s">
        <v>256</v>
      </c>
      <c r="D54" t="s">
        <v>257</v>
      </c>
      <c r="E54" t="s"/>
      <c r="F54" t="s">
        <v>258</v>
      </c>
      <c r="G54" t="s"/>
      <c r="H54" t="b">
        <v>0</v>
      </c>
      <c r="I54" t="s">
        <v>259</v>
      </c>
      <c r="J54" t="n">
        <v>30</v>
      </c>
      <c r="K54" t="n">
        <v>3</v>
      </c>
      <c r="L54" t="n">
        <v>4</v>
      </c>
      <c r="M54" t="n">
        <v>25</v>
      </c>
      <c r="N54" t="s">
        <v>260</v>
      </c>
    </row>
    <row r="55" spans="1:14">
      <c r="A55" s="1">
        <f>HYPERLINK("http://www.twitter.com/Darius01131", "Darius01131")</f>
        <v/>
      </c>
      <c r="B55" t="s">
        <v>261</v>
      </c>
      <c r="C55" t="s">
        <v>262</v>
      </c>
      <c r="D55" t="s"/>
      <c r="E55" t="s">
        <v>263</v>
      </c>
      <c r="F55" t="s">
        <v>264</v>
      </c>
      <c r="G55" t="s"/>
      <c r="H55" t="b">
        <v>0</v>
      </c>
      <c r="I55" t="s">
        <v>27</v>
      </c>
      <c r="J55" t="n">
        <v>3</v>
      </c>
      <c r="K55" t="n">
        <v>2</v>
      </c>
      <c r="L55" t="n">
        <v>0</v>
      </c>
      <c r="M55" t="n">
        <v>0</v>
      </c>
      <c r="N55" t="s"/>
    </row>
    <row r="56" spans="1:14">
      <c r="A56" s="1">
        <f>HYPERLINK("http://www.twitter.com/monbernal82", "monbernal82")</f>
        <v/>
      </c>
      <c r="B56" t="s">
        <v>265</v>
      </c>
      <c r="C56" t="s">
        <v>266</v>
      </c>
      <c r="D56" t="s"/>
      <c r="E56" t="s"/>
      <c r="F56" t="s">
        <v>267</v>
      </c>
      <c r="G56" t="s"/>
      <c r="H56" t="b">
        <v>0</v>
      </c>
      <c r="I56" t="s">
        <v>27</v>
      </c>
      <c r="J56" t="n">
        <v>39</v>
      </c>
      <c r="K56" t="n">
        <v>0</v>
      </c>
      <c r="L56" t="n">
        <v>0</v>
      </c>
      <c r="M56" t="n">
        <v>0</v>
      </c>
      <c r="N56" t="s"/>
    </row>
    <row r="57" spans="1:14">
      <c r="A57" s="1">
        <f>HYPERLINK("http://www.twitter.com/caofeifan4679", "caofeifan4679")</f>
        <v/>
      </c>
      <c r="B57" t="s">
        <v>268</v>
      </c>
      <c r="C57" t="s">
        <v>269</v>
      </c>
      <c r="D57" t="s">
        <v>270</v>
      </c>
      <c r="E57" t="s"/>
      <c r="F57" t="s">
        <v>271</v>
      </c>
      <c r="G57" t="s"/>
      <c r="H57" t="b">
        <v>0</v>
      </c>
      <c r="I57" t="s">
        <v>27</v>
      </c>
      <c r="J57" t="n">
        <v>10</v>
      </c>
      <c r="K57" t="n">
        <v>0</v>
      </c>
      <c r="L57" t="n">
        <v>0</v>
      </c>
      <c r="M57" t="n">
        <v>0</v>
      </c>
      <c r="N57" t="s"/>
    </row>
    <row r="58" spans="1:14">
      <c r="A58" s="1">
        <f>HYPERLINK("http://www.twitter.com/antonio_s97", "antonio_s97")</f>
        <v/>
      </c>
      <c r="B58" t="s">
        <v>272</v>
      </c>
      <c r="C58" t="s">
        <v>273</v>
      </c>
      <c r="D58" t="s">
        <v>274</v>
      </c>
      <c r="E58" t="s">
        <v>275</v>
      </c>
      <c r="F58" t="s">
        <v>276</v>
      </c>
      <c r="G58" t="s"/>
      <c r="H58" t="b">
        <v>0</v>
      </c>
      <c r="I58" t="s">
        <v>27</v>
      </c>
      <c r="J58" t="n">
        <v>138</v>
      </c>
      <c r="K58" t="n">
        <v>112</v>
      </c>
      <c r="L58" t="n">
        <v>253</v>
      </c>
      <c r="M58" t="n">
        <v>2415</v>
      </c>
      <c r="N58" t="s">
        <v>277</v>
      </c>
    </row>
    <row r="59" spans="1:14">
      <c r="A59" s="1">
        <f>HYPERLINK("http://www.twitter.com/JohnfordMonten3", "JohnfordMonten3")</f>
        <v/>
      </c>
      <c r="B59" t="s">
        <v>278</v>
      </c>
      <c r="C59" t="s">
        <v>279</v>
      </c>
      <c r="D59" t="s"/>
      <c r="E59" t="s">
        <v>280</v>
      </c>
      <c r="F59" t="s">
        <v>281</v>
      </c>
      <c r="G59" t="s"/>
      <c r="H59" t="b">
        <v>0</v>
      </c>
      <c r="I59" t="s">
        <v>27</v>
      </c>
      <c r="J59" t="n">
        <v>72</v>
      </c>
      <c r="K59" t="n">
        <v>2</v>
      </c>
      <c r="L59" t="n">
        <v>0</v>
      </c>
      <c r="M59" t="n">
        <v>4</v>
      </c>
      <c r="N59" t="s"/>
    </row>
    <row r="60" spans="1:14">
      <c r="A60" s="1">
        <f>HYPERLINK("http://www.twitter.com/villescasv", "villescasv")</f>
        <v/>
      </c>
      <c r="B60" t="s">
        <v>282</v>
      </c>
      <c r="C60" t="s">
        <v>283</v>
      </c>
      <c r="D60" t="s">
        <v>284</v>
      </c>
      <c r="E60" t="s">
        <v>285</v>
      </c>
      <c r="F60" t="s">
        <v>286</v>
      </c>
      <c r="G60" t="s"/>
      <c r="H60" t="b">
        <v>0</v>
      </c>
      <c r="I60" t="s">
        <v>27</v>
      </c>
      <c r="J60" t="n">
        <v>969</v>
      </c>
      <c r="K60" t="n">
        <v>173</v>
      </c>
      <c r="L60" t="n">
        <v>15348</v>
      </c>
      <c r="M60" t="n">
        <v>5353</v>
      </c>
      <c r="N60" t="s"/>
    </row>
    <row r="61" spans="1:14">
      <c r="A61" s="1">
        <f>HYPERLINK("http://www.twitter.com/IbrahimABako2", "IbrahimABako2")</f>
        <v/>
      </c>
      <c r="B61" t="s">
        <v>287</v>
      </c>
      <c r="C61" t="s">
        <v>288</v>
      </c>
      <c r="D61" t="s"/>
      <c r="E61" t="s"/>
      <c r="F61" t="s">
        <v>289</v>
      </c>
      <c r="G61" t="s"/>
      <c r="H61" t="b">
        <v>0</v>
      </c>
      <c r="I61" t="s">
        <v>27</v>
      </c>
      <c r="J61" t="n">
        <v>109</v>
      </c>
      <c r="K61" t="n">
        <v>0</v>
      </c>
      <c r="L61" t="n">
        <v>0</v>
      </c>
      <c r="M61" t="n">
        <v>0</v>
      </c>
      <c r="N61" t="s"/>
    </row>
    <row r="62" spans="1:14">
      <c r="A62" s="1">
        <f>HYPERLINK("http://www.twitter.com/Beth77712", "Beth77712")</f>
        <v/>
      </c>
      <c r="B62" t="s">
        <v>290</v>
      </c>
      <c r="C62" t="s">
        <v>291</v>
      </c>
      <c r="D62" t="s">
        <v>292</v>
      </c>
      <c r="E62" t="s"/>
      <c r="F62" t="s">
        <v>293</v>
      </c>
      <c r="G62" t="s"/>
      <c r="H62" t="b">
        <v>0</v>
      </c>
      <c r="I62" t="s">
        <v>27</v>
      </c>
      <c r="J62" t="n">
        <v>66</v>
      </c>
      <c r="K62" t="n">
        <v>0</v>
      </c>
      <c r="L62" t="n">
        <v>11</v>
      </c>
      <c r="M62" t="n">
        <v>1</v>
      </c>
      <c r="N62" t="s">
        <v>294</v>
      </c>
    </row>
    <row r="63" spans="1:14">
      <c r="A63" s="1">
        <f>HYPERLINK("http://www.twitter.com/ben_h1904", "ben_h1904")</f>
        <v/>
      </c>
      <c r="B63" t="s">
        <v>295</v>
      </c>
      <c r="C63" t="s">
        <v>296</v>
      </c>
      <c r="D63" t="s">
        <v>297</v>
      </c>
      <c r="E63" t="s"/>
      <c r="F63" t="s">
        <v>298</v>
      </c>
      <c r="G63" t="s"/>
      <c r="H63" t="b">
        <v>0</v>
      </c>
      <c r="I63" t="s">
        <v>27</v>
      </c>
      <c r="J63" t="n">
        <v>79</v>
      </c>
      <c r="K63" t="n">
        <v>4</v>
      </c>
      <c r="L63" t="n">
        <v>0</v>
      </c>
      <c r="M63" t="n">
        <v>36</v>
      </c>
      <c r="N63" t="s"/>
    </row>
    <row r="64" spans="1:14">
      <c r="A64" s="1">
        <f>HYPERLINK("http://www.twitter.com/hanzfranz15", "hanzfranz15")</f>
        <v/>
      </c>
      <c r="B64" t="s">
        <v>299</v>
      </c>
      <c r="C64" t="s">
        <v>300</v>
      </c>
      <c r="D64" t="s"/>
      <c r="E64" t="s"/>
      <c r="F64" t="s">
        <v>301</v>
      </c>
      <c r="G64" t="s"/>
      <c r="H64" t="b">
        <v>0</v>
      </c>
      <c r="I64" t="s">
        <v>27</v>
      </c>
      <c r="J64" t="n">
        <v>7</v>
      </c>
      <c r="K64" t="n">
        <v>0</v>
      </c>
      <c r="L64" t="n">
        <v>0</v>
      </c>
      <c r="M64" t="n">
        <v>0</v>
      </c>
      <c r="N64" t="s"/>
    </row>
    <row r="65" spans="1:14">
      <c r="A65" s="1">
        <f>HYPERLINK("http://www.twitter.com/KASHIFR73980142", "KASHIFR73980142")</f>
        <v/>
      </c>
      <c r="B65" t="s">
        <v>302</v>
      </c>
      <c r="C65" t="s">
        <v>303</v>
      </c>
      <c r="D65" t="s"/>
      <c r="E65" t="s"/>
      <c r="F65" t="s">
        <v>304</v>
      </c>
      <c r="G65" t="s"/>
      <c r="H65" t="b">
        <v>0</v>
      </c>
      <c r="I65" t="s">
        <v>27</v>
      </c>
      <c r="J65" t="n">
        <v>40</v>
      </c>
      <c r="K65" t="n">
        <v>0</v>
      </c>
      <c r="L65" t="n">
        <v>0</v>
      </c>
      <c r="M65" t="n">
        <v>0</v>
      </c>
      <c r="N65" t="s"/>
    </row>
    <row r="66" spans="1:14">
      <c r="A66" s="1">
        <f>HYPERLINK("http://www.twitter.com/MhmtDgmz", "MhmtDgmz")</f>
        <v/>
      </c>
      <c r="B66" t="s">
        <v>305</v>
      </c>
      <c r="C66" t="s">
        <v>306</v>
      </c>
      <c r="D66" t="s"/>
      <c r="E66" t="s"/>
      <c r="F66" t="s">
        <v>307</v>
      </c>
      <c r="G66" t="s"/>
      <c r="H66" t="b">
        <v>0</v>
      </c>
      <c r="I66" t="s">
        <v>308</v>
      </c>
      <c r="J66" t="n">
        <v>507</v>
      </c>
      <c r="K66" t="n">
        <v>109</v>
      </c>
      <c r="L66" t="n">
        <v>914</v>
      </c>
      <c r="M66" t="n">
        <v>4641</v>
      </c>
      <c r="N66" t="s"/>
    </row>
    <row r="67" spans="1:14">
      <c r="A67" s="1">
        <f>HYPERLINK("http://www.twitter.com/CarterFolkers", "CarterFolkers")</f>
        <v/>
      </c>
      <c r="B67" t="s">
        <v>309</v>
      </c>
      <c r="C67" t="s">
        <v>310</v>
      </c>
      <c r="D67" t="s">
        <v>311</v>
      </c>
      <c r="E67" t="s"/>
      <c r="F67" t="s">
        <v>312</v>
      </c>
      <c r="G67" t="s"/>
      <c r="H67" t="b">
        <v>0</v>
      </c>
      <c r="I67" t="s">
        <v>27</v>
      </c>
      <c r="J67" t="n">
        <v>111</v>
      </c>
      <c r="K67" t="n">
        <v>22</v>
      </c>
      <c r="L67" t="n">
        <v>236</v>
      </c>
      <c r="M67" t="n">
        <v>245</v>
      </c>
      <c r="N67" t="s">
        <v>313</v>
      </c>
    </row>
    <row r="68" spans="1:14">
      <c r="A68" s="1">
        <f>HYPERLINK("http://www.twitter.com/GabGatan", "GabGatan")</f>
        <v/>
      </c>
      <c r="B68" t="s">
        <v>314</v>
      </c>
      <c r="C68" t="s">
        <v>315</v>
      </c>
      <c r="D68" t="s"/>
      <c r="E68" t="s">
        <v>316</v>
      </c>
      <c r="F68" t="s">
        <v>317</v>
      </c>
      <c r="G68" t="s"/>
      <c r="H68" t="b">
        <v>0</v>
      </c>
      <c r="I68" t="s">
        <v>27</v>
      </c>
      <c r="J68" t="n">
        <v>313</v>
      </c>
      <c r="K68" t="n">
        <v>129</v>
      </c>
      <c r="L68" t="n">
        <v>1787</v>
      </c>
      <c r="M68" t="n">
        <v>1369</v>
      </c>
      <c r="N68" t="s"/>
    </row>
    <row r="69" spans="1:14">
      <c r="A69" s="1">
        <f>HYPERLINK("http://www.twitter.com/R3sBmhHerzglGIM", "R3sBmhHerzglGIM")</f>
        <v/>
      </c>
      <c r="B69" t="s">
        <v>318</v>
      </c>
      <c r="C69" t="s">
        <v>319</v>
      </c>
      <c r="D69" t="s"/>
      <c r="E69" t="s"/>
      <c r="F69" t="s">
        <v>320</v>
      </c>
      <c r="G69" t="s"/>
      <c r="H69" t="b">
        <v>0</v>
      </c>
      <c r="I69" t="s">
        <v>27</v>
      </c>
      <c r="J69" t="n">
        <v>48</v>
      </c>
      <c r="K69" t="n">
        <v>0</v>
      </c>
      <c r="L69" t="n">
        <v>0</v>
      </c>
      <c r="M69" t="n">
        <v>0</v>
      </c>
      <c r="N69" t="s"/>
    </row>
    <row r="70" spans="1:14">
      <c r="A70" s="1">
        <f>HYPERLINK("http://www.twitter.com/axeljoel_", "axeljoel_")</f>
        <v/>
      </c>
      <c r="B70" t="s">
        <v>321</v>
      </c>
      <c r="C70" t="s">
        <v>322</v>
      </c>
      <c r="D70" t="s"/>
      <c r="E70" t="s"/>
      <c r="F70" t="s">
        <v>323</v>
      </c>
      <c r="G70" t="s"/>
      <c r="H70" t="b">
        <v>0</v>
      </c>
      <c r="I70" t="s">
        <v>56</v>
      </c>
      <c r="J70" t="n">
        <v>193</v>
      </c>
      <c r="K70" t="n">
        <v>56</v>
      </c>
      <c r="L70" t="n">
        <v>125</v>
      </c>
      <c r="M70" t="n">
        <v>10479</v>
      </c>
      <c r="N70" t="s">
        <v>324</v>
      </c>
    </row>
    <row r="71" spans="1:14">
      <c r="A71" s="1">
        <f>HYPERLINK("http://www.twitter.com/Spanishmami1020", "Spanishmami1020")</f>
        <v/>
      </c>
      <c r="B71" t="s">
        <v>325</v>
      </c>
      <c r="C71" t="s">
        <v>326</v>
      </c>
      <c r="D71" t="s"/>
      <c r="E71" t="s"/>
      <c r="F71" t="s">
        <v>327</v>
      </c>
      <c r="G71" t="s"/>
      <c r="H71" t="b">
        <v>0</v>
      </c>
      <c r="I71" t="s">
        <v>27</v>
      </c>
      <c r="J71" t="n">
        <v>81</v>
      </c>
      <c r="K71" t="n">
        <v>1</v>
      </c>
      <c r="L71" t="n">
        <v>31</v>
      </c>
      <c r="M71" t="n">
        <v>345</v>
      </c>
      <c r="N71" t="s">
        <v>328</v>
      </c>
    </row>
    <row r="72" spans="1:14">
      <c r="A72" s="1">
        <f>HYPERLINK("http://www.twitter.com/joyapea", "joyapea")</f>
        <v/>
      </c>
      <c r="B72" t="s">
        <v>329</v>
      </c>
      <c r="C72" t="s">
        <v>330</v>
      </c>
      <c r="D72" t="s"/>
      <c r="E72" t="s"/>
      <c r="F72" t="s">
        <v>331</v>
      </c>
      <c r="G72" t="s"/>
      <c r="H72" t="b">
        <v>0</v>
      </c>
      <c r="I72" t="s">
        <v>27</v>
      </c>
      <c r="J72" t="n">
        <v>58</v>
      </c>
      <c r="K72" t="n">
        <v>1</v>
      </c>
      <c r="L72" t="n">
        <v>0</v>
      </c>
      <c r="M72" t="n">
        <v>0</v>
      </c>
      <c r="N72" t="s"/>
    </row>
    <row r="73" spans="1:14">
      <c r="A73" s="1">
        <f>HYPERLINK("http://www.twitter.com/Spencer_remingt", "Spencer_remingt")</f>
        <v/>
      </c>
      <c r="B73" t="s">
        <v>332</v>
      </c>
      <c r="C73" t="s">
        <v>333</v>
      </c>
      <c r="D73" t="s"/>
      <c r="E73" t="s"/>
      <c r="F73" t="s">
        <v>334</v>
      </c>
      <c r="G73" t="s"/>
      <c r="H73" t="b">
        <v>0</v>
      </c>
      <c r="I73" t="s">
        <v>27</v>
      </c>
      <c r="J73" t="n">
        <v>76</v>
      </c>
      <c r="K73" t="n">
        <v>46</v>
      </c>
      <c r="L73" t="n">
        <v>61</v>
      </c>
      <c r="M73" t="n">
        <v>902</v>
      </c>
      <c r="N73" t="s">
        <v>335</v>
      </c>
    </row>
    <row r="74" spans="1:14">
      <c r="A74" s="1">
        <f>HYPERLINK("http://www.twitter.com/Romell31402389", "Romell31402389")</f>
        <v/>
      </c>
      <c r="B74" t="s">
        <v>336</v>
      </c>
      <c r="C74" t="s">
        <v>337</v>
      </c>
      <c r="D74" t="s"/>
      <c r="E74" t="s"/>
      <c r="F74" t="s">
        <v>338</v>
      </c>
      <c r="G74" t="s"/>
      <c r="H74" t="b">
        <v>0</v>
      </c>
      <c r="I74" t="s">
        <v>56</v>
      </c>
      <c r="J74" t="n">
        <v>40</v>
      </c>
      <c r="K74" t="n">
        <v>3</v>
      </c>
      <c r="L74" t="n">
        <v>0</v>
      </c>
      <c r="M74" t="n">
        <v>0</v>
      </c>
      <c r="N74" t="s"/>
    </row>
    <row r="75" spans="1:14">
      <c r="A75" s="1">
        <f>HYPERLINK("http://www.twitter.com/abubkr27331307", "abubkr27331307")</f>
        <v/>
      </c>
      <c r="B75" t="s">
        <v>339</v>
      </c>
      <c r="C75" t="s">
        <v>340</v>
      </c>
      <c r="D75" t="s"/>
      <c r="E75" t="s"/>
      <c r="F75" t="s">
        <v>341</v>
      </c>
      <c r="G75" t="s"/>
      <c r="H75" t="b">
        <v>0</v>
      </c>
      <c r="I75" t="s">
        <v>342</v>
      </c>
      <c r="J75" t="n">
        <v>125</v>
      </c>
      <c r="K75" t="n">
        <v>0</v>
      </c>
      <c r="L75" t="n">
        <v>0</v>
      </c>
      <c r="M75" t="n">
        <v>0</v>
      </c>
      <c r="N75" t="s"/>
    </row>
    <row r="76" spans="1:14">
      <c r="A76" s="1">
        <f>HYPERLINK("http://www.twitter.com/Teresa91208529", "Teresa91208529")</f>
        <v/>
      </c>
      <c r="B76" t="s">
        <v>343</v>
      </c>
      <c r="C76" t="s">
        <v>344</v>
      </c>
      <c r="D76" t="s"/>
      <c r="E76" t="s"/>
      <c r="F76" t="s">
        <v>345</v>
      </c>
      <c r="G76" t="s"/>
      <c r="H76" t="b">
        <v>0</v>
      </c>
      <c r="I76" t="s">
        <v>27</v>
      </c>
      <c r="J76" t="n">
        <v>27</v>
      </c>
      <c r="K76" t="n">
        <v>0</v>
      </c>
      <c r="L76" t="n">
        <v>0</v>
      </c>
      <c r="M76" t="n">
        <v>0</v>
      </c>
      <c r="N76" t="s"/>
    </row>
    <row r="77" spans="1:14">
      <c r="A77" s="1">
        <f>HYPERLINK("http://www.twitter.com/fadidaye", "fadidaye")</f>
        <v/>
      </c>
      <c r="B77" t="s">
        <v>346</v>
      </c>
      <c r="C77" t="s">
        <v>347</v>
      </c>
      <c r="D77" t="s">
        <v>348</v>
      </c>
      <c r="E77" t="s">
        <v>349</v>
      </c>
      <c r="F77" t="s">
        <v>350</v>
      </c>
      <c r="G77" t="s"/>
      <c r="H77" t="b">
        <v>0</v>
      </c>
      <c r="I77" t="s">
        <v>27</v>
      </c>
      <c r="J77" t="n">
        <v>53</v>
      </c>
      <c r="K77" t="n">
        <v>7</v>
      </c>
      <c r="L77" t="n">
        <v>0</v>
      </c>
      <c r="M77" t="n">
        <v>4</v>
      </c>
      <c r="N77" t="s"/>
    </row>
    <row r="78" spans="1:14">
      <c r="A78" s="1">
        <f>HYPERLINK("http://www.twitter.com/MiltonL94958878", "MiltonL94958878")</f>
        <v/>
      </c>
      <c r="B78" t="s">
        <v>351</v>
      </c>
      <c r="C78" t="s">
        <v>352</v>
      </c>
      <c r="D78" t="s"/>
      <c r="E78" t="s"/>
      <c r="F78" t="s">
        <v>353</v>
      </c>
      <c r="G78" t="s"/>
      <c r="H78" t="b">
        <v>0</v>
      </c>
      <c r="I78" t="s">
        <v>27</v>
      </c>
      <c r="J78" t="n">
        <v>2</v>
      </c>
      <c r="K78" t="n">
        <v>0</v>
      </c>
      <c r="L78" t="n">
        <v>0</v>
      </c>
      <c r="M78" t="n">
        <v>5</v>
      </c>
      <c r="N78" t="s"/>
    </row>
    <row r="79" spans="1:14">
      <c r="A79" s="1">
        <f>HYPERLINK("http://www.twitter.com/DanielGuelfi_", "DanielGuelfi_")</f>
        <v/>
      </c>
      <c r="B79" t="s">
        <v>354</v>
      </c>
      <c r="C79" t="s">
        <v>355</v>
      </c>
      <c r="D79" t="s">
        <v>356</v>
      </c>
      <c r="E79" t="s">
        <v>357</v>
      </c>
      <c r="F79" t="s">
        <v>358</v>
      </c>
      <c r="G79" t="s"/>
      <c r="H79" t="b">
        <v>0</v>
      </c>
      <c r="I79" t="s">
        <v>22</v>
      </c>
      <c r="J79" t="n">
        <v>76</v>
      </c>
      <c r="K79" t="n">
        <v>53</v>
      </c>
      <c r="L79" t="n">
        <v>26</v>
      </c>
      <c r="M79" t="n">
        <v>2215</v>
      </c>
      <c r="N79" t="s">
        <v>359</v>
      </c>
    </row>
    <row r="80" spans="1:14">
      <c r="A80" s="1">
        <f>HYPERLINK("http://www.twitter.com/alima_ondoua", "alima_ondoua")</f>
        <v/>
      </c>
      <c r="B80" t="s">
        <v>360</v>
      </c>
      <c r="C80" t="s">
        <v>361</v>
      </c>
      <c r="D80" t="s">
        <v>362</v>
      </c>
      <c r="E80" t="s">
        <v>363</v>
      </c>
      <c r="F80" t="s">
        <v>364</v>
      </c>
      <c r="G80" t="s"/>
      <c r="H80" t="b">
        <v>0</v>
      </c>
      <c r="I80" t="s">
        <v>27</v>
      </c>
      <c r="J80" t="n">
        <v>129</v>
      </c>
      <c r="K80" t="n">
        <v>1</v>
      </c>
      <c r="L80" t="n">
        <v>0</v>
      </c>
      <c r="M80" t="n">
        <v>0</v>
      </c>
      <c r="N80" t="s"/>
    </row>
    <row r="81" spans="1:14">
      <c r="A81" s="1">
        <f>HYPERLINK("http://www.twitter.com/__saucyking", "__saucyking")</f>
        <v/>
      </c>
      <c r="B81" t="s">
        <v>365</v>
      </c>
      <c r="C81" t="s">
        <v>366</v>
      </c>
      <c r="D81" t="s">
        <v>367</v>
      </c>
      <c r="E81" t="s"/>
      <c r="F81" t="s">
        <v>368</v>
      </c>
      <c r="G81" t="s"/>
      <c r="H81" t="b">
        <v>0</v>
      </c>
      <c r="I81" t="s">
        <v>27</v>
      </c>
      <c r="J81" t="n">
        <v>21</v>
      </c>
      <c r="K81" t="n">
        <v>0</v>
      </c>
      <c r="L81" t="n">
        <v>0</v>
      </c>
      <c r="M81" t="n">
        <v>0</v>
      </c>
      <c r="N81" t="s"/>
    </row>
    <row r="82" spans="1:14">
      <c r="A82" s="1">
        <f>HYPERLINK("http://www.twitter.com/CYXzvy2tfRy4zzF", "CYXzvy2tfRy4zzF")</f>
        <v/>
      </c>
      <c r="B82" t="s">
        <v>369</v>
      </c>
      <c r="C82" t="s">
        <v>370</v>
      </c>
      <c r="D82" t="s"/>
      <c r="E82" t="s"/>
      <c r="F82" t="s">
        <v>371</v>
      </c>
      <c r="G82" t="s"/>
      <c r="H82" t="b">
        <v>0</v>
      </c>
      <c r="I82" t="s">
        <v>27</v>
      </c>
      <c r="J82" t="n">
        <v>192</v>
      </c>
      <c r="K82" t="n">
        <v>0</v>
      </c>
      <c r="L82" t="n">
        <v>0</v>
      </c>
      <c r="M82" t="n">
        <v>0</v>
      </c>
      <c r="N82" t="s"/>
    </row>
    <row r="83" spans="1:14">
      <c r="A83" s="1">
        <f>HYPERLINK("http://www.twitter.com/joiMichelle3", "joiMichelle3")</f>
        <v/>
      </c>
      <c r="B83" t="s">
        <v>372</v>
      </c>
      <c r="C83" t="s">
        <v>373</v>
      </c>
      <c r="D83" t="s"/>
      <c r="E83" t="s"/>
      <c r="F83" t="s">
        <v>374</v>
      </c>
      <c r="G83" t="s"/>
      <c r="H83" t="b">
        <v>0</v>
      </c>
      <c r="I83" t="s">
        <v>27</v>
      </c>
      <c r="J83" t="n">
        <v>172</v>
      </c>
      <c r="K83" t="n">
        <v>11</v>
      </c>
      <c r="L83" t="n">
        <v>0</v>
      </c>
      <c r="M83" t="n">
        <v>4</v>
      </c>
      <c r="N83" t="s"/>
    </row>
    <row r="84" spans="1:14">
      <c r="A84" s="1">
        <f>HYPERLINK("http://www.twitter.com/_KaVeZoN_", "_KaVeZoN_")</f>
        <v/>
      </c>
      <c r="B84" t="s">
        <v>375</v>
      </c>
      <c r="C84" t="s">
        <v>376</v>
      </c>
      <c r="D84" t="s"/>
      <c r="E84" t="s"/>
      <c r="F84" t="s">
        <v>377</v>
      </c>
      <c r="G84" t="s"/>
      <c r="H84" t="b">
        <v>0</v>
      </c>
      <c r="I84" t="s">
        <v>56</v>
      </c>
      <c r="J84" t="n">
        <v>2</v>
      </c>
      <c r="K84" t="n">
        <v>0</v>
      </c>
      <c r="L84" t="n">
        <v>0</v>
      </c>
      <c r="M84" t="n">
        <v>0</v>
      </c>
      <c r="N84" t="s"/>
    </row>
    <row r="85" spans="1:14">
      <c r="A85" s="1">
        <f>HYPERLINK("http://www.twitter.com/lyonsalice12", "lyonsalice12")</f>
        <v/>
      </c>
      <c r="B85" t="s">
        <v>378</v>
      </c>
      <c r="C85" t="s">
        <v>379</v>
      </c>
      <c r="D85" t="s"/>
      <c r="E85" t="s">
        <v>380</v>
      </c>
      <c r="F85" t="s">
        <v>381</v>
      </c>
      <c r="G85" t="s"/>
      <c r="H85" t="b">
        <v>0</v>
      </c>
      <c r="I85" t="s">
        <v>27</v>
      </c>
      <c r="J85" t="n">
        <v>141</v>
      </c>
      <c r="K85" t="n">
        <v>1</v>
      </c>
      <c r="L85" t="n">
        <v>0</v>
      </c>
      <c r="M85" t="n">
        <v>0</v>
      </c>
      <c r="N85" t="s"/>
    </row>
    <row r="86" spans="1:14">
      <c r="A86" s="1">
        <f>HYPERLINK("http://www.twitter.com/PaulJCarreon1", "PaulJCarreon1")</f>
        <v/>
      </c>
      <c r="B86" t="s">
        <v>382</v>
      </c>
      <c r="C86" t="s">
        <v>383</v>
      </c>
      <c r="D86" t="s">
        <v>384</v>
      </c>
      <c r="E86" t="s">
        <v>385</v>
      </c>
      <c r="F86" t="s">
        <v>386</v>
      </c>
      <c r="G86" t="s"/>
      <c r="H86" t="b">
        <v>0</v>
      </c>
      <c r="I86" t="s">
        <v>27</v>
      </c>
      <c r="J86" t="n">
        <v>113</v>
      </c>
      <c r="K86" t="n">
        <v>82</v>
      </c>
      <c r="L86" t="n">
        <v>189</v>
      </c>
      <c r="M86" t="n">
        <v>575</v>
      </c>
      <c r="N86" t="s">
        <v>387</v>
      </c>
    </row>
    <row r="87" spans="1:14">
      <c r="A87" s="1">
        <f>HYPERLINK("http://www.twitter.com/Martn44206906", "Martn44206906")</f>
        <v/>
      </c>
      <c r="B87" t="s">
        <v>388</v>
      </c>
      <c r="C87" t="s">
        <v>389</v>
      </c>
      <c r="D87" t="s"/>
      <c r="E87" t="s">
        <v>390</v>
      </c>
      <c r="F87" t="s">
        <v>391</v>
      </c>
      <c r="G87" t="s"/>
      <c r="H87" t="b">
        <v>0</v>
      </c>
      <c r="I87" t="s">
        <v>27</v>
      </c>
      <c r="J87" t="n">
        <v>68</v>
      </c>
      <c r="K87" t="n">
        <v>0</v>
      </c>
      <c r="L87" t="n">
        <v>0</v>
      </c>
      <c r="M87" t="n">
        <v>0</v>
      </c>
      <c r="N87" t="s"/>
    </row>
    <row r="88" spans="1:14">
      <c r="A88" s="1">
        <f>HYPERLINK("http://www.twitter.com/dankiser40", "dankiser40")</f>
        <v/>
      </c>
      <c r="B88" t="s">
        <v>392</v>
      </c>
      <c r="C88" t="s">
        <v>393</v>
      </c>
      <c r="D88" t="s"/>
      <c r="E88" t="s"/>
      <c r="F88" t="s">
        <v>394</v>
      </c>
      <c r="G88" t="s"/>
      <c r="H88" t="b">
        <v>0</v>
      </c>
      <c r="I88" t="s">
        <v>27</v>
      </c>
      <c r="J88" t="n">
        <v>201</v>
      </c>
      <c r="K88" t="n">
        <v>13</v>
      </c>
      <c r="L88" t="n">
        <v>2</v>
      </c>
      <c r="M88" t="n">
        <v>15</v>
      </c>
      <c r="N88" t="s">
        <v>395</v>
      </c>
    </row>
    <row r="89" spans="1:14">
      <c r="A89" s="1">
        <f>HYPERLINK("http://www.twitter.com/wydvip", "wydvip")</f>
        <v/>
      </c>
      <c r="B89" t="s">
        <v>396</v>
      </c>
      <c r="C89" t="s">
        <v>397</v>
      </c>
      <c r="D89" t="s"/>
      <c r="E89" t="s"/>
      <c r="F89" t="s">
        <v>398</v>
      </c>
      <c r="G89" t="s"/>
      <c r="H89" t="b">
        <v>0</v>
      </c>
      <c r="I89" t="s">
        <v>399</v>
      </c>
      <c r="J89" t="n">
        <v>11</v>
      </c>
      <c r="K89" t="n">
        <v>0</v>
      </c>
      <c r="L89" t="n">
        <v>0</v>
      </c>
      <c r="M89" t="n">
        <v>0</v>
      </c>
      <c r="N89" t="s"/>
    </row>
    <row r="90" spans="1:14">
      <c r="A90" s="1">
        <f>HYPERLINK("http://www.twitter.com/ArensEnero1", "ArensEnero1")</f>
        <v/>
      </c>
      <c r="B90" t="s">
        <v>400</v>
      </c>
      <c r="C90" t="s">
        <v>401</v>
      </c>
      <c r="D90" t="s"/>
      <c r="E90" t="s"/>
      <c r="F90" t="s">
        <v>402</v>
      </c>
      <c r="G90" t="s"/>
      <c r="H90" t="b">
        <v>0</v>
      </c>
      <c r="I90" t="s">
        <v>27</v>
      </c>
      <c r="J90" t="n">
        <v>5</v>
      </c>
      <c r="K90" t="n">
        <v>0</v>
      </c>
      <c r="L90" t="n">
        <v>0</v>
      </c>
      <c r="M90" t="n">
        <v>0</v>
      </c>
      <c r="N90" t="s"/>
    </row>
    <row r="91" spans="1:14">
      <c r="A91" s="1">
        <f>HYPERLINK("http://www.twitter.com/Red8_T", "Red8_T")</f>
        <v/>
      </c>
      <c r="B91" t="s">
        <v>403</v>
      </c>
      <c r="C91" t="s">
        <v>404</v>
      </c>
      <c r="D91" t="s">
        <v>405</v>
      </c>
      <c r="E91" t="s"/>
      <c r="F91" t="s">
        <v>406</v>
      </c>
      <c r="G91" t="s"/>
      <c r="H91" t="b">
        <v>0</v>
      </c>
      <c r="I91" t="s">
        <v>27</v>
      </c>
      <c r="J91" t="n">
        <v>84</v>
      </c>
      <c r="K91" t="n">
        <v>16</v>
      </c>
      <c r="L91" t="n">
        <v>2</v>
      </c>
      <c r="M91" t="n">
        <v>15</v>
      </c>
      <c r="N91" t="s">
        <v>407</v>
      </c>
    </row>
    <row r="92" spans="1:14">
      <c r="A92" s="1">
        <f>HYPERLINK("http://www.twitter.com/ErisvanCardoso", "ErisvanCardoso")</f>
        <v/>
      </c>
      <c r="B92" t="s">
        <v>408</v>
      </c>
      <c r="C92" t="s">
        <v>409</v>
      </c>
      <c r="D92" t="s"/>
      <c r="E92" t="s"/>
      <c r="F92" t="s">
        <v>410</v>
      </c>
      <c r="G92" t="s"/>
      <c r="H92" t="b">
        <v>0</v>
      </c>
      <c r="I92" t="s">
        <v>22</v>
      </c>
      <c r="J92" t="n">
        <v>42</v>
      </c>
      <c r="K92" t="n">
        <v>0</v>
      </c>
      <c r="L92" t="n">
        <v>1</v>
      </c>
      <c r="M92" t="n">
        <v>0</v>
      </c>
      <c r="N92" t="s">
        <v>411</v>
      </c>
    </row>
    <row r="93" spans="1:14">
      <c r="A93" s="1">
        <f>HYPERLINK("http://www.twitter.com/4VckOZwSCfQnhtc", "4VckOZwSCfQnhtc")</f>
        <v/>
      </c>
      <c r="B93" t="s">
        <v>412</v>
      </c>
      <c r="C93" t="s">
        <v>413</v>
      </c>
      <c r="D93" t="s"/>
      <c r="E93" t="s"/>
      <c r="F93" t="s">
        <v>414</v>
      </c>
      <c r="G93" t="s"/>
      <c r="H93" t="b">
        <v>0</v>
      </c>
      <c r="I93" t="s">
        <v>27</v>
      </c>
      <c r="J93" t="n">
        <v>15</v>
      </c>
      <c r="K93" t="n">
        <v>1</v>
      </c>
      <c r="L93" t="n">
        <v>0</v>
      </c>
      <c r="M93" t="n">
        <v>0</v>
      </c>
      <c r="N93" t="s"/>
    </row>
    <row r="94" spans="1:14">
      <c r="A94" s="1">
        <f>HYPERLINK("http://www.twitter.com/31Ogden", "31Ogden")</f>
        <v/>
      </c>
      <c r="B94" t="s">
        <v>415</v>
      </c>
      <c r="C94" t="s">
        <v>416</v>
      </c>
      <c r="D94" t="s"/>
      <c r="E94" t="s">
        <v>417</v>
      </c>
      <c r="F94" t="s">
        <v>418</v>
      </c>
      <c r="G94" t="s"/>
      <c r="H94" t="b">
        <v>0</v>
      </c>
      <c r="I94" t="s">
        <v>27</v>
      </c>
      <c r="J94" t="n">
        <v>33</v>
      </c>
      <c r="K94" t="n">
        <v>30</v>
      </c>
      <c r="L94" t="n">
        <v>27</v>
      </c>
      <c r="M94" t="n">
        <v>18</v>
      </c>
      <c r="N94" t="s">
        <v>419</v>
      </c>
    </row>
    <row r="95" spans="1:14">
      <c r="A95" s="1">
        <f>HYPERLINK("http://www.twitter.com/mackfarms56", "mackfarms56")</f>
        <v/>
      </c>
      <c r="B95" t="s">
        <v>420</v>
      </c>
      <c r="C95" t="s">
        <v>421</v>
      </c>
      <c r="D95" t="s">
        <v>422</v>
      </c>
      <c r="E95" t="s"/>
      <c r="F95" t="s">
        <v>423</v>
      </c>
      <c r="G95" t="s"/>
      <c r="H95" t="b">
        <v>0</v>
      </c>
      <c r="I95" t="s">
        <v>27</v>
      </c>
      <c r="J95" t="n">
        <v>146</v>
      </c>
      <c r="K95" t="n">
        <v>242</v>
      </c>
      <c r="L95" t="n">
        <v>1</v>
      </c>
      <c r="M95" t="n">
        <v>186</v>
      </c>
      <c r="N95" t="s"/>
    </row>
    <row r="96" spans="1:14">
      <c r="A96" s="1">
        <f>HYPERLINK("http://www.twitter.com/KziaNoemiPerei1", "KziaNoemiPerei1")</f>
        <v/>
      </c>
      <c r="B96" t="s">
        <v>424</v>
      </c>
      <c r="C96" t="s">
        <v>425</v>
      </c>
      <c r="D96" t="s"/>
      <c r="E96" t="s"/>
      <c r="F96" t="s">
        <v>426</v>
      </c>
      <c r="G96" t="s"/>
      <c r="H96" t="b">
        <v>0</v>
      </c>
      <c r="I96" t="s">
        <v>22</v>
      </c>
      <c r="J96" t="n">
        <v>92</v>
      </c>
      <c r="K96" t="n">
        <v>0</v>
      </c>
      <c r="L96" t="n">
        <v>0</v>
      </c>
      <c r="M96" t="n">
        <v>0</v>
      </c>
      <c r="N96" t="s"/>
    </row>
    <row r="97" spans="1:14">
      <c r="A97" s="1">
        <f>HYPERLINK("http://www.twitter.com/JodyCackson14", "JodyCackson14")</f>
        <v/>
      </c>
      <c r="B97" t="s">
        <v>427</v>
      </c>
      <c r="C97" t="s">
        <v>428</v>
      </c>
      <c r="D97" t="s"/>
      <c r="E97" t="s">
        <v>429</v>
      </c>
      <c r="F97" t="s">
        <v>430</v>
      </c>
      <c r="G97" t="s"/>
      <c r="H97" t="b">
        <v>0</v>
      </c>
      <c r="I97" t="s">
        <v>27</v>
      </c>
      <c r="J97" t="n">
        <v>141</v>
      </c>
      <c r="K97" t="n">
        <v>17</v>
      </c>
      <c r="L97" t="n">
        <v>38</v>
      </c>
      <c r="M97" t="n">
        <v>14</v>
      </c>
      <c r="N97" t="s">
        <v>431</v>
      </c>
    </row>
    <row r="98" spans="1:14">
      <c r="A98" s="1">
        <f>HYPERLINK("http://www.twitter.com/lzx7145062", "lzx7145062")</f>
        <v/>
      </c>
      <c r="B98" t="s">
        <v>432</v>
      </c>
      <c r="C98" t="s">
        <v>433</v>
      </c>
      <c r="D98" t="s">
        <v>434</v>
      </c>
      <c r="E98" t="s">
        <v>435</v>
      </c>
      <c r="F98" t="s">
        <v>436</v>
      </c>
      <c r="G98" t="s"/>
      <c r="H98" t="b">
        <v>0</v>
      </c>
      <c r="I98" t="s">
        <v>249</v>
      </c>
      <c r="J98" t="n">
        <v>3</v>
      </c>
      <c r="K98" t="n">
        <v>0</v>
      </c>
      <c r="L98" t="n">
        <v>2</v>
      </c>
      <c r="M98" t="n">
        <v>0</v>
      </c>
      <c r="N98" t="s">
        <v>437</v>
      </c>
    </row>
    <row r="99" spans="1:14">
      <c r="A99" s="1">
        <f>HYPERLINK("http://www.twitter.com/YHidalgoL", "YHidalgoL")</f>
        <v/>
      </c>
      <c r="B99" t="s">
        <v>438</v>
      </c>
      <c r="C99" t="s">
        <v>439</v>
      </c>
      <c r="D99" t="s"/>
      <c r="E99" t="s"/>
      <c r="F99" t="s">
        <v>440</v>
      </c>
      <c r="G99" t="s"/>
      <c r="H99" t="b">
        <v>0</v>
      </c>
      <c r="I99" t="s">
        <v>56</v>
      </c>
      <c r="J99" t="n">
        <v>402</v>
      </c>
      <c r="K99" t="n">
        <v>5</v>
      </c>
      <c r="L99" t="n">
        <v>0</v>
      </c>
      <c r="M99" t="n">
        <v>2</v>
      </c>
      <c r="N99" t="s"/>
    </row>
    <row r="100" spans="1:14">
      <c r="A100" s="1">
        <f>HYPERLINK("http://www.twitter.com/StCr30", "StCr30")</f>
        <v/>
      </c>
      <c r="B100" t="s">
        <v>441</v>
      </c>
      <c r="C100" t="s">
        <v>442</v>
      </c>
      <c r="D100" t="s"/>
      <c r="E100" t="s"/>
      <c r="F100" t="s">
        <v>443</v>
      </c>
      <c r="G100" t="s"/>
      <c r="H100" t="b">
        <v>0</v>
      </c>
      <c r="I100" t="s">
        <v>22</v>
      </c>
      <c r="J100" t="n">
        <v>61</v>
      </c>
      <c r="K100" t="n">
        <v>1</v>
      </c>
      <c r="L100" t="n">
        <v>1</v>
      </c>
      <c r="M100" t="n">
        <v>1</v>
      </c>
      <c r="N100" t="s">
        <v>444</v>
      </c>
    </row>
    <row r="101" spans="1:14">
      <c r="A101" s="1">
        <f>HYPERLINK("http://www.twitter.com/RashadFarhadov", "RashadFarhadov")</f>
        <v/>
      </c>
      <c r="B101" t="s">
        <v>445</v>
      </c>
      <c r="C101" t="s">
        <v>446</v>
      </c>
      <c r="D101" t="s">
        <v>447</v>
      </c>
      <c r="E101" t="s">
        <v>448</v>
      </c>
      <c r="F101" t="s">
        <v>449</v>
      </c>
      <c r="G101" t="s">
        <v>450</v>
      </c>
      <c r="H101" t="b">
        <v>0</v>
      </c>
      <c r="I101" t="s">
        <v>308</v>
      </c>
      <c r="J101" t="n">
        <v>857</v>
      </c>
      <c r="K101" t="n">
        <v>21</v>
      </c>
      <c r="L101" t="n">
        <v>5</v>
      </c>
      <c r="M101" t="n">
        <v>0</v>
      </c>
      <c r="N101" t="s">
        <v>451</v>
      </c>
    </row>
    <row r="102" spans="1:14">
      <c r="A102" s="1">
        <f>HYPERLINK("http://www.twitter.com/typefoursound", "typefoursound")</f>
        <v/>
      </c>
      <c r="B102" t="s">
        <v>452</v>
      </c>
      <c r="C102" t="s">
        <v>453</v>
      </c>
      <c r="D102" t="s">
        <v>454</v>
      </c>
      <c r="E102" t="s">
        <v>455</v>
      </c>
      <c r="F102" t="s">
        <v>456</v>
      </c>
      <c r="G102" t="s">
        <v>457</v>
      </c>
      <c r="H102" t="b">
        <v>0</v>
      </c>
      <c r="I102" t="s">
        <v>27</v>
      </c>
      <c r="J102" t="n">
        <v>45</v>
      </c>
      <c r="K102" t="n">
        <v>18</v>
      </c>
      <c r="L102" t="n">
        <v>18</v>
      </c>
      <c r="M102" t="n">
        <v>22</v>
      </c>
      <c r="N102" t="s">
        <v>458</v>
      </c>
    </row>
    <row r="103" spans="1:14">
      <c r="A103" s="1">
        <f>HYPERLINK("http://www.twitter.com/MrIntLSwan", "MrIntLSwan")</f>
        <v/>
      </c>
      <c r="B103" t="s">
        <v>459</v>
      </c>
      <c r="C103" t="s">
        <v>460</v>
      </c>
      <c r="D103" t="s">
        <v>461</v>
      </c>
      <c r="E103" t="s">
        <v>462</v>
      </c>
      <c r="F103" t="s">
        <v>463</v>
      </c>
      <c r="G103" t="s"/>
      <c r="H103" t="b">
        <v>0</v>
      </c>
      <c r="I103" t="s">
        <v>27</v>
      </c>
      <c r="J103" t="n">
        <v>118</v>
      </c>
      <c r="K103" t="n">
        <v>11</v>
      </c>
      <c r="L103" t="n">
        <v>5</v>
      </c>
      <c r="M103" t="n">
        <v>1</v>
      </c>
      <c r="N103" t="s">
        <v>464</v>
      </c>
    </row>
    <row r="104" spans="1:14">
      <c r="A104" s="1">
        <f>HYPERLINK("http://www.twitter.com/daxuehky", "daxuehky")</f>
        <v/>
      </c>
      <c r="B104" t="s">
        <v>465</v>
      </c>
      <c r="C104" t="s">
        <v>466</v>
      </c>
      <c r="D104" t="s"/>
      <c r="E104" t="s"/>
      <c r="F104" t="s">
        <v>467</v>
      </c>
      <c r="G104" t="s"/>
      <c r="H104" t="b">
        <v>0</v>
      </c>
      <c r="I104" t="s">
        <v>249</v>
      </c>
      <c r="J104" t="n">
        <v>16</v>
      </c>
      <c r="K104" t="n">
        <v>0</v>
      </c>
      <c r="L104" t="n">
        <v>0</v>
      </c>
      <c r="M104" t="n">
        <v>1</v>
      </c>
      <c r="N104" t="s"/>
    </row>
    <row r="105" spans="1:14">
      <c r="A105" s="1">
        <f>HYPERLINK("http://www.twitter.com/CGlease", "CGlease")</f>
        <v/>
      </c>
      <c r="B105" t="s">
        <v>468</v>
      </c>
      <c r="C105" t="s">
        <v>469</v>
      </c>
      <c r="D105" t="s">
        <v>470</v>
      </c>
      <c r="E105" t="s">
        <v>471</v>
      </c>
      <c r="F105" t="s">
        <v>472</v>
      </c>
      <c r="G105" t="s"/>
      <c r="H105" t="b">
        <v>0</v>
      </c>
      <c r="I105" t="s">
        <v>27</v>
      </c>
      <c r="J105" t="n">
        <v>585</v>
      </c>
      <c r="K105" t="n">
        <v>282</v>
      </c>
      <c r="L105" t="n">
        <v>4235</v>
      </c>
      <c r="M105" t="n">
        <v>6773</v>
      </c>
      <c r="N105" t="s">
        <v>473</v>
      </c>
    </row>
    <row r="106" spans="1:14">
      <c r="A106" s="1">
        <f>HYPERLINK("http://www.twitter.com/DavidJonesIV413", "DavidJonesIV413")</f>
        <v/>
      </c>
      <c r="B106" t="s">
        <v>474</v>
      </c>
      <c r="C106" t="s">
        <v>475</v>
      </c>
      <c r="D106" t="s"/>
      <c r="E106" t="s"/>
      <c r="F106" t="s">
        <v>476</v>
      </c>
      <c r="G106" t="s"/>
      <c r="H106" t="b">
        <v>0</v>
      </c>
      <c r="I106" t="s">
        <v>27</v>
      </c>
      <c r="J106" t="n">
        <v>81</v>
      </c>
      <c r="K106" t="n">
        <v>0</v>
      </c>
      <c r="L106" t="n">
        <v>0</v>
      </c>
      <c r="M106" t="n">
        <v>0</v>
      </c>
      <c r="N106" t="s"/>
    </row>
    <row r="107" spans="1:14">
      <c r="A107" s="1">
        <f>HYPERLINK("http://www.twitter.com/MoneyBaGPearce", "MoneyBaGPearce")</f>
        <v/>
      </c>
      <c r="B107" t="s">
        <v>477</v>
      </c>
      <c r="C107" t="s">
        <v>478</v>
      </c>
      <c r="D107" t="s">
        <v>479</v>
      </c>
      <c r="E107" t="s">
        <v>480</v>
      </c>
      <c r="F107" t="s">
        <v>481</v>
      </c>
      <c r="G107" t="s"/>
      <c r="H107" t="b">
        <v>0</v>
      </c>
      <c r="I107" t="s">
        <v>27</v>
      </c>
      <c r="J107" t="n">
        <v>51</v>
      </c>
      <c r="K107" t="n">
        <v>3</v>
      </c>
      <c r="L107" t="n">
        <v>18</v>
      </c>
      <c r="M107" t="n">
        <v>2</v>
      </c>
      <c r="N107" t="s">
        <v>482</v>
      </c>
    </row>
    <row r="108" spans="1:14">
      <c r="A108" s="1">
        <f>HYPERLINK("http://www.twitter.com/ShuangLee6", "ShuangLee6")</f>
        <v/>
      </c>
      <c r="B108" t="s">
        <v>483</v>
      </c>
      <c r="C108" t="s">
        <v>484</v>
      </c>
      <c r="D108" t="s"/>
      <c r="E108" t="s">
        <v>485</v>
      </c>
      <c r="F108" t="s">
        <v>486</v>
      </c>
      <c r="G108" t="s"/>
      <c r="H108" t="b">
        <v>0</v>
      </c>
      <c r="I108" t="s">
        <v>27</v>
      </c>
      <c r="J108" t="n">
        <v>125</v>
      </c>
      <c r="K108" t="n">
        <v>0</v>
      </c>
      <c r="L108" t="n">
        <v>0</v>
      </c>
      <c r="M108" t="n">
        <v>0</v>
      </c>
      <c r="N108" t="s"/>
    </row>
    <row r="109" spans="1:14">
      <c r="A109" s="1">
        <f>HYPERLINK("http://www.twitter.com/johnril75357256", "johnril75357256")</f>
        <v/>
      </c>
      <c r="B109" t="s">
        <v>487</v>
      </c>
      <c r="C109" t="s">
        <v>488</v>
      </c>
      <c r="D109" t="s"/>
      <c r="E109" t="s"/>
      <c r="F109" t="s">
        <v>489</v>
      </c>
      <c r="G109" t="s"/>
      <c r="H109" t="b">
        <v>0</v>
      </c>
      <c r="I109" t="s">
        <v>27</v>
      </c>
      <c r="J109" t="n">
        <v>144</v>
      </c>
      <c r="K109" t="n">
        <v>2</v>
      </c>
      <c r="L109" t="n">
        <v>6</v>
      </c>
      <c r="M109" t="n">
        <v>11</v>
      </c>
      <c r="N109" t="s"/>
    </row>
    <row r="110" spans="1:14">
      <c r="A110" s="1">
        <f>HYPERLINK("http://www.twitter.com/ZachBoyer7", "ZachBoyer7")</f>
        <v/>
      </c>
      <c r="B110" t="s">
        <v>490</v>
      </c>
      <c r="C110" t="s">
        <v>491</v>
      </c>
      <c r="D110" t="s"/>
      <c r="E110" t="s"/>
      <c r="F110" t="s">
        <v>492</v>
      </c>
      <c r="G110" t="s"/>
      <c r="H110" t="b">
        <v>0</v>
      </c>
      <c r="I110" t="s">
        <v>27</v>
      </c>
      <c r="J110" t="n">
        <v>128</v>
      </c>
      <c r="K110" t="n">
        <v>5</v>
      </c>
      <c r="L110" t="n">
        <v>14</v>
      </c>
      <c r="M110" t="n">
        <v>176</v>
      </c>
      <c r="N110" t="s">
        <v>493</v>
      </c>
    </row>
    <row r="111" spans="1:14">
      <c r="A111" s="1">
        <f>HYPERLINK("http://www.twitter.com/tinat0585", "tinat0585")</f>
        <v/>
      </c>
      <c r="B111" t="s">
        <v>494</v>
      </c>
      <c r="C111" t="s">
        <v>495</v>
      </c>
      <c r="D111" t="s"/>
      <c r="E111" t="s"/>
      <c r="F111" t="s">
        <v>496</v>
      </c>
      <c r="G111" t="s"/>
      <c r="H111" t="b">
        <v>0</v>
      </c>
      <c r="I111" t="s">
        <v>27</v>
      </c>
      <c r="J111" t="n">
        <v>103</v>
      </c>
      <c r="K111" t="n">
        <v>2</v>
      </c>
      <c r="L111" t="n">
        <v>910</v>
      </c>
      <c r="M111" t="n">
        <v>43</v>
      </c>
      <c r="N111" t="s"/>
    </row>
    <row r="112" spans="1:14">
      <c r="A112" s="1">
        <f>HYPERLINK("http://www.twitter.com/Juan05923561", "Juan05923561")</f>
        <v/>
      </c>
      <c r="B112" t="s">
        <v>497</v>
      </c>
      <c r="C112" t="s">
        <v>498</v>
      </c>
      <c r="D112" t="s">
        <v>499</v>
      </c>
      <c r="E112" t="s">
        <v>500</v>
      </c>
      <c r="F112" t="s">
        <v>501</v>
      </c>
      <c r="G112" t="s"/>
      <c r="H112" t="b">
        <v>0</v>
      </c>
      <c r="I112" t="s">
        <v>27</v>
      </c>
      <c r="J112" t="n">
        <v>50</v>
      </c>
      <c r="K112" t="n">
        <v>0</v>
      </c>
      <c r="L112" t="n">
        <v>0</v>
      </c>
      <c r="M112" t="n">
        <v>0</v>
      </c>
      <c r="N112" t="s"/>
    </row>
    <row r="113" spans="1:14">
      <c r="A113" s="1">
        <f>HYPERLINK("http://www.twitter.com/J3u14", "J3u14")</f>
        <v/>
      </c>
      <c r="B113" t="s">
        <v>502</v>
      </c>
      <c r="C113" t="s">
        <v>503</v>
      </c>
      <c r="D113" t="s"/>
      <c r="E113" t="s"/>
      <c r="F113" t="s">
        <v>504</v>
      </c>
      <c r="G113" t="s"/>
      <c r="H113" t="b">
        <v>0</v>
      </c>
      <c r="I113" t="s">
        <v>27</v>
      </c>
      <c r="J113" t="n">
        <v>102</v>
      </c>
      <c r="K113" t="n">
        <v>5</v>
      </c>
      <c r="L113" t="n">
        <v>0</v>
      </c>
      <c r="M113" t="n">
        <v>1</v>
      </c>
      <c r="N113" t="s"/>
    </row>
    <row r="114" spans="1:14">
      <c r="A114" s="1">
        <f>HYPERLINK("http://www.twitter.com/JohnathanMario1", "JohnathanMario1")</f>
        <v/>
      </c>
      <c r="B114" t="s">
        <v>505</v>
      </c>
      <c r="C114" t="s">
        <v>506</v>
      </c>
      <c r="D114" t="s"/>
      <c r="E114" t="s"/>
      <c r="F114" t="s">
        <v>507</v>
      </c>
      <c r="G114" t="s"/>
      <c r="H114" t="b">
        <v>0</v>
      </c>
      <c r="I114" t="s">
        <v>27</v>
      </c>
      <c r="J114" t="n">
        <v>27</v>
      </c>
      <c r="K114" t="n">
        <v>0</v>
      </c>
      <c r="L114" t="n">
        <v>0</v>
      </c>
      <c r="M114" t="n">
        <v>0</v>
      </c>
      <c r="N114" t="s"/>
    </row>
    <row r="115" spans="1:14">
      <c r="A115" s="1">
        <f>HYPERLINK("http://www.twitter.com/Lonnie26340963", "Lonnie26340963")</f>
        <v/>
      </c>
      <c r="B115" t="s">
        <v>508</v>
      </c>
      <c r="C115" t="s">
        <v>509</v>
      </c>
      <c r="D115" t="s"/>
      <c r="E115" t="s"/>
      <c r="F115" t="s">
        <v>510</v>
      </c>
      <c r="G115" t="s"/>
      <c r="H115" t="b">
        <v>0</v>
      </c>
      <c r="I115" t="s">
        <v>27</v>
      </c>
      <c r="J115" t="n">
        <v>54</v>
      </c>
      <c r="K115" t="n">
        <v>0</v>
      </c>
      <c r="L115" t="n">
        <v>2</v>
      </c>
      <c r="M115" t="n">
        <v>1</v>
      </c>
      <c r="N115" t="s">
        <v>511</v>
      </c>
    </row>
    <row r="116" spans="1:14">
      <c r="A116" s="1">
        <f>HYPERLINK("http://www.twitter.com/Stsolomon618Gm", "Stsolomon618Gm")</f>
        <v/>
      </c>
      <c r="B116" t="s">
        <v>512</v>
      </c>
      <c r="C116" t="s">
        <v>513</v>
      </c>
      <c r="D116" t="s">
        <v>514</v>
      </c>
      <c r="E116" t="s">
        <v>515</v>
      </c>
      <c r="F116" t="s">
        <v>516</v>
      </c>
      <c r="G116" t="s"/>
      <c r="H116" t="b">
        <v>0</v>
      </c>
      <c r="I116" t="s">
        <v>27</v>
      </c>
      <c r="J116" t="n">
        <v>76</v>
      </c>
      <c r="K116" t="n">
        <v>10</v>
      </c>
      <c r="L116" t="n">
        <v>113</v>
      </c>
      <c r="M116" t="n">
        <v>23</v>
      </c>
      <c r="N116" t="s">
        <v>517</v>
      </c>
    </row>
    <row r="117" spans="1:14">
      <c r="A117" s="1">
        <f>HYPERLINK("http://www.twitter.com/mateusflaraujo", "mateusflaraujo")</f>
        <v/>
      </c>
      <c r="B117" t="s">
        <v>518</v>
      </c>
      <c r="C117" t="s">
        <v>519</v>
      </c>
      <c r="D117" t="s"/>
      <c r="E117" t="s"/>
      <c r="F117" t="s">
        <v>520</v>
      </c>
      <c r="G117" t="s"/>
      <c r="H117" t="b">
        <v>0</v>
      </c>
      <c r="I117" t="s">
        <v>22</v>
      </c>
      <c r="J117" t="n">
        <v>42</v>
      </c>
      <c r="K117" t="n">
        <v>1</v>
      </c>
      <c r="L117" t="n">
        <v>0</v>
      </c>
      <c r="M117" t="n">
        <v>3</v>
      </c>
      <c r="N117" t="s"/>
    </row>
    <row r="118" spans="1:14">
      <c r="A118" s="1">
        <f>HYPERLINK("http://www.twitter.com/RyanHumphries18", "RyanHumphries18")</f>
        <v/>
      </c>
      <c r="B118" t="s">
        <v>521</v>
      </c>
      <c r="C118" t="s">
        <v>522</v>
      </c>
      <c r="D118" t="s">
        <v>514</v>
      </c>
      <c r="E118" t="s">
        <v>523</v>
      </c>
      <c r="F118" t="s">
        <v>524</v>
      </c>
      <c r="G118" t="s"/>
      <c r="H118" t="b">
        <v>0</v>
      </c>
      <c r="I118" t="s">
        <v>27</v>
      </c>
      <c r="J118" t="n">
        <v>58</v>
      </c>
      <c r="K118" t="n">
        <v>10</v>
      </c>
      <c r="L118" t="n">
        <v>33</v>
      </c>
      <c r="M118" t="n">
        <v>16</v>
      </c>
      <c r="N118" t="s">
        <v>525</v>
      </c>
    </row>
    <row r="119" spans="1:14">
      <c r="A119" s="1">
        <f>HYPERLINK("http://www.twitter.com/Ellaine_Castro3", "Ellaine_Castro3")</f>
        <v/>
      </c>
      <c r="B119" t="s">
        <v>526</v>
      </c>
      <c r="C119" t="s">
        <v>527</v>
      </c>
      <c r="D119" t="s"/>
      <c r="E119" t="s"/>
      <c r="F119" t="s">
        <v>528</v>
      </c>
      <c r="G119" t="s"/>
      <c r="H119" t="b">
        <v>0</v>
      </c>
      <c r="I119" t="s">
        <v>27</v>
      </c>
      <c r="J119" t="n">
        <v>66</v>
      </c>
      <c r="K119" t="n">
        <v>0</v>
      </c>
      <c r="L119" t="n">
        <v>0</v>
      </c>
      <c r="M119" t="n">
        <v>5</v>
      </c>
      <c r="N119" t="s"/>
    </row>
    <row r="120" spans="1:14">
      <c r="A120" s="1">
        <f>HYPERLINK("http://www.twitter.com/Hammer2655", "Hammer2655")</f>
        <v/>
      </c>
      <c r="B120" t="s">
        <v>529</v>
      </c>
      <c r="C120" t="s">
        <v>530</v>
      </c>
      <c r="D120" t="s">
        <v>531</v>
      </c>
      <c r="E120" t="s">
        <v>532</v>
      </c>
      <c r="F120" t="s">
        <v>533</v>
      </c>
      <c r="G120" t="s">
        <v>534</v>
      </c>
      <c r="H120" t="b">
        <v>0</v>
      </c>
      <c r="I120" t="s">
        <v>27</v>
      </c>
      <c r="J120" t="n">
        <v>196</v>
      </c>
      <c r="K120" t="n">
        <v>83</v>
      </c>
      <c r="L120" t="n">
        <v>1936</v>
      </c>
      <c r="M120" t="n">
        <v>1842</v>
      </c>
      <c r="N120" t="s">
        <v>535</v>
      </c>
    </row>
    <row r="121" spans="1:14">
      <c r="A121" s="1">
        <f>HYPERLINK("http://www.twitter.com/zMegamannn", "zMegamannn")</f>
        <v/>
      </c>
      <c r="B121" t="s">
        <v>536</v>
      </c>
      <c r="C121" t="s">
        <v>537</v>
      </c>
      <c r="D121" t="s"/>
      <c r="E121" t="s">
        <v>538</v>
      </c>
      <c r="F121" t="s">
        <v>539</v>
      </c>
      <c r="G121" t="s">
        <v>540</v>
      </c>
      <c r="H121" t="b">
        <v>0</v>
      </c>
      <c r="I121" t="s">
        <v>27</v>
      </c>
      <c r="J121" t="n">
        <v>182</v>
      </c>
      <c r="K121" t="n">
        <v>8</v>
      </c>
      <c r="L121" t="n">
        <v>4</v>
      </c>
      <c r="M121" t="n">
        <v>3</v>
      </c>
      <c r="N121" t="s">
        <v>541</v>
      </c>
    </row>
    <row r="122" spans="1:14">
      <c r="A122" s="1">
        <f>HYPERLINK("http://www.twitter.com/joachimgacho", "joachimgacho")</f>
        <v/>
      </c>
      <c r="B122" t="s">
        <v>542</v>
      </c>
      <c r="C122" t="s">
        <v>543</v>
      </c>
      <c r="D122" t="s"/>
      <c r="E122" t="s"/>
      <c r="F122" t="s">
        <v>544</v>
      </c>
      <c r="G122" t="s"/>
      <c r="H122" t="b">
        <v>0</v>
      </c>
      <c r="I122" t="s">
        <v>27</v>
      </c>
      <c r="J122" t="n">
        <v>38</v>
      </c>
      <c r="K122" t="n">
        <v>0</v>
      </c>
      <c r="L122" t="n">
        <v>2</v>
      </c>
      <c r="M122" t="n">
        <v>9</v>
      </c>
      <c r="N122" t="s">
        <v>545</v>
      </c>
    </row>
    <row r="123" spans="1:14">
      <c r="A123" s="1">
        <f>HYPERLINK("http://www.twitter.com/Darknloveliii", "Darknloveliii")</f>
        <v/>
      </c>
      <c r="B123" t="s">
        <v>546</v>
      </c>
      <c r="C123" t="s">
        <v>547</v>
      </c>
      <c r="D123" t="s"/>
      <c r="E123" t="s">
        <v>548</v>
      </c>
      <c r="F123" t="s">
        <v>549</v>
      </c>
      <c r="G123" t="s"/>
      <c r="H123" t="b">
        <v>0</v>
      </c>
      <c r="I123" t="s">
        <v>27</v>
      </c>
      <c r="J123" t="n">
        <v>25</v>
      </c>
      <c r="K123" t="n">
        <v>0</v>
      </c>
      <c r="L123" t="n">
        <v>0</v>
      </c>
      <c r="M123" t="n">
        <v>0</v>
      </c>
      <c r="N123" t="s"/>
    </row>
    <row r="124" spans="1:14">
      <c r="A124" s="1">
        <f>HYPERLINK("http://www.twitter.com/Damerd_75", "Damerd_75")</f>
        <v/>
      </c>
      <c r="B124" t="s">
        <v>550</v>
      </c>
      <c r="C124" t="s">
        <v>551</v>
      </c>
      <c r="D124" t="s"/>
      <c r="E124" t="s"/>
      <c r="F124" t="s">
        <v>552</v>
      </c>
      <c r="G124" t="s"/>
      <c r="H124" t="b">
        <v>0</v>
      </c>
      <c r="I124" t="s">
        <v>27</v>
      </c>
      <c r="J124" t="n">
        <v>10</v>
      </c>
      <c r="K124" t="n">
        <v>3</v>
      </c>
      <c r="L124" t="n">
        <v>4</v>
      </c>
      <c r="M124" t="n">
        <v>20</v>
      </c>
      <c r="N124" t="s">
        <v>553</v>
      </c>
    </row>
    <row r="125" spans="1:14">
      <c r="A125" s="1">
        <f>HYPERLINK("http://www.twitter.com/umarsadam15", "umarsadam15")</f>
        <v/>
      </c>
      <c r="B125" t="s">
        <v>554</v>
      </c>
      <c r="C125" t="s">
        <v>555</v>
      </c>
      <c r="D125" t="s"/>
      <c r="E125" t="s"/>
      <c r="F125" t="s">
        <v>556</v>
      </c>
      <c r="G125" t="s"/>
      <c r="H125" t="b">
        <v>0</v>
      </c>
      <c r="I125" t="s">
        <v>27</v>
      </c>
      <c r="J125" t="n">
        <v>46</v>
      </c>
      <c r="K125" t="n">
        <v>0</v>
      </c>
      <c r="L125" t="n">
        <v>0</v>
      </c>
      <c r="M125" t="n">
        <v>0</v>
      </c>
      <c r="N125" t="s"/>
    </row>
    <row r="126" spans="1:14">
      <c r="A126" s="1">
        <f>HYPERLINK("http://www.twitter.com/andres61674", "andres61674")</f>
        <v/>
      </c>
      <c r="B126" t="s">
        <v>557</v>
      </c>
      <c r="C126" t="s">
        <v>558</v>
      </c>
      <c r="D126" t="s">
        <v>559</v>
      </c>
      <c r="E126" t="s">
        <v>560</v>
      </c>
      <c r="F126" t="s">
        <v>561</v>
      </c>
      <c r="G126" t="s"/>
      <c r="H126" t="b">
        <v>0</v>
      </c>
      <c r="I126" t="s">
        <v>27</v>
      </c>
      <c r="J126" t="n">
        <v>2082</v>
      </c>
      <c r="K126" t="n">
        <v>1095</v>
      </c>
      <c r="L126" t="n">
        <v>25129</v>
      </c>
      <c r="M126" t="n">
        <v>62684</v>
      </c>
      <c r="N126" t="s">
        <v>562</v>
      </c>
    </row>
    <row r="127" spans="1:14">
      <c r="A127" s="1">
        <f>HYPERLINK("http://www.twitter.com/BamideleStevens", "BamideleStevens")</f>
        <v/>
      </c>
      <c r="B127" t="s">
        <v>563</v>
      </c>
      <c r="C127" t="s">
        <v>564</v>
      </c>
      <c r="D127" t="s">
        <v>565</v>
      </c>
      <c r="E127" t="s">
        <v>566</v>
      </c>
      <c r="F127" t="s">
        <v>567</v>
      </c>
      <c r="G127" t="s"/>
      <c r="H127" t="b">
        <v>0</v>
      </c>
      <c r="I127" t="s">
        <v>27</v>
      </c>
      <c r="J127" t="n">
        <v>450</v>
      </c>
      <c r="K127" t="n">
        <v>44</v>
      </c>
      <c r="L127" t="n">
        <v>57</v>
      </c>
      <c r="M127" t="n">
        <v>31</v>
      </c>
      <c r="N127" t="s">
        <v>568</v>
      </c>
    </row>
    <row r="128" spans="1:14">
      <c r="A128" s="1">
        <f>HYPERLINK("http://www.twitter.com/tonja79781731", "tonja79781731")</f>
        <v/>
      </c>
      <c r="B128" t="s">
        <v>569</v>
      </c>
      <c r="C128" t="s">
        <v>570</v>
      </c>
      <c r="D128" t="s"/>
      <c r="E128" t="s"/>
      <c r="F128" t="s">
        <v>571</v>
      </c>
      <c r="G128" t="s"/>
      <c r="H128" t="b">
        <v>0</v>
      </c>
      <c r="I128" t="s">
        <v>27</v>
      </c>
      <c r="J128" t="n">
        <v>52</v>
      </c>
      <c r="K128" t="n">
        <v>0</v>
      </c>
      <c r="L128" t="n">
        <v>0</v>
      </c>
      <c r="M128" t="n">
        <v>0</v>
      </c>
      <c r="N128" t="s"/>
    </row>
    <row r="129" spans="1:14">
      <c r="A129" s="1">
        <f>HYPERLINK("http://www.twitter.com/Boxmaan1314", "Boxmaan1314")</f>
        <v/>
      </c>
      <c r="B129" t="s">
        <v>572</v>
      </c>
      <c r="C129" t="s">
        <v>573</v>
      </c>
      <c r="D129" t="s">
        <v>574</v>
      </c>
      <c r="E129" t="s">
        <v>575</v>
      </c>
      <c r="F129" t="s">
        <v>576</v>
      </c>
      <c r="G129" t="s"/>
      <c r="H129" t="b">
        <v>0</v>
      </c>
      <c r="I129" t="s">
        <v>27</v>
      </c>
      <c r="J129" t="n">
        <v>354</v>
      </c>
      <c r="K129" t="n">
        <v>133</v>
      </c>
      <c r="L129" t="n">
        <v>5736</v>
      </c>
      <c r="M129" t="n">
        <v>3881</v>
      </c>
      <c r="N129" t="s"/>
    </row>
    <row r="130" spans="1:14">
      <c r="A130" s="1">
        <f>HYPERLINK("http://www.twitter.com/Elivebetter", "Elivebetter")</f>
        <v/>
      </c>
      <c r="B130" t="s">
        <v>577</v>
      </c>
      <c r="C130" t="s">
        <v>578</v>
      </c>
      <c r="D130" t="s"/>
      <c r="E130" t="s">
        <v>579</v>
      </c>
      <c r="F130" t="s">
        <v>580</v>
      </c>
      <c r="G130" t="s">
        <v>581</v>
      </c>
      <c r="H130" t="b">
        <v>0</v>
      </c>
      <c r="I130" t="s">
        <v>249</v>
      </c>
      <c r="J130" t="n">
        <v>1481</v>
      </c>
      <c r="K130" t="n">
        <v>753</v>
      </c>
      <c r="L130" t="n">
        <v>124</v>
      </c>
      <c r="M130" t="n">
        <v>77</v>
      </c>
      <c r="N130" t="s">
        <v>582</v>
      </c>
    </row>
    <row r="131" spans="1:14">
      <c r="A131" s="1">
        <f>HYPERLINK("http://www.twitter.com/bnorbiso", "bnorbiso")</f>
        <v/>
      </c>
      <c r="B131" t="s">
        <v>583</v>
      </c>
      <c r="C131" t="s">
        <v>584</v>
      </c>
      <c r="D131" t="s"/>
      <c r="E131" t="s">
        <v>585</v>
      </c>
      <c r="F131" t="s">
        <v>586</v>
      </c>
      <c r="G131" t="s"/>
      <c r="H131" t="b">
        <v>0</v>
      </c>
      <c r="I131" t="s">
        <v>27</v>
      </c>
      <c r="J131" t="n">
        <v>344</v>
      </c>
      <c r="K131" t="n">
        <v>28</v>
      </c>
      <c r="L131" t="n">
        <v>281</v>
      </c>
      <c r="M131" t="n">
        <v>15</v>
      </c>
      <c r="N131" t="s">
        <v>587</v>
      </c>
    </row>
    <row r="132" spans="1:14">
      <c r="A132" s="1">
        <f>HYPERLINK("http://www.twitter.com/AntwayneB", "AntwayneB")</f>
        <v/>
      </c>
      <c r="B132" t="s">
        <v>588</v>
      </c>
      <c r="C132" t="s">
        <v>589</v>
      </c>
      <c r="D132" t="s">
        <v>590</v>
      </c>
      <c r="E132" t="s"/>
      <c r="F132" t="s">
        <v>591</v>
      </c>
      <c r="G132" t="s"/>
      <c r="H132" t="b">
        <v>0</v>
      </c>
      <c r="I132" t="s">
        <v>27</v>
      </c>
      <c r="J132" t="n">
        <v>758</v>
      </c>
      <c r="K132" t="n">
        <v>17</v>
      </c>
      <c r="L132" t="n">
        <v>0</v>
      </c>
      <c r="M132" t="n">
        <v>0</v>
      </c>
      <c r="N132" t="s"/>
    </row>
    <row r="133" spans="1:14">
      <c r="A133" s="1">
        <f>HYPERLINK("http://www.twitter.com/junsukeHTH", "junsukeHTH")</f>
        <v/>
      </c>
      <c r="B133" t="s">
        <v>592</v>
      </c>
      <c r="C133" t="s">
        <v>593</v>
      </c>
      <c r="D133" t="s"/>
      <c r="E133" t="s">
        <v>594</v>
      </c>
      <c r="F133" t="s">
        <v>595</v>
      </c>
      <c r="G133" t="s"/>
      <c r="H133" t="b">
        <v>0</v>
      </c>
      <c r="I133" t="s">
        <v>154</v>
      </c>
      <c r="J133" t="n">
        <v>99</v>
      </c>
      <c r="K133" t="n">
        <v>59</v>
      </c>
      <c r="L133" t="n">
        <v>388</v>
      </c>
      <c r="M133" t="n">
        <v>979</v>
      </c>
      <c r="N133" t="s">
        <v>596</v>
      </c>
    </row>
    <row r="134" spans="1:14">
      <c r="A134" s="1">
        <f>HYPERLINK("http://www.twitter.com/JacksonSassane1", "JacksonSassane1")</f>
        <v/>
      </c>
      <c r="B134" t="s">
        <v>597</v>
      </c>
      <c r="C134" t="s">
        <v>598</v>
      </c>
      <c r="D134" t="s">
        <v>599</v>
      </c>
      <c r="E134" t="s"/>
      <c r="F134" t="s">
        <v>600</v>
      </c>
      <c r="G134" t="s"/>
      <c r="H134" t="b">
        <v>0</v>
      </c>
      <c r="I134" t="s">
        <v>27</v>
      </c>
      <c r="J134" t="n">
        <v>3</v>
      </c>
      <c r="K134" t="n">
        <v>0</v>
      </c>
      <c r="L134" t="n">
        <v>0</v>
      </c>
      <c r="M134" t="n">
        <v>0</v>
      </c>
      <c r="N134" t="s"/>
    </row>
    <row r="135" spans="1:14">
      <c r="A135" s="1">
        <f>HYPERLINK("http://www.twitter.com/Becker87546548", "Becker87546548")</f>
        <v/>
      </c>
      <c r="B135" t="s">
        <v>601</v>
      </c>
      <c r="C135" t="s">
        <v>602</v>
      </c>
      <c r="D135" t="s">
        <v>603</v>
      </c>
      <c r="E135" t="s"/>
      <c r="F135" t="s">
        <v>604</v>
      </c>
      <c r="G135" t="s"/>
      <c r="H135" t="b">
        <v>0</v>
      </c>
      <c r="I135" t="s">
        <v>27</v>
      </c>
      <c r="J135" t="n">
        <v>43</v>
      </c>
      <c r="K135" t="n">
        <v>1</v>
      </c>
      <c r="L135" t="n">
        <v>0</v>
      </c>
      <c r="M135" t="n">
        <v>0</v>
      </c>
      <c r="N135" t="s"/>
    </row>
    <row r="136" spans="1:14">
      <c r="A136" s="1">
        <f>HYPERLINK("http://www.twitter.com/trigorodrigo87", "trigorodrigo87")</f>
        <v/>
      </c>
      <c r="B136" t="s">
        <v>605</v>
      </c>
      <c r="C136" t="s">
        <v>606</v>
      </c>
      <c r="D136" t="s"/>
      <c r="E136" t="s"/>
      <c r="F136" t="s">
        <v>607</v>
      </c>
      <c r="G136" t="s"/>
      <c r="H136" t="b">
        <v>0</v>
      </c>
      <c r="I136" t="s">
        <v>56</v>
      </c>
      <c r="J136" t="n">
        <v>122</v>
      </c>
      <c r="K136" t="n">
        <v>43</v>
      </c>
      <c r="L136" t="n">
        <v>1936</v>
      </c>
      <c r="M136" t="n">
        <v>4301</v>
      </c>
      <c r="N136" t="s">
        <v>608</v>
      </c>
    </row>
    <row r="137" spans="1:14">
      <c r="A137" s="1">
        <f>HYPERLINK("http://www.twitter.com/surendra_97", "surendra_97")</f>
        <v/>
      </c>
      <c r="B137" t="s">
        <v>609</v>
      </c>
      <c r="C137" t="s">
        <v>610</v>
      </c>
      <c r="D137" t="s">
        <v>611</v>
      </c>
      <c r="E137" t="s">
        <v>612</v>
      </c>
      <c r="F137" t="s">
        <v>613</v>
      </c>
      <c r="G137" t="s"/>
      <c r="H137" t="b">
        <v>0</v>
      </c>
      <c r="I137" t="s">
        <v>27</v>
      </c>
      <c r="J137" t="n">
        <v>75</v>
      </c>
      <c r="K137" t="n">
        <v>12</v>
      </c>
      <c r="L137" t="n">
        <v>274</v>
      </c>
      <c r="M137" t="n">
        <v>36</v>
      </c>
      <c r="N137" t="s">
        <v>614</v>
      </c>
    </row>
    <row r="138" spans="1:14">
      <c r="A138" s="1">
        <f>HYPERLINK("http://www.twitter.com/RaynalHough", "RaynalHough")</f>
        <v/>
      </c>
      <c r="B138" t="s">
        <v>615</v>
      </c>
      <c r="C138" t="s">
        <v>616</v>
      </c>
      <c r="D138" t="s">
        <v>617</v>
      </c>
      <c r="E138" t="s">
        <v>618</v>
      </c>
      <c r="F138" t="s">
        <v>619</v>
      </c>
      <c r="G138" t="s"/>
      <c r="H138" t="b">
        <v>0</v>
      </c>
      <c r="I138" t="s">
        <v>27</v>
      </c>
      <c r="J138" t="n">
        <v>785</v>
      </c>
      <c r="K138" t="n">
        <v>135</v>
      </c>
      <c r="L138" t="n">
        <v>629</v>
      </c>
      <c r="M138" t="n">
        <v>2204</v>
      </c>
      <c r="N138" t="s">
        <v>620</v>
      </c>
    </row>
    <row r="139" spans="1:14">
      <c r="A139" s="1">
        <f>HYPERLINK("http://www.twitter.com/JohnTransporter", "JohnTransporter")</f>
        <v/>
      </c>
      <c r="B139" t="s">
        <v>621</v>
      </c>
      <c r="C139" t="s">
        <v>622</v>
      </c>
      <c r="D139" t="s">
        <v>623</v>
      </c>
      <c r="E139" t="s">
        <v>624</v>
      </c>
      <c r="F139" t="s">
        <v>625</v>
      </c>
      <c r="G139" t="s"/>
      <c r="H139" t="b">
        <v>0</v>
      </c>
      <c r="I139" t="s">
        <v>27</v>
      </c>
      <c r="J139" t="n">
        <v>27</v>
      </c>
      <c r="K139" t="n">
        <v>10</v>
      </c>
      <c r="L139" t="n">
        <v>4</v>
      </c>
      <c r="M139" t="n">
        <v>1</v>
      </c>
      <c r="N139" t="s">
        <v>626</v>
      </c>
    </row>
    <row r="140" spans="1:14">
      <c r="A140" s="1">
        <f>HYPERLINK("http://www.twitter.com/John41927929", "John41927929")</f>
        <v/>
      </c>
      <c r="B140" t="s">
        <v>627</v>
      </c>
      <c r="C140" t="s">
        <v>628</v>
      </c>
      <c r="D140" t="s"/>
      <c r="E140" t="s"/>
      <c r="F140" t="s">
        <v>629</v>
      </c>
      <c r="G140" t="s"/>
      <c r="H140" t="b">
        <v>0</v>
      </c>
      <c r="I140" t="s">
        <v>27</v>
      </c>
      <c r="J140" t="n">
        <v>7</v>
      </c>
      <c r="K140" t="n">
        <v>0</v>
      </c>
      <c r="L140" t="n">
        <v>0</v>
      </c>
      <c r="M140" t="n">
        <v>0</v>
      </c>
      <c r="N140" t="s"/>
    </row>
    <row r="141" spans="1:14">
      <c r="A141" s="1">
        <f>HYPERLINK("http://www.twitter.com/ahmethalukirmak", "ahmethalukirmak")</f>
        <v/>
      </c>
      <c r="B141" t="s">
        <v>630</v>
      </c>
      <c r="C141" t="s">
        <v>631</v>
      </c>
      <c r="D141" t="s">
        <v>632</v>
      </c>
      <c r="E141" t="s">
        <v>633</v>
      </c>
      <c r="F141" t="s">
        <v>634</v>
      </c>
      <c r="G141" t="s"/>
      <c r="H141" t="b">
        <v>0</v>
      </c>
      <c r="I141" t="s">
        <v>308</v>
      </c>
      <c r="J141" t="n">
        <v>124</v>
      </c>
      <c r="K141" t="n">
        <v>140</v>
      </c>
      <c r="L141" t="n">
        <v>2263</v>
      </c>
      <c r="M141" t="n">
        <v>10225</v>
      </c>
      <c r="N141" t="s">
        <v>635</v>
      </c>
    </row>
    <row r="142" spans="1:14">
      <c r="A142" s="1">
        <f>HYPERLINK("http://www.twitter.com/IscoandModric", "IscoandModric")</f>
        <v/>
      </c>
      <c r="B142" t="s">
        <v>636</v>
      </c>
      <c r="C142" t="s">
        <v>637</v>
      </c>
      <c r="D142" t="s">
        <v>638</v>
      </c>
      <c r="E142" t="s">
        <v>639</v>
      </c>
      <c r="F142" t="s">
        <v>640</v>
      </c>
      <c r="G142" t="s">
        <v>641</v>
      </c>
      <c r="H142" t="b">
        <v>0</v>
      </c>
      <c r="I142" t="s">
        <v>27</v>
      </c>
      <c r="J142" t="n">
        <v>284</v>
      </c>
      <c r="K142" t="n">
        <v>94</v>
      </c>
      <c r="L142" t="n">
        <v>9306</v>
      </c>
      <c r="M142" t="n">
        <v>239</v>
      </c>
      <c r="N142" t="s">
        <v>642</v>
      </c>
    </row>
    <row r="143" spans="1:14">
      <c r="A143" s="1">
        <f>HYPERLINK("http://www.twitter.com/okimnotsafe", "okimnotsafe")</f>
        <v/>
      </c>
      <c r="B143" t="s">
        <v>643</v>
      </c>
      <c r="C143" t="s">
        <v>644</v>
      </c>
      <c r="D143" t="s">
        <v>645</v>
      </c>
      <c r="E143" t="s">
        <v>646</v>
      </c>
      <c r="F143" t="s">
        <v>647</v>
      </c>
      <c r="G143" t="s"/>
      <c r="H143" t="b">
        <v>0</v>
      </c>
      <c r="I143" t="s">
        <v>27</v>
      </c>
      <c r="J143" t="n">
        <v>45</v>
      </c>
      <c r="K143" t="n">
        <v>3</v>
      </c>
      <c r="L143" t="n">
        <v>7</v>
      </c>
      <c r="M143" t="n">
        <v>0</v>
      </c>
      <c r="N143" t="s">
        <v>648</v>
      </c>
    </row>
    <row r="144" spans="1:14">
      <c r="A144" s="1">
        <f>HYPERLINK("http://www.twitter.com/RobsonMaceno", "RobsonMaceno")</f>
        <v/>
      </c>
      <c r="B144" t="s">
        <v>649</v>
      </c>
      <c r="C144" t="s">
        <v>650</v>
      </c>
      <c r="D144" t="s"/>
      <c r="E144" t="s"/>
      <c r="F144" t="s">
        <v>651</v>
      </c>
      <c r="G144" t="s"/>
      <c r="H144" t="b">
        <v>0</v>
      </c>
      <c r="I144" t="s">
        <v>22</v>
      </c>
      <c r="J144" t="n">
        <v>181</v>
      </c>
      <c r="K144" t="n">
        <v>19</v>
      </c>
      <c r="L144" t="n">
        <v>67</v>
      </c>
      <c r="M144" t="n">
        <v>20</v>
      </c>
      <c r="N144" t="s">
        <v>648</v>
      </c>
    </row>
    <row r="145" spans="1:14">
      <c r="A145" s="1">
        <f>HYPERLINK("http://www.twitter.com/tbbank5", "tbbank5")</f>
        <v/>
      </c>
      <c r="B145" t="s">
        <v>652</v>
      </c>
      <c r="C145" t="s">
        <v>653</v>
      </c>
      <c r="D145" t="s"/>
      <c r="E145" t="s"/>
      <c r="F145" t="s">
        <v>654</v>
      </c>
      <c r="G145" t="s"/>
      <c r="H145" t="b">
        <v>0</v>
      </c>
      <c r="I145" t="s">
        <v>27</v>
      </c>
      <c r="J145" t="n">
        <v>16</v>
      </c>
      <c r="K145" t="n">
        <v>3</v>
      </c>
      <c r="L145" t="n">
        <v>2</v>
      </c>
      <c r="M145" t="n">
        <v>49</v>
      </c>
      <c r="N145" t="s">
        <v>655</v>
      </c>
    </row>
    <row r="146" spans="1:14">
      <c r="A146" s="1">
        <f>HYPERLINK("http://www.twitter.com/Denilso14182015", "Denilso14182015")</f>
        <v/>
      </c>
      <c r="B146" t="s">
        <v>656</v>
      </c>
      <c r="C146" t="s">
        <v>657</v>
      </c>
      <c r="D146" t="s"/>
      <c r="E146" t="s"/>
      <c r="F146" t="s">
        <v>658</v>
      </c>
      <c r="G146" t="s"/>
      <c r="H146" t="b">
        <v>0</v>
      </c>
      <c r="I146" t="s">
        <v>27</v>
      </c>
      <c r="J146" t="n">
        <v>236</v>
      </c>
      <c r="K146" t="n">
        <v>2</v>
      </c>
      <c r="L146" t="n">
        <v>0</v>
      </c>
      <c r="M146" t="n">
        <v>0</v>
      </c>
      <c r="N146" t="s"/>
    </row>
    <row r="147" spans="1:14">
      <c r="A147" s="1">
        <f>HYPERLINK("http://www.twitter.com/Benegas_Luca", "Benegas_Luca")</f>
        <v/>
      </c>
      <c r="B147" t="s">
        <v>659</v>
      </c>
      <c r="C147" t="s">
        <v>660</v>
      </c>
      <c r="D147" t="s"/>
      <c r="E147" t="s">
        <v>661</v>
      </c>
      <c r="F147" t="s">
        <v>662</v>
      </c>
      <c r="G147" t="s"/>
      <c r="H147" t="b">
        <v>0</v>
      </c>
      <c r="I147" t="s">
        <v>56</v>
      </c>
      <c r="J147" t="n">
        <v>478</v>
      </c>
      <c r="K147" t="n">
        <v>408</v>
      </c>
      <c r="L147" t="n">
        <v>674</v>
      </c>
      <c r="M147" t="n">
        <v>3236</v>
      </c>
      <c r="N147" t="s">
        <v>663</v>
      </c>
    </row>
    <row r="148" spans="1:14">
      <c r="A148" s="1">
        <f>HYPERLINK("http://www.twitter.com/BrownLaryea", "BrownLaryea")</f>
        <v/>
      </c>
      <c r="B148" t="s">
        <v>664</v>
      </c>
      <c r="C148" t="s">
        <v>665</v>
      </c>
      <c r="D148" t="s">
        <v>666</v>
      </c>
      <c r="E148" t="s">
        <v>667</v>
      </c>
      <c r="F148" t="s">
        <v>668</v>
      </c>
      <c r="G148" t="s"/>
      <c r="H148" t="b">
        <v>0</v>
      </c>
      <c r="I148" t="s">
        <v>27</v>
      </c>
      <c r="J148" t="n">
        <v>384</v>
      </c>
      <c r="K148" t="n">
        <v>35</v>
      </c>
      <c r="L148" t="n">
        <v>16</v>
      </c>
      <c r="M148" t="n">
        <v>244</v>
      </c>
      <c r="N148" t="s">
        <v>669</v>
      </c>
    </row>
    <row r="149" spans="1:14">
      <c r="A149" s="1">
        <f>HYPERLINK("http://www.twitter.com/MylesTodd17", "MylesTodd17")</f>
        <v/>
      </c>
      <c r="B149" t="s">
        <v>670</v>
      </c>
      <c r="C149" t="s">
        <v>671</v>
      </c>
      <c r="D149" t="s"/>
      <c r="E149" t="s">
        <v>672</v>
      </c>
      <c r="F149" t="s">
        <v>673</v>
      </c>
      <c r="G149" t="s"/>
      <c r="H149" t="b">
        <v>0</v>
      </c>
      <c r="I149" t="s">
        <v>27</v>
      </c>
      <c r="J149" t="n">
        <v>14</v>
      </c>
      <c r="K149" t="n">
        <v>8</v>
      </c>
      <c r="L149" t="n">
        <v>5</v>
      </c>
      <c r="M149" t="n">
        <v>3</v>
      </c>
      <c r="N149" t="s">
        <v>674</v>
      </c>
    </row>
    <row r="150" spans="1:14">
      <c r="A150" s="1">
        <f>HYPERLINK("http://www.twitter.com/t_roy_sr", "t_roy_sr")</f>
        <v/>
      </c>
      <c r="B150" t="s">
        <v>675</v>
      </c>
      <c r="C150" t="s">
        <v>676</v>
      </c>
      <c r="D150" t="s"/>
      <c r="E150" t="s"/>
      <c r="F150" t="s">
        <v>677</v>
      </c>
      <c r="G150" t="s"/>
      <c r="H150" t="b">
        <v>0</v>
      </c>
      <c r="I150" t="s">
        <v>27</v>
      </c>
      <c r="J150" t="n">
        <v>25</v>
      </c>
      <c r="K150" t="n">
        <v>0</v>
      </c>
      <c r="L150" t="n">
        <v>0</v>
      </c>
      <c r="M150" t="n">
        <v>0</v>
      </c>
      <c r="N150" t="s"/>
    </row>
    <row r="151" spans="1:14">
      <c r="A151" s="1">
        <f>HYPERLINK("http://www.twitter.com/AccessSchroeder", "AccessSchroeder")</f>
        <v/>
      </c>
      <c r="B151" t="s">
        <v>678</v>
      </c>
      <c r="C151" t="s">
        <v>679</v>
      </c>
      <c r="D151" t="s"/>
      <c r="E151" t="s"/>
      <c r="F151" t="s">
        <v>680</v>
      </c>
      <c r="G151" t="s"/>
      <c r="H151" t="b">
        <v>0</v>
      </c>
      <c r="I151" t="s">
        <v>27</v>
      </c>
      <c r="J151" t="n">
        <v>198</v>
      </c>
      <c r="K151" t="n">
        <v>1</v>
      </c>
      <c r="L151" t="n">
        <v>0</v>
      </c>
      <c r="M151" t="n">
        <v>0</v>
      </c>
      <c r="N151" t="s"/>
    </row>
    <row r="152" spans="1:14">
      <c r="A152" s="1">
        <f>HYPERLINK("http://www.twitter.com/prinx_crizzy", "prinx_crizzy")</f>
        <v/>
      </c>
      <c r="B152" t="s">
        <v>681</v>
      </c>
      <c r="C152" t="s">
        <v>682</v>
      </c>
      <c r="D152" t="s">
        <v>683</v>
      </c>
      <c r="E152" t="s"/>
      <c r="F152" t="s">
        <v>684</v>
      </c>
      <c r="G152" t="s"/>
      <c r="H152" t="b">
        <v>0</v>
      </c>
      <c r="I152" t="s">
        <v>27</v>
      </c>
      <c r="J152" t="n">
        <v>328</v>
      </c>
      <c r="K152" t="n">
        <v>33</v>
      </c>
      <c r="L152" t="n">
        <v>85</v>
      </c>
      <c r="M152" t="n">
        <v>5851</v>
      </c>
      <c r="N152" t="s">
        <v>685</v>
      </c>
    </row>
    <row r="153" spans="1:14">
      <c r="A153" s="1">
        <f>HYPERLINK("http://www.twitter.com/xoxo_alwyn", "xoxo_alwyn")</f>
        <v/>
      </c>
      <c r="B153" t="s">
        <v>686</v>
      </c>
      <c r="C153" t="s">
        <v>687</v>
      </c>
      <c r="D153" t="s"/>
      <c r="E153" t="s">
        <v>688</v>
      </c>
      <c r="F153" t="s">
        <v>689</v>
      </c>
      <c r="G153" t="s">
        <v>690</v>
      </c>
      <c r="H153" t="b">
        <v>0</v>
      </c>
      <c r="I153" t="s">
        <v>27</v>
      </c>
      <c r="J153" t="n">
        <v>18</v>
      </c>
      <c r="K153" t="n">
        <v>2</v>
      </c>
      <c r="L153" t="n">
        <v>3</v>
      </c>
      <c r="M153" t="n">
        <v>4</v>
      </c>
      <c r="N153" t="s">
        <v>691</v>
      </c>
    </row>
    <row r="154" spans="1:14">
      <c r="A154" s="1">
        <f>HYPERLINK("http://www.twitter.com/BigPissBoy", "BigPissBoy")</f>
        <v/>
      </c>
      <c r="B154" t="s">
        <v>692</v>
      </c>
      <c r="C154" t="s">
        <v>693</v>
      </c>
      <c r="D154" t="s">
        <v>694</v>
      </c>
      <c r="E154" t="s">
        <v>695</v>
      </c>
      <c r="F154" t="s">
        <v>696</v>
      </c>
      <c r="G154" t="s"/>
      <c r="H154" t="b">
        <v>0</v>
      </c>
      <c r="I154" t="s">
        <v>27</v>
      </c>
      <c r="J154" t="n">
        <v>149</v>
      </c>
      <c r="K154" t="n">
        <v>1</v>
      </c>
      <c r="L154" t="n">
        <v>3</v>
      </c>
      <c r="M154" t="n">
        <v>0</v>
      </c>
      <c r="N154" t="s">
        <v>697</v>
      </c>
    </row>
    <row r="155" spans="1:14">
      <c r="A155" s="1">
        <f>HYPERLINK("http://www.twitter.com/john_filart", "john_filart")</f>
        <v/>
      </c>
      <c r="B155" t="s">
        <v>698</v>
      </c>
      <c r="C155" t="s">
        <v>699</v>
      </c>
      <c r="D155" t="s">
        <v>700</v>
      </c>
      <c r="E155" t="s">
        <v>701</v>
      </c>
      <c r="F155" t="s">
        <v>702</v>
      </c>
      <c r="G155" t="s"/>
      <c r="H155" t="b">
        <v>0</v>
      </c>
      <c r="I155" t="s">
        <v>27</v>
      </c>
      <c r="J155" t="n">
        <v>105</v>
      </c>
      <c r="K155" t="n">
        <v>27</v>
      </c>
      <c r="L155" t="n">
        <v>53</v>
      </c>
      <c r="M155" t="n">
        <v>10</v>
      </c>
      <c r="N155" t="s">
        <v>703</v>
      </c>
    </row>
    <row r="156" spans="1:14">
      <c r="A156" s="1">
        <f>HYPERLINK("http://www.twitter.com/leyva_karyna", "leyva_karyna")</f>
        <v/>
      </c>
      <c r="B156" t="s">
        <v>704</v>
      </c>
      <c r="C156" t="s">
        <v>705</v>
      </c>
      <c r="D156" t="s"/>
      <c r="E156" t="s"/>
      <c r="F156" t="s">
        <v>706</v>
      </c>
      <c r="G156" t="s"/>
      <c r="H156" t="b">
        <v>0</v>
      </c>
      <c r="I156" t="s">
        <v>27</v>
      </c>
      <c r="J156" t="n">
        <v>46</v>
      </c>
      <c r="K156" t="n">
        <v>0</v>
      </c>
      <c r="L156" t="n">
        <v>0</v>
      </c>
      <c r="M156" t="n">
        <v>0</v>
      </c>
      <c r="N156" t="s"/>
    </row>
    <row r="157" spans="1:14">
      <c r="A157" s="1">
        <f>HYPERLINK("http://www.twitter.com/8fk3jk3emJS8uvK", "8fk3jk3emJS8uvK")</f>
        <v/>
      </c>
      <c r="B157" t="s">
        <v>707</v>
      </c>
      <c r="C157" t="s">
        <v>708</v>
      </c>
      <c r="D157" t="s"/>
      <c r="E157" t="s"/>
      <c r="F157" t="s">
        <v>709</v>
      </c>
      <c r="G157" t="s"/>
      <c r="H157" t="b">
        <v>0</v>
      </c>
      <c r="I157" t="s">
        <v>710</v>
      </c>
      <c r="J157" t="n">
        <v>41</v>
      </c>
      <c r="K157" t="n">
        <v>5</v>
      </c>
      <c r="L157" t="n">
        <v>0</v>
      </c>
      <c r="M157" t="n">
        <v>2</v>
      </c>
      <c r="N157" t="s"/>
    </row>
    <row r="158" spans="1:14">
      <c r="A158" s="1">
        <f>HYPERLINK("http://www.twitter.com/carlo_oller", "carlo_oller")</f>
        <v/>
      </c>
      <c r="B158" t="s">
        <v>711</v>
      </c>
      <c r="C158" t="s">
        <v>712</v>
      </c>
      <c r="D158" t="s">
        <v>713</v>
      </c>
      <c r="E158" t="s">
        <v>714</v>
      </c>
      <c r="F158" t="s">
        <v>715</v>
      </c>
      <c r="G158" t="s">
        <v>716</v>
      </c>
      <c r="H158" t="b">
        <v>0</v>
      </c>
      <c r="I158" t="s">
        <v>27</v>
      </c>
      <c r="J158" t="n">
        <v>30</v>
      </c>
      <c r="K158" t="n">
        <v>0</v>
      </c>
      <c r="L158" t="n">
        <v>1</v>
      </c>
      <c r="M158" t="n">
        <v>1</v>
      </c>
      <c r="N158" t="s">
        <v>717</v>
      </c>
    </row>
    <row r="159" spans="1:14">
      <c r="A159" s="1">
        <f>HYPERLINK("http://www.twitter.com/sena_rafae", "sena_rafae")</f>
        <v/>
      </c>
      <c r="B159" t="s">
        <v>718</v>
      </c>
      <c r="C159" t="s">
        <v>719</v>
      </c>
      <c r="D159" t="s"/>
      <c r="E159" t="s"/>
      <c r="F159" t="s">
        <v>720</v>
      </c>
      <c r="G159" t="s"/>
      <c r="H159" t="b">
        <v>0</v>
      </c>
      <c r="I159" t="s">
        <v>27</v>
      </c>
      <c r="J159" t="n">
        <v>44</v>
      </c>
      <c r="K159" t="n">
        <v>5</v>
      </c>
      <c r="L159" t="n">
        <v>3</v>
      </c>
      <c r="M159" t="n">
        <v>20</v>
      </c>
      <c r="N159" t="s">
        <v>721</v>
      </c>
    </row>
    <row r="160" spans="1:14">
      <c r="A160" s="1">
        <f>HYPERLINK("http://www.twitter.com/tartiif", "tartiif")</f>
        <v/>
      </c>
      <c r="B160" t="s">
        <v>722</v>
      </c>
      <c r="C160" t="s">
        <v>723</v>
      </c>
      <c r="D160" t="s"/>
      <c r="E160" t="s"/>
      <c r="F160" t="s">
        <v>724</v>
      </c>
      <c r="G160" t="s"/>
      <c r="H160" t="b">
        <v>0</v>
      </c>
      <c r="I160" t="s">
        <v>17</v>
      </c>
      <c r="J160" t="n">
        <v>41</v>
      </c>
      <c r="K160" t="n">
        <v>1</v>
      </c>
      <c r="L160" t="n">
        <v>23</v>
      </c>
      <c r="M160" t="n">
        <v>254</v>
      </c>
      <c r="N160" t="s">
        <v>725</v>
      </c>
    </row>
    <row r="161" spans="1:14">
      <c r="A161" s="1">
        <f>HYPERLINK("http://www.twitter.com/YapuLuciana", "YapuLuciana")</f>
        <v/>
      </c>
      <c r="B161" t="s">
        <v>726</v>
      </c>
      <c r="C161" t="s">
        <v>727</v>
      </c>
      <c r="D161" t="s">
        <v>728</v>
      </c>
      <c r="E161" t="s">
        <v>729</v>
      </c>
      <c r="F161" t="s">
        <v>730</v>
      </c>
      <c r="G161" t="s"/>
      <c r="H161" t="b">
        <v>0</v>
      </c>
      <c r="I161" t="s">
        <v>56</v>
      </c>
      <c r="J161" t="n">
        <v>607</v>
      </c>
      <c r="K161" t="n">
        <v>50</v>
      </c>
      <c r="L161" t="n">
        <v>146</v>
      </c>
      <c r="M161" t="n">
        <v>426</v>
      </c>
      <c r="N161" t="s"/>
    </row>
    <row r="162" spans="1:14">
      <c r="A162" s="1">
        <f>HYPERLINK("http://www.twitter.com/Bdawson96", "Bdawson96")</f>
        <v/>
      </c>
      <c r="B162" t="s">
        <v>731</v>
      </c>
      <c r="C162" t="s">
        <v>732</v>
      </c>
      <c r="D162" t="s">
        <v>733</v>
      </c>
      <c r="E162" t="s">
        <v>734</v>
      </c>
      <c r="F162" t="s">
        <v>735</v>
      </c>
      <c r="G162" t="s"/>
      <c r="H162" t="b">
        <v>0</v>
      </c>
      <c r="I162" t="s">
        <v>27</v>
      </c>
      <c r="J162" t="n">
        <v>393</v>
      </c>
      <c r="K162" t="n">
        <v>449</v>
      </c>
      <c r="L162" t="n">
        <v>3873</v>
      </c>
      <c r="M162" t="n">
        <v>5033</v>
      </c>
      <c r="N162" t="s">
        <v>736</v>
      </c>
    </row>
    <row r="163" spans="1:14">
      <c r="A163" s="1">
        <f>HYPERLINK("http://www.twitter.com/Michell10988243", "Michell10988243")</f>
        <v/>
      </c>
      <c r="B163" t="s">
        <v>737</v>
      </c>
      <c r="C163" t="s">
        <v>738</v>
      </c>
      <c r="D163" t="s">
        <v>739</v>
      </c>
      <c r="E163" t="s">
        <v>740</v>
      </c>
      <c r="F163" t="s">
        <v>741</v>
      </c>
      <c r="G163" t="s"/>
      <c r="H163" t="b">
        <v>0</v>
      </c>
      <c r="I163" t="s">
        <v>22</v>
      </c>
      <c r="J163" t="n">
        <v>79</v>
      </c>
      <c r="K163" t="n">
        <v>0</v>
      </c>
      <c r="L163" t="n">
        <v>5</v>
      </c>
      <c r="M163" t="n">
        <v>94</v>
      </c>
      <c r="N163" t="s">
        <v>742</v>
      </c>
    </row>
    <row r="164" spans="1:14">
      <c r="A164" s="1">
        <f>HYPERLINK("http://www.twitter.com/LuxuryNick", "LuxuryNick")</f>
        <v/>
      </c>
      <c r="B164" t="s">
        <v>743</v>
      </c>
      <c r="C164" t="s">
        <v>744</v>
      </c>
      <c r="D164" t="s">
        <v>745</v>
      </c>
      <c r="E164" t="s"/>
      <c r="F164" t="s">
        <v>746</v>
      </c>
      <c r="G164" t="s"/>
      <c r="H164" t="b">
        <v>0</v>
      </c>
      <c r="I164" t="s">
        <v>27</v>
      </c>
      <c r="J164" t="n">
        <v>185</v>
      </c>
      <c r="K164" t="n">
        <v>35</v>
      </c>
      <c r="L164" t="n">
        <v>12</v>
      </c>
      <c r="M164" t="n">
        <v>3443</v>
      </c>
      <c r="N164" t="s">
        <v>747</v>
      </c>
    </row>
    <row r="165" spans="1:14">
      <c r="A165" s="1">
        <f>HYPERLINK("http://www.twitter.com/pachy_69", "pachy_69")</f>
        <v/>
      </c>
      <c r="B165" t="s">
        <v>748</v>
      </c>
      <c r="C165" t="s">
        <v>749</v>
      </c>
      <c r="D165" t="s"/>
      <c r="E165" t="s"/>
      <c r="F165" t="s">
        <v>750</v>
      </c>
      <c r="G165" t="s"/>
      <c r="H165" t="b">
        <v>0</v>
      </c>
      <c r="I165" t="s">
        <v>27</v>
      </c>
      <c r="J165" t="n">
        <v>97</v>
      </c>
      <c r="K165" t="n">
        <v>27</v>
      </c>
      <c r="L165" t="n">
        <v>9</v>
      </c>
      <c r="M165" t="n">
        <v>11</v>
      </c>
      <c r="N165" t="s">
        <v>751</v>
      </c>
    </row>
    <row r="166" spans="1:14">
      <c r="A166" s="1">
        <f>HYPERLINK("http://www.twitter.com/Di3g0XTJ", "Di3g0XTJ")</f>
        <v/>
      </c>
      <c r="B166" t="s">
        <v>752</v>
      </c>
      <c r="C166" t="s">
        <v>753</v>
      </c>
      <c r="D166" t="s">
        <v>754</v>
      </c>
      <c r="E166" t="s">
        <v>755</v>
      </c>
      <c r="F166" t="s">
        <v>756</v>
      </c>
      <c r="G166" t="s"/>
      <c r="H166" t="b">
        <v>0</v>
      </c>
      <c r="I166" t="s">
        <v>27</v>
      </c>
      <c r="J166" t="n">
        <v>69</v>
      </c>
      <c r="K166" t="n">
        <v>1</v>
      </c>
      <c r="L166" t="n">
        <v>10</v>
      </c>
      <c r="M166" t="n">
        <v>80</v>
      </c>
      <c r="N166" t="s">
        <v>757</v>
      </c>
    </row>
    <row r="167" spans="1:14">
      <c r="A167" s="1">
        <f>HYPERLINK("http://www.twitter.com/demar_jose", "demar_jose")</f>
        <v/>
      </c>
      <c r="B167" t="s">
        <v>758</v>
      </c>
      <c r="C167" t="s">
        <v>759</v>
      </c>
      <c r="D167" t="s"/>
      <c r="E167" t="s">
        <v>760</v>
      </c>
      <c r="F167" t="s">
        <v>761</v>
      </c>
      <c r="G167" t="s"/>
      <c r="H167" t="b">
        <v>0</v>
      </c>
      <c r="I167" t="s">
        <v>27</v>
      </c>
      <c r="J167" t="n">
        <v>34</v>
      </c>
      <c r="K167" t="n">
        <v>1</v>
      </c>
      <c r="L167" t="n">
        <v>33</v>
      </c>
      <c r="M167" t="n">
        <v>1</v>
      </c>
      <c r="N167" t="s">
        <v>411</v>
      </c>
    </row>
    <row r="168" spans="1:14">
      <c r="A168" s="1">
        <f>HYPERLINK("http://www.twitter.com/CedricWaje", "CedricWaje")</f>
        <v/>
      </c>
      <c r="B168" t="s">
        <v>762</v>
      </c>
      <c r="C168" t="s">
        <v>763</v>
      </c>
      <c r="D168" t="s">
        <v>764</v>
      </c>
      <c r="E168" t="s">
        <v>765</v>
      </c>
      <c r="F168" t="s">
        <v>766</v>
      </c>
      <c r="G168" t="s"/>
      <c r="H168" t="b">
        <v>0</v>
      </c>
      <c r="I168" t="s">
        <v>27</v>
      </c>
      <c r="J168" t="n">
        <v>51</v>
      </c>
      <c r="K168" t="n">
        <v>3</v>
      </c>
      <c r="L168" t="n">
        <v>0</v>
      </c>
      <c r="M168" t="n">
        <v>3</v>
      </c>
      <c r="N168" t="s"/>
    </row>
    <row r="169" spans="1:14">
      <c r="A169" s="1">
        <f>HYPERLINK("http://www.twitter.com/chrisbucao", "chrisbucao")</f>
        <v/>
      </c>
      <c r="B169" t="s">
        <v>767</v>
      </c>
      <c r="C169" t="s">
        <v>768</v>
      </c>
      <c r="D169" t="s"/>
      <c r="E169" t="s"/>
      <c r="F169" t="s">
        <v>769</v>
      </c>
      <c r="G169" t="s"/>
      <c r="H169" t="b">
        <v>0</v>
      </c>
      <c r="I169" t="s">
        <v>27</v>
      </c>
      <c r="J169" t="n">
        <v>57</v>
      </c>
      <c r="K169" t="n">
        <v>0</v>
      </c>
      <c r="L169" t="n">
        <v>0</v>
      </c>
      <c r="M169" t="n">
        <v>0</v>
      </c>
      <c r="N169" t="s"/>
    </row>
    <row r="170" spans="1:14">
      <c r="A170" s="1">
        <f>HYPERLINK("http://www.twitter.com/Troxy_sa", "Troxy_sa")</f>
        <v/>
      </c>
      <c r="B170" t="s">
        <v>770</v>
      </c>
      <c r="C170" t="s">
        <v>771</v>
      </c>
      <c r="D170" t="s">
        <v>772</v>
      </c>
      <c r="E170" t="s">
        <v>773</v>
      </c>
      <c r="F170" t="s">
        <v>774</v>
      </c>
      <c r="G170" t="s"/>
      <c r="H170" t="b">
        <v>0</v>
      </c>
      <c r="I170" t="s">
        <v>27</v>
      </c>
      <c r="J170" t="n">
        <v>684</v>
      </c>
      <c r="K170" t="n">
        <v>179</v>
      </c>
      <c r="L170" t="n">
        <v>1187</v>
      </c>
      <c r="M170" t="n">
        <v>2933</v>
      </c>
      <c r="N170" t="s">
        <v>775</v>
      </c>
    </row>
    <row r="171" spans="1:14">
      <c r="A171" s="1">
        <f>HYPERLINK("http://www.twitter.com/alireza_p14", "alireza_p14")</f>
        <v/>
      </c>
      <c r="B171" t="s">
        <v>776</v>
      </c>
      <c r="C171" t="s">
        <v>777</v>
      </c>
      <c r="D171" t="s">
        <v>778</v>
      </c>
      <c r="E171" t="s">
        <v>779</v>
      </c>
      <c r="F171" t="s">
        <v>780</v>
      </c>
      <c r="G171" t="s"/>
      <c r="H171" t="b">
        <v>0</v>
      </c>
      <c r="I171" t="s">
        <v>27</v>
      </c>
      <c r="J171" t="n">
        <v>14</v>
      </c>
      <c r="K171" t="n">
        <v>0</v>
      </c>
      <c r="L171" t="n">
        <v>0</v>
      </c>
      <c r="M171" t="n">
        <v>0</v>
      </c>
      <c r="N171" t="s"/>
    </row>
    <row r="172" spans="1:14">
      <c r="A172" s="1">
        <f>HYPERLINK("http://www.twitter.com/JangCriiis", "JangCriiis")</f>
        <v/>
      </c>
      <c r="B172" t="s">
        <v>781</v>
      </c>
      <c r="C172" t="s">
        <v>782</v>
      </c>
      <c r="D172" t="s"/>
      <c r="E172" t="s">
        <v>783</v>
      </c>
      <c r="F172" t="s">
        <v>784</v>
      </c>
      <c r="G172" t="s"/>
      <c r="H172" t="b">
        <v>0</v>
      </c>
      <c r="I172" t="s">
        <v>27</v>
      </c>
      <c r="J172" t="n">
        <v>226</v>
      </c>
      <c r="K172" t="n">
        <v>74</v>
      </c>
      <c r="L172" t="n">
        <v>438</v>
      </c>
      <c r="M172" t="n">
        <v>912</v>
      </c>
      <c r="N172" t="s">
        <v>785</v>
      </c>
    </row>
    <row r="173" spans="1:14">
      <c r="A173" s="1">
        <f>HYPERLINK("http://www.twitter.com/Angeeel23_", "Angeeel23_")</f>
        <v/>
      </c>
      <c r="B173" t="s">
        <v>786</v>
      </c>
      <c r="C173" t="s">
        <v>787</v>
      </c>
      <c r="D173" t="s">
        <v>788</v>
      </c>
      <c r="E173" t="s">
        <v>789</v>
      </c>
      <c r="F173" t="s">
        <v>790</v>
      </c>
      <c r="G173" t="s"/>
      <c r="H173" t="b">
        <v>0</v>
      </c>
      <c r="I173" t="s">
        <v>56</v>
      </c>
      <c r="J173" t="n">
        <v>307</v>
      </c>
      <c r="K173" t="n">
        <v>309</v>
      </c>
      <c r="L173" t="n">
        <v>5026</v>
      </c>
      <c r="M173" t="n">
        <v>4278</v>
      </c>
      <c r="N173" t="s">
        <v>791</v>
      </c>
    </row>
    <row r="174" spans="1:14">
      <c r="A174" s="1">
        <f>HYPERLINK("http://www.twitter.com/WillSta19605563", "WillSta19605563")</f>
        <v/>
      </c>
      <c r="B174" t="s">
        <v>792</v>
      </c>
      <c r="C174" t="s">
        <v>793</v>
      </c>
      <c r="D174" t="s"/>
      <c r="E174" t="s"/>
      <c r="F174" t="s">
        <v>794</v>
      </c>
      <c r="G174" t="s"/>
      <c r="H174" t="b">
        <v>0</v>
      </c>
      <c r="I174" t="s">
        <v>27</v>
      </c>
      <c r="J174" t="n">
        <v>53</v>
      </c>
      <c r="K174" t="n">
        <v>0</v>
      </c>
      <c r="L174" t="n">
        <v>0</v>
      </c>
      <c r="M174" t="n">
        <v>0</v>
      </c>
      <c r="N174" t="s"/>
    </row>
    <row r="175" spans="1:14">
      <c r="A175" s="1">
        <f>HYPERLINK("http://www.twitter.com/pantallitavelez", "pantallitavelez")</f>
        <v/>
      </c>
      <c r="B175" t="s">
        <v>795</v>
      </c>
      <c r="C175" t="s">
        <v>796</v>
      </c>
      <c r="D175" t="s">
        <v>797</v>
      </c>
      <c r="E175" t="s"/>
      <c r="F175" t="s">
        <v>798</v>
      </c>
      <c r="G175" t="s"/>
      <c r="H175" t="b">
        <v>0</v>
      </c>
      <c r="I175" t="s">
        <v>56</v>
      </c>
      <c r="J175" t="n">
        <v>6210</v>
      </c>
      <c r="K175" t="n">
        <v>6163</v>
      </c>
      <c r="L175" t="n">
        <v>20484</v>
      </c>
      <c r="M175" t="n">
        <v>14894</v>
      </c>
      <c r="N175" t="s">
        <v>799</v>
      </c>
    </row>
    <row r="176" spans="1:14">
      <c r="A176" s="1">
        <f>HYPERLINK("http://www.twitter.com/Baller1123B", "Baller1123B")</f>
        <v/>
      </c>
      <c r="B176" t="s">
        <v>800</v>
      </c>
      <c r="C176" t="s">
        <v>801</v>
      </c>
      <c r="D176" t="s"/>
      <c r="E176" t="s"/>
      <c r="F176" t="s">
        <v>802</v>
      </c>
      <c r="G176" t="s"/>
      <c r="H176" t="b">
        <v>0</v>
      </c>
      <c r="I176" t="s">
        <v>27</v>
      </c>
      <c r="J176" t="n">
        <v>23</v>
      </c>
      <c r="K176" t="n">
        <v>3</v>
      </c>
      <c r="L176" t="n">
        <v>1</v>
      </c>
      <c r="M176" t="n">
        <v>12</v>
      </c>
      <c r="N176" t="s">
        <v>803</v>
      </c>
    </row>
    <row r="177" spans="1:14">
      <c r="A177" s="1">
        <f>HYPERLINK("http://www.twitter.com/Saibon666", "Saibon666")</f>
        <v/>
      </c>
      <c r="B177" t="s">
        <v>804</v>
      </c>
      <c r="C177" t="s">
        <v>805</v>
      </c>
      <c r="D177" t="s">
        <v>806</v>
      </c>
      <c r="E177" t="s"/>
      <c r="F177" t="s">
        <v>807</v>
      </c>
      <c r="G177" t="s"/>
      <c r="H177" t="b">
        <v>0</v>
      </c>
      <c r="I177" t="s">
        <v>27</v>
      </c>
      <c r="J177" t="n">
        <v>75</v>
      </c>
      <c r="K177" t="n">
        <v>2</v>
      </c>
      <c r="L177" t="n">
        <v>0</v>
      </c>
      <c r="M177" t="n">
        <v>0</v>
      </c>
      <c r="N177" t="s"/>
    </row>
    <row r="178" spans="1:14">
      <c r="A178" s="1">
        <f>HYPERLINK("http://www.twitter.com/JosafReis", "JosafReis")</f>
        <v/>
      </c>
      <c r="B178" t="s">
        <v>808</v>
      </c>
      <c r="C178" t="s">
        <v>809</v>
      </c>
      <c r="D178" t="s">
        <v>810</v>
      </c>
      <c r="E178" t="s">
        <v>811</v>
      </c>
      <c r="F178" t="s">
        <v>812</v>
      </c>
      <c r="G178" t="s"/>
      <c r="H178" t="b">
        <v>0</v>
      </c>
      <c r="I178" t="s">
        <v>22</v>
      </c>
      <c r="J178" t="n">
        <v>295</v>
      </c>
      <c r="K178" t="n">
        <v>16</v>
      </c>
      <c r="L178" t="n">
        <v>239</v>
      </c>
      <c r="M178" t="n">
        <v>139</v>
      </c>
      <c r="N178" t="s"/>
    </row>
    <row r="179" spans="1:14">
      <c r="A179" s="1">
        <f>HYPERLINK("http://www.twitter.com/StevenO1407", "StevenO1407")</f>
        <v/>
      </c>
      <c r="B179" t="s">
        <v>813</v>
      </c>
      <c r="C179" t="s">
        <v>814</v>
      </c>
      <c r="D179" t="s">
        <v>815</v>
      </c>
      <c r="E179" t="s"/>
      <c r="F179" t="s">
        <v>816</v>
      </c>
      <c r="G179" t="s"/>
      <c r="H179" t="b">
        <v>0</v>
      </c>
      <c r="I179" t="s">
        <v>27</v>
      </c>
      <c r="J179" t="n">
        <v>148</v>
      </c>
      <c r="K179" t="n">
        <v>126</v>
      </c>
      <c r="L179" t="n">
        <v>5488</v>
      </c>
      <c r="M179" t="n">
        <v>15274</v>
      </c>
      <c r="N179" t="s"/>
    </row>
    <row r="180" spans="1:14">
      <c r="A180" s="1">
        <f>HYPERLINK("http://www.twitter.com/desscantos_", "desscantos_")</f>
        <v/>
      </c>
      <c r="B180" t="s">
        <v>817</v>
      </c>
      <c r="C180" t="s">
        <v>818</v>
      </c>
      <c r="D180" t="s">
        <v>819</v>
      </c>
      <c r="E180" t="s">
        <v>820</v>
      </c>
      <c r="F180" t="s">
        <v>821</v>
      </c>
      <c r="G180" t="s"/>
      <c r="H180" t="b">
        <v>0</v>
      </c>
      <c r="I180" t="s">
        <v>27</v>
      </c>
      <c r="J180" t="n">
        <v>460</v>
      </c>
      <c r="K180" t="n">
        <v>292</v>
      </c>
      <c r="L180" t="n">
        <v>9815</v>
      </c>
      <c r="M180" t="n">
        <v>3437</v>
      </c>
      <c r="N180" t="s">
        <v>822</v>
      </c>
    </row>
    <row r="181" spans="1:14">
      <c r="A181" s="1">
        <f>HYPERLINK("http://www.twitter.com/erickoza8", "erickoza8")</f>
        <v/>
      </c>
      <c r="B181" t="s">
        <v>823</v>
      </c>
      <c r="C181" t="s">
        <v>824</v>
      </c>
      <c r="D181" t="s">
        <v>825</v>
      </c>
      <c r="E181" t="s">
        <v>826</v>
      </c>
      <c r="F181" t="s">
        <v>827</v>
      </c>
      <c r="G181" t="s"/>
      <c r="H181" t="b">
        <v>0</v>
      </c>
      <c r="I181" t="s">
        <v>27</v>
      </c>
      <c r="J181" t="n">
        <v>157</v>
      </c>
      <c r="K181" t="n">
        <v>0</v>
      </c>
      <c r="L181" t="n">
        <v>0</v>
      </c>
      <c r="M181" t="n">
        <v>7</v>
      </c>
      <c r="N181" t="s"/>
    </row>
    <row r="182" spans="1:14">
      <c r="A182" s="1">
        <f>HYPERLINK("http://www.twitter.com/jippelium", "jippelium")</f>
        <v/>
      </c>
      <c r="B182" t="s">
        <v>828</v>
      </c>
      <c r="C182" t="s">
        <v>829</v>
      </c>
      <c r="D182" t="s">
        <v>830</v>
      </c>
      <c r="E182" t="s">
        <v>831</v>
      </c>
      <c r="F182" t="s">
        <v>832</v>
      </c>
      <c r="G182" t="s"/>
      <c r="H182" t="b">
        <v>0</v>
      </c>
      <c r="I182" t="s">
        <v>17</v>
      </c>
      <c r="J182" t="n">
        <v>257</v>
      </c>
      <c r="K182" t="n">
        <v>547</v>
      </c>
      <c r="L182" t="n">
        <v>64358</v>
      </c>
      <c r="M182" t="n">
        <v>75</v>
      </c>
      <c r="N182" t="s">
        <v>833</v>
      </c>
    </row>
    <row r="183" spans="1:14">
      <c r="A183" s="1">
        <f>HYPERLINK("http://www.twitter.com/loupanji", "loupanji")</f>
        <v/>
      </c>
      <c r="B183" t="s">
        <v>834</v>
      </c>
      <c r="C183" t="s">
        <v>835</v>
      </c>
      <c r="D183" t="s"/>
      <c r="E183" t="s">
        <v>836</v>
      </c>
      <c r="F183" t="s">
        <v>837</v>
      </c>
      <c r="G183" t="s">
        <v>838</v>
      </c>
      <c r="H183" t="b">
        <v>0</v>
      </c>
      <c r="I183" t="s">
        <v>17</v>
      </c>
      <c r="J183" t="n">
        <v>276</v>
      </c>
      <c r="K183" t="n">
        <v>11658</v>
      </c>
      <c r="L183" t="n">
        <v>253</v>
      </c>
      <c r="M183" t="n">
        <v>1641</v>
      </c>
      <c r="N183" t="s">
        <v>839</v>
      </c>
    </row>
    <row r="184" spans="1:14">
      <c r="A184" s="1">
        <f>HYPERLINK("http://www.twitter.com/ogswagobravo", "ogswagobravo")</f>
        <v/>
      </c>
      <c r="B184" t="s">
        <v>840</v>
      </c>
      <c r="C184" t="s">
        <v>841</v>
      </c>
      <c r="D184" t="s"/>
      <c r="E184" t="s">
        <v>842</v>
      </c>
      <c r="F184" t="s">
        <v>843</v>
      </c>
      <c r="G184" t="s">
        <v>844</v>
      </c>
      <c r="H184" t="b">
        <v>0</v>
      </c>
      <c r="I184" t="s">
        <v>27</v>
      </c>
      <c r="J184" t="n">
        <v>79</v>
      </c>
      <c r="K184" t="n">
        <v>74</v>
      </c>
      <c r="L184" t="n">
        <v>82</v>
      </c>
      <c r="M184" t="n">
        <v>140</v>
      </c>
      <c r="N184" t="s">
        <v>845</v>
      </c>
    </row>
    <row r="185" spans="1:14">
      <c r="A185" s="1">
        <f>HYPERLINK("http://www.twitter.com/_JabberJaws_", "_JabberJaws_")</f>
        <v/>
      </c>
      <c r="B185" t="s">
        <v>846</v>
      </c>
      <c r="C185" t="s">
        <v>847</v>
      </c>
      <c r="D185" t="s"/>
      <c r="E185" t="s">
        <v>848</v>
      </c>
      <c r="F185" t="s">
        <v>849</v>
      </c>
      <c r="G185" t="s"/>
      <c r="H185" t="b">
        <v>0</v>
      </c>
      <c r="I185" t="s">
        <v>27</v>
      </c>
      <c r="J185" t="n">
        <v>33</v>
      </c>
      <c r="K185" t="n">
        <v>0</v>
      </c>
      <c r="L185" t="n">
        <v>3</v>
      </c>
      <c r="M185" t="n">
        <v>0</v>
      </c>
      <c r="N185" t="s">
        <v>850</v>
      </c>
    </row>
    <row r="186" spans="1:14">
      <c r="A186" s="1">
        <f>HYPERLINK("http://www.twitter.com/joz48848263", "joz48848263")</f>
        <v/>
      </c>
      <c r="B186" t="s">
        <v>851</v>
      </c>
      <c r="C186" t="s">
        <v>852</v>
      </c>
      <c r="D186" t="s"/>
      <c r="E186" t="s"/>
      <c r="F186" t="s">
        <v>853</v>
      </c>
      <c r="G186" t="s"/>
      <c r="H186" t="b">
        <v>0</v>
      </c>
      <c r="I186" t="s">
        <v>27</v>
      </c>
      <c r="J186" t="n">
        <v>1</v>
      </c>
      <c r="K186" t="n">
        <v>0</v>
      </c>
      <c r="L186" t="n">
        <v>0</v>
      </c>
      <c r="M186" t="n">
        <v>0</v>
      </c>
      <c r="N186" t="s"/>
    </row>
    <row r="187" spans="1:14">
      <c r="A187" s="1">
        <f>HYPERLINK("http://www.twitter.com/The_New_Birth", "The_New_Birth")</f>
        <v/>
      </c>
      <c r="B187" t="s">
        <v>854</v>
      </c>
      <c r="C187" t="s">
        <v>855</v>
      </c>
      <c r="D187" t="s"/>
      <c r="E187" t="s">
        <v>856</v>
      </c>
      <c r="F187" t="s">
        <v>857</v>
      </c>
      <c r="G187" t="s">
        <v>858</v>
      </c>
      <c r="H187" t="b">
        <v>0</v>
      </c>
      <c r="I187" t="s">
        <v>27</v>
      </c>
      <c r="J187" t="n">
        <v>55</v>
      </c>
      <c r="K187" t="n">
        <v>7</v>
      </c>
      <c r="L187" t="n">
        <v>15</v>
      </c>
      <c r="M187" t="n">
        <v>48</v>
      </c>
      <c r="N187" t="s">
        <v>859</v>
      </c>
    </row>
    <row r="188" spans="1:14">
      <c r="A188" s="1">
        <f>HYPERLINK("http://www.twitter.com/sevilla_earth", "sevilla_earth")</f>
        <v/>
      </c>
      <c r="B188" t="s">
        <v>860</v>
      </c>
      <c r="C188" t="s">
        <v>861</v>
      </c>
      <c r="D188" t="s"/>
      <c r="E188" t="s"/>
      <c r="F188" t="s">
        <v>862</v>
      </c>
      <c r="G188" t="s"/>
      <c r="H188" t="b">
        <v>0</v>
      </c>
      <c r="I188" t="s">
        <v>27</v>
      </c>
      <c r="J188" t="n">
        <v>50</v>
      </c>
      <c r="K188" t="n">
        <v>0</v>
      </c>
      <c r="L188" t="n">
        <v>0</v>
      </c>
      <c r="M188" t="n">
        <v>0</v>
      </c>
      <c r="N188" t="s"/>
    </row>
    <row r="189" spans="1:14">
      <c r="A189" s="1">
        <f>HYPERLINK("http://www.twitter.com/DanielsB04", "DanielsB04")</f>
        <v/>
      </c>
      <c r="B189" t="s">
        <v>863</v>
      </c>
      <c r="C189" t="s">
        <v>864</v>
      </c>
      <c r="D189" t="s"/>
      <c r="E189" t="s">
        <v>865</v>
      </c>
      <c r="F189" t="s">
        <v>866</v>
      </c>
      <c r="G189" t="s"/>
      <c r="H189" t="b">
        <v>0</v>
      </c>
      <c r="I189" t="s">
        <v>56</v>
      </c>
      <c r="J189" t="n">
        <v>108</v>
      </c>
      <c r="K189" t="n">
        <v>2</v>
      </c>
      <c r="L189" t="n">
        <v>0</v>
      </c>
      <c r="M189" t="n">
        <v>0</v>
      </c>
      <c r="N189" t="s"/>
    </row>
    <row r="190" spans="1:14">
      <c r="A190" s="1">
        <f>HYPERLINK("http://www.twitter.com/HornicekLuke", "HornicekLuke")</f>
        <v/>
      </c>
      <c r="B190" t="s">
        <v>867</v>
      </c>
      <c r="C190" t="s">
        <v>868</v>
      </c>
      <c r="D190" t="s">
        <v>209</v>
      </c>
      <c r="E190" t="s">
        <v>869</v>
      </c>
      <c r="F190" t="s">
        <v>870</v>
      </c>
      <c r="G190" t="s"/>
      <c r="H190" t="b">
        <v>0</v>
      </c>
      <c r="I190" t="s">
        <v>27</v>
      </c>
      <c r="J190" t="n">
        <v>11</v>
      </c>
      <c r="K190" t="n">
        <v>0</v>
      </c>
      <c r="L190" t="n">
        <v>0</v>
      </c>
      <c r="M190" t="n">
        <v>1</v>
      </c>
      <c r="N190" t="s"/>
    </row>
    <row r="191" spans="1:14">
      <c r="A191" s="1">
        <f>HYPERLINK("http://www.twitter.com/JennDennis01", "JennDennis01")</f>
        <v/>
      </c>
      <c r="B191" t="s">
        <v>871</v>
      </c>
      <c r="C191" t="s">
        <v>872</v>
      </c>
      <c r="D191" t="s"/>
      <c r="E191" t="s"/>
      <c r="F191" t="s">
        <v>873</v>
      </c>
      <c r="G191" t="s"/>
      <c r="H191" t="b">
        <v>0</v>
      </c>
      <c r="I191" t="s">
        <v>27</v>
      </c>
      <c r="J191" t="n">
        <v>167</v>
      </c>
      <c r="K191" t="n">
        <v>17</v>
      </c>
      <c r="L191" t="n">
        <v>392</v>
      </c>
      <c r="M191" t="n">
        <v>1492</v>
      </c>
      <c r="N191" t="s"/>
    </row>
    <row r="192" spans="1:14">
      <c r="A192" s="1">
        <f>HYPERLINK("http://www.twitter.com/EthanMichaelMi2", "EthanMichaelMi2")</f>
        <v/>
      </c>
      <c r="B192" t="s">
        <v>874</v>
      </c>
      <c r="C192" t="s">
        <v>875</v>
      </c>
      <c r="D192" t="s"/>
      <c r="E192" t="s"/>
      <c r="F192" t="s">
        <v>876</v>
      </c>
      <c r="G192" t="s"/>
      <c r="H192" t="b">
        <v>0</v>
      </c>
      <c r="I192" t="s">
        <v>27</v>
      </c>
      <c r="J192" t="n">
        <v>100</v>
      </c>
      <c r="K192" t="n">
        <v>0</v>
      </c>
      <c r="L192" t="n">
        <v>0</v>
      </c>
      <c r="M192" t="n">
        <v>0</v>
      </c>
      <c r="N192" t="s"/>
    </row>
    <row r="193" spans="1:14">
      <c r="A193" s="1">
        <f>HYPERLINK("http://www.twitter.com/LizSuckman1", "LizSuckman1")</f>
        <v/>
      </c>
      <c r="B193" t="s">
        <v>877</v>
      </c>
      <c r="C193" t="s">
        <v>878</v>
      </c>
      <c r="D193" t="s">
        <v>879</v>
      </c>
      <c r="E193" t="s">
        <v>880</v>
      </c>
      <c r="F193" t="s">
        <v>881</v>
      </c>
      <c r="G193" t="s"/>
      <c r="H193" t="b">
        <v>0</v>
      </c>
      <c r="I193" t="s">
        <v>27</v>
      </c>
      <c r="J193" t="n">
        <v>574</v>
      </c>
      <c r="K193" t="n">
        <v>64</v>
      </c>
      <c r="L193" t="n">
        <v>294</v>
      </c>
      <c r="M193" t="n">
        <v>323</v>
      </c>
      <c r="N193" t="s">
        <v>882</v>
      </c>
    </row>
    <row r="194" spans="1:14">
      <c r="A194" s="1">
        <f>HYPERLINK("http://www.twitter.com/ThatsPullin", "ThatsPullin")</f>
        <v/>
      </c>
      <c r="B194" t="s">
        <v>883</v>
      </c>
      <c r="C194" t="s">
        <v>884</v>
      </c>
      <c r="D194" t="s">
        <v>885</v>
      </c>
      <c r="E194" t="s">
        <v>886</v>
      </c>
      <c r="F194" t="s">
        <v>887</v>
      </c>
      <c r="G194" t="s"/>
      <c r="H194" t="b">
        <v>0</v>
      </c>
      <c r="I194" t="s">
        <v>27</v>
      </c>
      <c r="J194" t="n">
        <v>149</v>
      </c>
      <c r="K194" t="n">
        <v>0</v>
      </c>
      <c r="L194" t="n">
        <v>0</v>
      </c>
      <c r="M194" t="n">
        <v>0</v>
      </c>
      <c r="N194" t="s"/>
    </row>
    <row r="195" spans="1:14">
      <c r="A195" s="1">
        <f>HYPERLINK("http://www.twitter.com/AFX_72", "AFX_72")</f>
        <v/>
      </c>
      <c r="B195" t="s">
        <v>888</v>
      </c>
      <c r="C195" t="s">
        <v>889</v>
      </c>
      <c r="D195" t="s"/>
      <c r="E195" t="s"/>
      <c r="F195" t="s">
        <v>890</v>
      </c>
      <c r="G195" t="s"/>
      <c r="H195" t="b">
        <v>0</v>
      </c>
      <c r="I195" t="s">
        <v>27</v>
      </c>
      <c r="J195" t="n">
        <v>278</v>
      </c>
      <c r="K195" t="n">
        <v>53</v>
      </c>
      <c r="L195" t="n">
        <v>2056</v>
      </c>
      <c r="M195" t="n">
        <v>158</v>
      </c>
      <c r="N195" t="s"/>
    </row>
    <row r="196" spans="1:14">
      <c r="A196" s="1">
        <f>HYPERLINK("http://www.twitter.com/26RabuyaRey", "26RabuyaRey")</f>
        <v/>
      </c>
      <c r="B196" t="s">
        <v>891</v>
      </c>
      <c r="C196" t="s">
        <v>892</v>
      </c>
      <c r="D196" t="s">
        <v>893</v>
      </c>
      <c r="E196" t="s">
        <v>894</v>
      </c>
      <c r="F196" t="s">
        <v>895</v>
      </c>
      <c r="G196" t="s"/>
      <c r="H196" t="b">
        <v>0</v>
      </c>
      <c r="I196" t="s">
        <v>27</v>
      </c>
      <c r="J196" t="n">
        <v>37</v>
      </c>
      <c r="K196" t="n">
        <v>6</v>
      </c>
      <c r="L196" t="n">
        <v>14</v>
      </c>
      <c r="M196" t="n">
        <v>19</v>
      </c>
      <c r="N196" t="s">
        <v>896</v>
      </c>
    </row>
    <row r="197" spans="1:14">
      <c r="A197" s="1">
        <f>HYPERLINK("http://www.twitter.com/CDanielCG90", "CDanielCG90")</f>
        <v/>
      </c>
      <c r="B197" t="s">
        <v>897</v>
      </c>
      <c r="C197" t="s">
        <v>898</v>
      </c>
      <c r="D197" t="s">
        <v>91</v>
      </c>
      <c r="E197" t="s">
        <v>899</v>
      </c>
      <c r="F197" t="s">
        <v>900</v>
      </c>
      <c r="G197" t="s">
        <v>901</v>
      </c>
      <c r="H197" t="b">
        <v>0</v>
      </c>
      <c r="I197" t="s">
        <v>27</v>
      </c>
      <c r="J197" t="n">
        <v>378</v>
      </c>
      <c r="K197" t="n">
        <v>33</v>
      </c>
      <c r="L197" t="n">
        <v>1401</v>
      </c>
      <c r="M197" t="n">
        <v>1146</v>
      </c>
      <c r="N197" t="s">
        <v>902</v>
      </c>
    </row>
    <row r="198" spans="1:14">
      <c r="A198" s="1">
        <f>HYPERLINK("http://www.twitter.com/nicolerumoreno", "nicolerumoreno")</f>
        <v/>
      </c>
      <c r="B198" t="s">
        <v>903</v>
      </c>
      <c r="C198" t="s">
        <v>904</v>
      </c>
      <c r="D198" t="s"/>
      <c r="E198" t="s"/>
      <c r="F198" t="s">
        <v>905</v>
      </c>
      <c r="G198" t="s"/>
      <c r="H198" t="b">
        <v>0</v>
      </c>
      <c r="I198" t="s">
        <v>27</v>
      </c>
      <c r="J198" t="n">
        <v>61</v>
      </c>
      <c r="K198" t="n">
        <v>8</v>
      </c>
      <c r="L198" t="n">
        <v>49</v>
      </c>
      <c r="M198" t="n">
        <v>74</v>
      </c>
      <c r="N198" t="s"/>
    </row>
    <row r="199" spans="1:14">
      <c r="A199" s="1">
        <f>HYPERLINK("http://www.twitter.com/Hamouta_", "Hamouta_")</f>
        <v/>
      </c>
      <c r="B199" t="s">
        <v>906</v>
      </c>
      <c r="C199" t="s">
        <v>907</v>
      </c>
      <c r="D199" t="s">
        <v>908</v>
      </c>
      <c r="E199" t="s">
        <v>909</v>
      </c>
      <c r="F199" t="s">
        <v>910</v>
      </c>
      <c r="G199" t="s">
        <v>911</v>
      </c>
      <c r="H199" t="b">
        <v>0</v>
      </c>
      <c r="I199" t="s">
        <v>27</v>
      </c>
      <c r="J199" t="n">
        <v>130</v>
      </c>
      <c r="K199" t="n">
        <v>355</v>
      </c>
      <c r="L199" t="n">
        <v>7845</v>
      </c>
      <c r="M199" t="n">
        <v>3119</v>
      </c>
      <c r="N199" t="s">
        <v>912</v>
      </c>
    </row>
    <row r="200" spans="1:14">
      <c r="A200" s="1">
        <f>HYPERLINK("http://www.twitter.com/indymomma4", "indymomma4")</f>
        <v/>
      </c>
      <c r="B200" t="s">
        <v>913</v>
      </c>
      <c r="C200" t="s">
        <v>914</v>
      </c>
      <c r="D200" t="s"/>
      <c r="E200" t="s">
        <v>915</v>
      </c>
      <c r="F200" t="s">
        <v>916</v>
      </c>
      <c r="G200" t="s"/>
      <c r="H200" t="b">
        <v>0</v>
      </c>
      <c r="I200" t="s">
        <v>27</v>
      </c>
      <c r="J200" t="n">
        <v>760</v>
      </c>
      <c r="K200" t="n">
        <v>122</v>
      </c>
      <c r="L200" t="n">
        <v>565</v>
      </c>
      <c r="M200" t="n">
        <v>503</v>
      </c>
      <c r="N200" t="s"/>
    </row>
    <row r="201" spans="1:14">
      <c r="A201" s="1">
        <f>HYPERLINK("http://www.twitter.com/chengan_gszy", "chengan_gszy")</f>
        <v/>
      </c>
      <c r="B201" t="s">
        <v>917</v>
      </c>
      <c r="C201" t="s">
        <v>918</v>
      </c>
      <c r="D201" t="s">
        <v>270</v>
      </c>
      <c r="E201" t="s"/>
      <c r="F201" t="s">
        <v>919</v>
      </c>
      <c r="G201" t="s"/>
      <c r="H201" t="b">
        <v>0</v>
      </c>
      <c r="I201" t="s">
        <v>27</v>
      </c>
      <c r="J201" t="n">
        <v>223</v>
      </c>
      <c r="K201" t="n">
        <v>7</v>
      </c>
      <c r="L201" t="n">
        <v>4</v>
      </c>
      <c r="M201" t="n">
        <v>3</v>
      </c>
      <c r="N201" t="s">
        <v>920</v>
      </c>
    </row>
    <row r="202" spans="1:14">
      <c r="A202" s="1">
        <f>HYPERLINK("http://www.twitter.com/Jennife29555623", "Jennife29555623")</f>
        <v/>
      </c>
      <c r="B202" t="s">
        <v>921</v>
      </c>
      <c r="C202" t="s">
        <v>922</v>
      </c>
      <c r="D202" t="s"/>
      <c r="E202" t="s"/>
      <c r="F202" t="s">
        <v>923</v>
      </c>
      <c r="G202" t="s"/>
      <c r="H202" t="b">
        <v>0</v>
      </c>
      <c r="I202" t="s">
        <v>27</v>
      </c>
      <c r="J202" t="n">
        <v>89</v>
      </c>
      <c r="K202" t="n">
        <v>3</v>
      </c>
      <c r="L202" t="n">
        <v>2</v>
      </c>
      <c r="M202" t="n">
        <v>66</v>
      </c>
      <c r="N202" t="s">
        <v>924</v>
      </c>
    </row>
    <row r="203" spans="1:14">
      <c r="A203" s="1">
        <f>HYPERLINK("http://www.twitter.com/Itzzz_Joshh", "Itzzz_Joshh")</f>
        <v/>
      </c>
      <c r="B203" t="s">
        <v>925</v>
      </c>
      <c r="C203" t="s">
        <v>926</v>
      </c>
      <c r="D203" t="s"/>
      <c r="E203" t="s">
        <v>927</v>
      </c>
      <c r="F203" t="s">
        <v>928</v>
      </c>
      <c r="G203" t="s"/>
      <c r="H203" t="b">
        <v>0</v>
      </c>
      <c r="I203" t="s">
        <v>27</v>
      </c>
      <c r="J203" t="n">
        <v>167</v>
      </c>
      <c r="K203" t="n">
        <v>7</v>
      </c>
      <c r="L203" t="n">
        <v>17</v>
      </c>
      <c r="M203" t="n">
        <v>5</v>
      </c>
      <c r="N203" t="s">
        <v>929</v>
      </c>
    </row>
    <row r="204" spans="1:14">
      <c r="A204" s="1">
        <f>HYPERLINK("http://www.twitter.com/Gaston_Nicky", "Gaston_Nicky")</f>
        <v/>
      </c>
      <c r="B204" t="s">
        <v>930</v>
      </c>
      <c r="C204" t="s">
        <v>931</v>
      </c>
      <c r="D204" t="s">
        <v>932</v>
      </c>
      <c r="E204" t="s">
        <v>933</v>
      </c>
      <c r="F204" t="s">
        <v>934</v>
      </c>
      <c r="G204" t="s"/>
      <c r="H204" t="b">
        <v>0</v>
      </c>
      <c r="I204" t="s">
        <v>56</v>
      </c>
      <c r="J204" t="n">
        <v>451</v>
      </c>
      <c r="K204" t="n">
        <v>226</v>
      </c>
      <c r="L204" t="n">
        <v>3894</v>
      </c>
      <c r="M204" t="n">
        <v>3466</v>
      </c>
      <c r="N204" t="s">
        <v>935</v>
      </c>
    </row>
    <row r="205" spans="1:14">
      <c r="A205" s="1">
        <f>HYPERLINK("http://www.twitter.com/f6J72dGnrWZTaIn", "f6J72dGnrWZTaIn")</f>
        <v/>
      </c>
      <c r="B205" t="s">
        <v>936</v>
      </c>
      <c r="C205" t="s">
        <v>937</v>
      </c>
      <c r="D205" t="s"/>
      <c r="E205" t="s">
        <v>938</v>
      </c>
      <c r="F205" t="s">
        <v>939</v>
      </c>
      <c r="G205" t="s"/>
      <c r="H205" t="b">
        <v>0</v>
      </c>
      <c r="I205" t="s">
        <v>27</v>
      </c>
      <c r="J205" t="n">
        <v>166</v>
      </c>
      <c r="K205" t="n">
        <v>138</v>
      </c>
      <c r="L205" t="n">
        <v>1</v>
      </c>
      <c r="M205" t="n">
        <v>1</v>
      </c>
      <c r="N205" t="s">
        <v>940</v>
      </c>
    </row>
    <row r="206" spans="1:14">
      <c r="A206" s="1">
        <f>HYPERLINK("http://www.twitter.com/Chemuna_", "Chemuna_")</f>
        <v/>
      </c>
      <c r="B206" t="s">
        <v>941</v>
      </c>
      <c r="C206" t="s">
        <v>942</v>
      </c>
      <c r="D206" t="s">
        <v>943</v>
      </c>
      <c r="E206" t="s">
        <v>944</v>
      </c>
      <c r="F206" t="s">
        <v>945</v>
      </c>
      <c r="G206" t="s"/>
      <c r="H206" t="b">
        <v>0</v>
      </c>
      <c r="I206" t="s">
        <v>27</v>
      </c>
      <c r="J206" t="n">
        <v>439</v>
      </c>
      <c r="K206" t="n">
        <v>917</v>
      </c>
      <c r="L206" t="n">
        <v>9057</v>
      </c>
      <c r="M206" t="n">
        <v>1282</v>
      </c>
      <c r="N206" t="s">
        <v>946</v>
      </c>
    </row>
    <row r="207" spans="1:14">
      <c r="A207" s="1">
        <f>HYPERLINK("http://www.twitter.com/NicosKSY", "NicosKSY")</f>
        <v/>
      </c>
      <c r="B207" t="s">
        <v>947</v>
      </c>
      <c r="C207" t="s">
        <v>948</v>
      </c>
      <c r="D207" t="s"/>
      <c r="E207" t="s">
        <v>949</v>
      </c>
      <c r="F207" t="s">
        <v>950</v>
      </c>
      <c r="G207" t="s"/>
      <c r="H207" t="b">
        <v>0</v>
      </c>
      <c r="I207" t="s">
        <v>399</v>
      </c>
      <c r="J207" t="n">
        <v>9</v>
      </c>
      <c r="K207" t="n">
        <v>0</v>
      </c>
      <c r="L207" t="n">
        <v>2</v>
      </c>
      <c r="M207" t="n">
        <v>5</v>
      </c>
      <c r="N207" t="s">
        <v>951</v>
      </c>
    </row>
    <row r="208" spans="1:14">
      <c r="A208" s="1">
        <f>HYPERLINK("http://www.twitter.com/AaronRedman9", "AaronRedman9")</f>
        <v/>
      </c>
      <c r="B208" t="s">
        <v>952</v>
      </c>
      <c r="C208" t="s">
        <v>953</v>
      </c>
      <c r="D208" t="s">
        <v>954</v>
      </c>
      <c r="E208" t="s"/>
      <c r="F208" t="s">
        <v>955</v>
      </c>
      <c r="G208" t="s"/>
      <c r="H208" t="b">
        <v>0</v>
      </c>
      <c r="I208" t="s">
        <v>27</v>
      </c>
      <c r="J208" t="n">
        <v>33</v>
      </c>
      <c r="K208" t="n">
        <v>2</v>
      </c>
      <c r="L208" t="n">
        <v>2</v>
      </c>
      <c r="M208" t="n">
        <v>1</v>
      </c>
      <c r="N208" t="s">
        <v>956</v>
      </c>
    </row>
    <row r="209" spans="1:14">
      <c r="A209" s="1">
        <f>HYPERLINK("http://www.twitter.com/CarlosBetoSoc", "CarlosBetoSoc")</f>
        <v/>
      </c>
      <c r="B209" t="s">
        <v>957</v>
      </c>
      <c r="C209" t="s">
        <v>958</v>
      </c>
      <c r="D209" t="s"/>
      <c r="E209" t="s"/>
      <c r="F209" t="s">
        <v>959</v>
      </c>
      <c r="G209" t="s"/>
      <c r="H209" t="b">
        <v>0</v>
      </c>
      <c r="I209" t="s">
        <v>56</v>
      </c>
      <c r="J209" t="n">
        <v>589</v>
      </c>
      <c r="K209" t="n">
        <v>27</v>
      </c>
      <c r="L209" t="n">
        <v>29</v>
      </c>
      <c r="M209" t="n">
        <v>62</v>
      </c>
      <c r="N209" t="s">
        <v>960</v>
      </c>
    </row>
    <row r="210" spans="1:14">
      <c r="A210" s="1">
        <f>HYPERLINK("http://www.twitter.com/mdnasa12", "mdnasa12")</f>
        <v/>
      </c>
      <c r="B210" t="s">
        <v>961</v>
      </c>
      <c r="C210" t="s">
        <v>962</v>
      </c>
      <c r="D210" t="s"/>
      <c r="E210" t="s"/>
      <c r="F210" t="s">
        <v>963</v>
      </c>
      <c r="G210" t="s"/>
      <c r="H210" t="b">
        <v>0</v>
      </c>
      <c r="I210" t="s">
        <v>27</v>
      </c>
      <c r="J210" t="n">
        <v>57</v>
      </c>
      <c r="K210" t="n">
        <v>0</v>
      </c>
      <c r="L210" t="n">
        <v>2</v>
      </c>
      <c r="M210" t="n">
        <v>0</v>
      </c>
      <c r="N210" t="s">
        <v>964</v>
      </c>
    </row>
    <row r="211" spans="1:14">
      <c r="A211" s="1">
        <f>HYPERLINK("http://www.twitter.com/ryan82303240", "ryan82303240")</f>
        <v/>
      </c>
      <c r="B211" t="s">
        <v>965</v>
      </c>
      <c r="C211" t="s">
        <v>966</v>
      </c>
      <c r="D211" t="s"/>
      <c r="E211" t="s"/>
      <c r="F211" t="s">
        <v>967</v>
      </c>
      <c r="G211" t="s"/>
      <c r="H211" t="b">
        <v>0</v>
      </c>
      <c r="I211" t="s">
        <v>27</v>
      </c>
      <c r="J211" t="n">
        <v>19</v>
      </c>
      <c r="K211" t="n">
        <v>0</v>
      </c>
      <c r="L211" t="n">
        <v>0</v>
      </c>
      <c r="M211" t="n">
        <v>0</v>
      </c>
      <c r="N211" t="s"/>
    </row>
    <row r="212" spans="1:14">
      <c r="A212" s="1">
        <f>HYPERLINK("http://www.twitter.com/loretatumaqu", "loretatumaqu")</f>
        <v/>
      </c>
      <c r="B212" t="s">
        <v>968</v>
      </c>
      <c r="C212" t="s">
        <v>969</v>
      </c>
      <c r="D212" t="s"/>
      <c r="E212" t="s"/>
      <c r="F212" t="s">
        <v>970</v>
      </c>
      <c r="G212" t="s"/>
      <c r="H212" t="b">
        <v>0</v>
      </c>
      <c r="I212" t="s">
        <v>27</v>
      </c>
      <c r="J212" t="n">
        <v>46</v>
      </c>
      <c r="K212" t="n">
        <v>3</v>
      </c>
      <c r="L212" t="n">
        <v>0</v>
      </c>
      <c r="M212" t="n">
        <v>0</v>
      </c>
      <c r="N212" t="s"/>
    </row>
    <row r="213" spans="1:14">
      <c r="A213" s="1">
        <f>HYPERLINK("http://www.twitter.com/stephenmancha_", "stephenmancha_")</f>
        <v/>
      </c>
      <c r="B213" t="s">
        <v>971</v>
      </c>
      <c r="C213" t="s">
        <v>972</v>
      </c>
      <c r="D213" t="s">
        <v>973</v>
      </c>
      <c r="E213" t="s"/>
      <c r="F213" t="s">
        <v>974</v>
      </c>
      <c r="G213" t="s"/>
      <c r="H213" t="b">
        <v>0</v>
      </c>
      <c r="I213" t="s">
        <v>27</v>
      </c>
      <c r="J213" t="n">
        <v>28</v>
      </c>
      <c r="K213" t="n">
        <v>0</v>
      </c>
      <c r="L213" t="n">
        <v>9</v>
      </c>
      <c r="M213" t="n">
        <v>6</v>
      </c>
      <c r="N213" t="s">
        <v>975</v>
      </c>
    </row>
    <row r="214" spans="1:14">
      <c r="A214" s="1">
        <f>HYPERLINK("http://www.twitter.com/bannorfred", "bannorfred")</f>
        <v/>
      </c>
      <c r="B214" t="s">
        <v>976</v>
      </c>
      <c r="C214" t="s">
        <v>977</v>
      </c>
      <c r="D214" t="s"/>
      <c r="E214" t="s"/>
      <c r="F214" t="s">
        <v>978</v>
      </c>
      <c r="G214" t="s"/>
      <c r="H214" t="b">
        <v>0</v>
      </c>
      <c r="I214" t="s">
        <v>27</v>
      </c>
      <c r="J214" t="n">
        <v>162</v>
      </c>
      <c r="K214" t="n">
        <v>6</v>
      </c>
      <c r="L214" t="n">
        <v>0</v>
      </c>
      <c r="M214" t="n">
        <v>0</v>
      </c>
      <c r="N214" t="s"/>
    </row>
    <row r="215" spans="1:14">
      <c r="A215" s="1">
        <f>HYPERLINK("http://www.twitter.com/shu_nicholas", "shu_nicholas")</f>
        <v/>
      </c>
      <c r="B215" t="s">
        <v>979</v>
      </c>
      <c r="C215" t="s">
        <v>980</v>
      </c>
      <c r="D215" t="s"/>
      <c r="E215" t="s"/>
      <c r="F215" t="s">
        <v>981</v>
      </c>
      <c r="G215" t="s"/>
      <c r="H215" t="b">
        <v>0</v>
      </c>
      <c r="I215" t="s">
        <v>27</v>
      </c>
      <c r="J215" t="n">
        <v>114</v>
      </c>
      <c r="K215" t="n">
        <v>0</v>
      </c>
      <c r="L215" t="n">
        <v>0</v>
      </c>
      <c r="M215" t="n">
        <v>0</v>
      </c>
      <c r="N215" t="s"/>
    </row>
    <row r="216" spans="1:14">
      <c r="A216" s="1">
        <f>HYPERLINK("http://www.twitter.com/Junn68272017", "Junn68272017")</f>
        <v/>
      </c>
      <c r="B216" t="s">
        <v>982</v>
      </c>
      <c r="C216" t="s">
        <v>983</v>
      </c>
      <c r="D216" t="s"/>
      <c r="E216" t="s"/>
      <c r="F216" t="s">
        <v>984</v>
      </c>
      <c r="G216" t="s"/>
      <c r="H216" t="b">
        <v>0</v>
      </c>
      <c r="I216" t="s">
        <v>56</v>
      </c>
      <c r="J216" t="n">
        <v>13</v>
      </c>
      <c r="K216" t="n">
        <v>0</v>
      </c>
      <c r="L216" t="n">
        <v>3</v>
      </c>
      <c r="M216" t="n">
        <v>21</v>
      </c>
      <c r="N216" t="s">
        <v>985</v>
      </c>
    </row>
    <row r="217" spans="1:14">
      <c r="A217" s="1">
        <f>HYPERLINK("http://www.twitter.com/chris_rubayo", "chris_rubayo")</f>
        <v/>
      </c>
      <c r="B217" t="s">
        <v>986</v>
      </c>
      <c r="C217" t="s">
        <v>987</v>
      </c>
      <c r="D217" t="s"/>
      <c r="E217" t="s">
        <v>988</v>
      </c>
      <c r="F217" t="s">
        <v>989</v>
      </c>
      <c r="G217" t="s"/>
      <c r="H217" t="b">
        <v>0</v>
      </c>
      <c r="I217" t="s">
        <v>27</v>
      </c>
      <c r="J217" t="n">
        <v>29</v>
      </c>
      <c r="K217" t="n">
        <v>0</v>
      </c>
      <c r="L217" t="n">
        <v>1</v>
      </c>
      <c r="M217" t="n">
        <v>1</v>
      </c>
      <c r="N217" t="s"/>
    </row>
    <row r="218" spans="1:14">
      <c r="A218" s="1">
        <f>HYPERLINK("http://www.twitter.com/iamxempress", "iamxempress")</f>
        <v/>
      </c>
      <c r="B218" t="s">
        <v>990</v>
      </c>
      <c r="C218" t="s">
        <v>991</v>
      </c>
      <c r="D218" t="s">
        <v>992</v>
      </c>
      <c r="E218" t="s">
        <v>993</v>
      </c>
      <c r="F218" t="s">
        <v>994</v>
      </c>
      <c r="G218" t="s"/>
      <c r="H218" t="b">
        <v>0</v>
      </c>
      <c r="I218" t="s">
        <v>27</v>
      </c>
      <c r="J218" t="n">
        <v>45</v>
      </c>
      <c r="K218" t="n">
        <v>10</v>
      </c>
      <c r="L218" t="n">
        <v>17</v>
      </c>
      <c r="M218" t="n">
        <v>13</v>
      </c>
      <c r="N218" t="s">
        <v>995</v>
      </c>
    </row>
    <row r="219" spans="1:14">
      <c r="A219" s="1">
        <f>HYPERLINK("http://www.twitter.com/Ricardo24183527", "Ricardo24183527")</f>
        <v/>
      </c>
      <c r="B219" t="s">
        <v>996</v>
      </c>
      <c r="C219" t="s">
        <v>997</v>
      </c>
      <c r="D219" t="s">
        <v>998</v>
      </c>
      <c r="E219" t="s"/>
      <c r="F219" t="s">
        <v>999</v>
      </c>
      <c r="G219" t="s"/>
      <c r="H219" t="b">
        <v>0</v>
      </c>
      <c r="I219" t="s">
        <v>27</v>
      </c>
      <c r="J219" t="n">
        <v>4</v>
      </c>
      <c r="K219" t="n">
        <v>0</v>
      </c>
      <c r="L219" t="n">
        <v>1</v>
      </c>
      <c r="M219" t="n">
        <v>0</v>
      </c>
      <c r="N219" t="s">
        <v>1000</v>
      </c>
    </row>
    <row r="220" spans="1:14">
      <c r="A220" s="1">
        <f>HYPERLINK("http://www.twitter.com/floorist33", "floorist33")</f>
        <v/>
      </c>
      <c r="B220" t="s">
        <v>1001</v>
      </c>
      <c r="C220" t="s">
        <v>1002</v>
      </c>
      <c r="D220" t="s">
        <v>617</v>
      </c>
      <c r="E220" t="s"/>
      <c r="F220" t="s">
        <v>1003</v>
      </c>
      <c r="G220" t="s"/>
      <c r="H220" t="b">
        <v>0</v>
      </c>
      <c r="I220" t="s">
        <v>27</v>
      </c>
      <c r="J220" t="n">
        <v>25</v>
      </c>
      <c r="K220" t="n">
        <v>1</v>
      </c>
      <c r="L220" t="n">
        <v>1</v>
      </c>
      <c r="M220" t="n">
        <v>0</v>
      </c>
      <c r="N220" t="s">
        <v>1004</v>
      </c>
    </row>
    <row r="221" spans="1:14">
      <c r="A221" s="1">
        <f>HYPERLINK("http://www.twitter.com/TreyKirklen", "TreyKirklen")</f>
        <v/>
      </c>
      <c r="B221" t="s">
        <v>1005</v>
      </c>
      <c r="C221" t="s">
        <v>1006</v>
      </c>
      <c r="D221" t="s">
        <v>1007</v>
      </c>
      <c r="E221" t="s">
        <v>1008</v>
      </c>
      <c r="F221" t="s">
        <v>1009</v>
      </c>
      <c r="G221" t="s">
        <v>1010</v>
      </c>
      <c r="H221" t="b">
        <v>0</v>
      </c>
      <c r="I221" t="s">
        <v>27</v>
      </c>
      <c r="J221" t="n">
        <v>48</v>
      </c>
      <c r="K221" t="n">
        <v>42</v>
      </c>
      <c r="L221" t="n">
        <v>147</v>
      </c>
      <c r="M221" t="n">
        <v>510</v>
      </c>
      <c r="N221" t="s">
        <v>1011</v>
      </c>
    </row>
    <row r="222" spans="1:14">
      <c r="A222" s="1">
        <f>HYPERLINK("http://www.twitter.com/Ziyakay85333398", "Ziyakay85333398")</f>
        <v/>
      </c>
      <c r="B222" t="s">
        <v>1012</v>
      </c>
      <c r="C222" t="s">
        <v>1013</v>
      </c>
      <c r="D222" t="s"/>
      <c r="E222" t="s"/>
      <c r="F222" t="s">
        <v>1014</v>
      </c>
      <c r="G222" t="s"/>
      <c r="H222" t="b">
        <v>0</v>
      </c>
      <c r="I222" t="s">
        <v>308</v>
      </c>
      <c r="J222" t="n">
        <v>68</v>
      </c>
      <c r="K222" t="n">
        <v>3</v>
      </c>
      <c r="L222" t="n">
        <v>0</v>
      </c>
      <c r="M222" t="n">
        <v>0</v>
      </c>
      <c r="N222" t="s"/>
    </row>
    <row r="223" spans="1:14">
      <c r="A223" s="1">
        <f>HYPERLINK("http://www.twitter.com/jerrycaron99", "jerrycaron99")</f>
        <v/>
      </c>
      <c r="B223" t="s">
        <v>1015</v>
      </c>
      <c r="C223" t="s">
        <v>1016</v>
      </c>
      <c r="D223" t="s"/>
      <c r="E223" t="s"/>
      <c r="F223" t="s">
        <v>1017</v>
      </c>
      <c r="G223" t="s"/>
      <c r="H223" t="b">
        <v>0</v>
      </c>
      <c r="I223" t="s">
        <v>17</v>
      </c>
      <c r="J223" t="n">
        <v>21</v>
      </c>
      <c r="K223" t="n">
        <v>1</v>
      </c>
      <c r="L223" t="n">
        <v>0</v>
      </c>
      <c r="M223" t="n">
        <v>0</v>
      </c>
      <c r="N223" t="s"/>
    </row>
    <row r="224" spans="1:14">
      <c r="A224" s="1">
        <f>HYPERLINK("http://www.twitter.com/dofem2", "dofem2")</f>
        <v/>
      </c>
      <c r="B224" t="s">
        <v>1018</v>
      </c>
      <c r="C224" t="s">
        <v>1019</v>
      </c>
      <c r="D224" t="s">
        <v>1020</v>
      </c>
      <c r="E224" t="s">
        <v>1021</v>
      </c>
      <c r="F224" t="s">
        <v>1022</v>
      </c>
      <c r="G224" t="s"/>
      <c r="H224" t="b">
        <v>0</v>
      </c>
      <c r="I224" t="s">
        <v>399</v>
      </c>
      <c r="J224" t="n">
        <v>51</v>
      </c>
      <c r="K224" t="n">
        <v>2</v>
      </c>
      <c r="L224" t="n">
        <v>4</v>
      </c>
      <c r="M224" t="n">
        <v>2</v>
      </c>
      <c r="N224" t="s">
        <v>1023</v>
      </c>
    </row>
    <row r="225" spans="1:14">
      <c r="A225" s="1">
        <f>HYPERLINK("http://www.twitter.com/I__Ziad", "I__Ziad")</f>
        <v/>
      </c>
      <c r="B225" t="s">
        <v>1024</v>
      </c>
      <c r="C225" t="s">
        <v>1025</v>
      </c>
      <c r="D225" t="s"/>
      <c r="E225" t="s">
        <v>1026</v>
      </c>
      <c r="F225" t="s">
        <v>1027</v>
      </c>
      <c r="G225" t="s"/>
      <c r="H225" t="b">
        <v>0</v>
      </c>
      <c r="I225" t="s">
        <v>27</v>
      </c>
      <c r="J225" t="n">
        <v>32</v>
      </c>
      <c r="K225" t="n">
        <v>139</v>
      </c>
      <c r="L225" t="n">
        <v>3513</v>
      </c>
      <c r="M225" t="n">
        <v>1088</v>
      </c>
      <c r="N225" t="s">
        <v>1028</v>
      </c>
    </row>
    <row r="226" spans="1:14">
      <c r="A226" s="1">
        <f>HYPERLINK("http://www.twitter.com/sexy29_", "sexy29_")</f>
        <v/>
      </c>
      <c r="B226" t="s">
        <v>1029</v>
      </c>
      <c r="C226" t="s">
        <v>1030</v>
      </c>
      <c r="D226" t="s">
        <v>117</v>
      </c>
      <c r="E226" t="s">
        <v>1031</v>
      </c>
      <c r="F226" t="s">
        <v>1032</v>
      </c>
      <c r="G226" t="s"/>
      <c r="H226" t="b">
        <v>0</v>
      </c>
      <c r="I226" t="s">
        <v>27</v>
      </c>
      <c r="J226" t="n">
        <v>593</v>
      </c>
      <c r="K226" t="n">
        <v>136</v>
      </c>
      <c r="L226" t="n">
        <v>432</v>
      </c>
      <c r="M226" t="n">
        <v>565</v>
      </c>
      <c r="N226" t="s">
        <v>1033</v>
      </c>
    </row>
    <row r="227" spans="1:14">
      <c r="A227" s="1">
        <f>HYPERLINK("http://www.twitter.com/_TaySmith7", "_TaySmith7")</f>
        <v/>
      </c>
      <c r="B227" t="s">
        <v>1034</v>
      </c>
      <c r="C227" t="s">
        <v>1035</v>
      </c>
      <c r="D227" t="s">
        <v>1036</v>
      </c>
      <c r="E227" t="s">
        <v>1037</v>
      </c>
      <c r="F227" t="s">
        <v>1038</v>
      </c>
      <c r="G227" t="s"/>
      <c r="H227" t="b">
        <v>0</v>
      </c>
      <c r="I227" t="s">
        <v>27</v>
      </c>
      <c r="J227" t="n">
        <v>117</v>
      </c>
      <c r="K227" t="n">
        <v>15</v>
      </c>
      <c r="L227" t="n">
        <v>1269</v>
      </c>
      <c r="M227" t="n">
        <v>474</v>
      </c>
      <c r="N227" t="s"/>
    </row>
    <row r="228" spans="1:14">
      <c r="A228" s="1">
        <f>HYPERLINK("http://www.twitter.com/octavianus_juan", "octavianus_juan")</f>
        <v/>
      </c>
      <c r="B228" t="s">
        <v>1039</v>
      </c>
      <c r="C228" t="s">
        <v>1040</v>
      </c>
      <c r="D228" t="s">
        <v>1041</v>
      </c>
      <c r="E228" t="s">
        <v>1042</v>
      </c>
      <c r="F228" t="s">
        <v>1043</v>
      </c>
      <c r="G228" t="s"/>
      <c r="H228" t="b">
        <v>0</v>
      </c>
      <c r="I228" t="s">
        <v>27</v>
      </c>
      <c r="J228" t="n">
        <v>63</v>
      </c>
      <c r="K228" t="n">
        <v>1</v>
      </c>
      <c r="L228" t="n">
        <v>0</v>
      </c>
      <c r="M228" t="n">
        <v>0</v>
      </c>
      <c r="N228" t="s"/>
    </row>
    <row r="229" spans="1:14">
      <c r="A229" s="1">
        <f>HYPERLINK("http://www.twitter.com/maynor_gbe", "maynor_gbe")</f>
        <v/>
      </c>
      <c r="B229" t="s">
        <v>1044</v>
      </c>
      <c r="C229" t="s">
        <v>1045</v>
      </c>
      <c r="D229" t="s"/>
      <c r="E229" t="s"/>
      <c r="F229" t="s">
        <v>1046</v>
      </c>
      <c r="G229" t="s"/>
      <c r="H229" t="b">
        <v>0</v>
      </c>
      <c r="I229" t="s">
        <v>27</v>
      </c>
      <c r="J229" t="n">
        <v>157</v>
      </c>
      <c r="K229" t="n">
        <v>163</v>
      </c>
      <c r="L229" t="n">
        <v>3567</v>
      </c>
      <c r="M229" t="n">
        <v>646</v>
      </c>
      <c r="N229" t="s">
        <v>1047</v>
      </c>
    </row>
    <row r="230" spans="1:14">
      <c r="A230" s="1">
        <f>HYPERLINK("http://www.twitter.com/BlueTorralbo", "BlueTorralbo")</f>
        <v/>
      </c>
      <c r="B230" t="s">
        <v>1048</v>
      </c>
      <c r="C230" t="s">
        <v>1049</v>
      </c>
      <c r="D230" t="s">
        <v>1050</v>
      </c>
      <c r="E230" t="s">
        <v>1051</v>
      </c>
      <c r="F230" t="s">
        <v>1052</v>
      </c>
      <c r="G230" t="s">
        <v>1053</v>
      </c>
      <c r="H230" t="b">
        <v>0</v>
      </c>
      <c r="I230" t="s">
        <v>56</v>
      </c>
      <c r="J230" t="n">
        <v>930</v>
      </c>
      <c r="K230" t="n">
        <v>1499</v>
      </c>
      <c r="L230" t="n">
        <v>11715</v>
      </c>
      <c r="M230" t="n">
        <v>20924</v>
      </c>
      <c r="N230" t="s">
        <v>1054</v>
      </c>
    </row>
    <row r="231" spans="1:14">
      <c r="A231" s="1">
        <f>HYPERLINK("http://www.twitter.com/flores_jarred", "flores_jarred")</f>
        <v/>
      </c>
      <c r="B231" t="s">
        <v>1055</v>
      </c>
      <c r="C231" t="s">
        <v>1056</v>
      </c>
      <c r="D231" t="s"/>
      <c r="E231" t="s"/>
      <c r="F231" t="s">
        <v>1057</v>
      </c>
      <c r="G231" t="s"/>
      <c r="H231" t="b">
        <v>0</v>
      </c>
      <c r="I231" t="s">
        <v>27</v>
      </c>
      <c r="J231" t="n">
        <v>8</v>
      </c>
      <c r="K231" t="n">
        <v>0</v>
      </c>
      <c r="L231" t="n">
        <v>3</v>
      </c>
      <c r="M231" t="n">
        <v>0</v>
      </c>
      <c r="N231" t="s">
        <v>1058</v>
      </c>
    </row>
    <row r="232" spans="1:14">
      <c r="A232" s="1">
        <f>HYPERLINK("http://www.twitter.com/quark_abhi", "quark_abhi")</f>
        <v/>
      </c>
      <c r="B232" t="s">
        <v>1059</v>
      </c>
      <c r="C232" t="s">
        <v>1060</v>
      </c>
      <c r="D232" t="s">
        <v>1061</v>
      </c>
      <c r="E232" t="s">
        <v>1062</v>
      </c>
      <c r="F232" t="s">
        <v>1063</v>
      </c>
      <c r="G232" t="s">
        <v>1064</v>
      </c>
      <c r="H232" t="b">
        <v>0</v>
      </c>
      <c r="I232" t="s">
        <v>27</v>
      </c>
      <c r="J232" t="n">
        <v>322</v>
      </c>
      <c r="K232" t="n">
        <v>164</v>
      </c>
      <c r="L232" t="n">
        <v>4395</v>
      </c>
      <c r="M232" t="n">
        <v>953</v>
      </c>
      <c r="N232" t="s">
        <v>1065</v>
      </c>
    </row>
    <row r="233" spans="1:14">
      <c r="A233" s="1">
        <f>HYPERLINK("http://www.twitter.com/V1lM4zLAKqscnyq", "V1lM4zLAKqscnyq")</f>
        <v/>
      </c>
      <c r="B233" t="s">
        <v>1066</v>
      </c>
      <c r="C233" t="s">
        <v>1067</v>
      </c>
      <c r="D233" t="s"/>
      <c r="E233" t="s"/>
      <c r="F233" t="s">
        <v>1068</v>
      </c>
      <c r="G233" t="s"/>
      <c r="H233" t="b">
        <v>0</v>
      </c>
      <c r="I233" t="s">
        <v>27</v>
      </c>
      <c r="J233" t="n">
        <v>38</v>
      </c>
      <c r="K233" t="n">
        <v>0</v>
      </c>
      <c r="L233" t="n">
        <v>0</v>
      </c>
      <c r="M233" t="n">
        <v>0</v>
      </c>
      <c r="N233" t="s"/>
    </row>
    <row r="234" spans="1:14">
      <c r="A234" s="1">
        <f>HYPERLINK("http://www.twitter.com/janna2135", "janna2135")</f>
        <v/>
      </c>
      <c r="B234" t="s">
        <v>1069</v>
      </c>
      <c r="C234" t="s">
        <v>1070</v>
      </c>
      <c r="D234" t="s">
        <v>1071</v>
      </c>
      <c r="E234" t="s">
        <v>1072</v>
      </c>
      <c r="F234" t="s">
        <v>1073</v>
      </c>
      <c r="G234" t="s"/>
      <c r="H234" t="b">
        <v>0</v>
      </c>
      <c r="I234" t="s">
        <v>27</v>
      </c>
      <c r="J234" t="n">
        <v>404</v>
      </c>
      <c r="K234" t="n">
        <v>19</v>
      </c>
      <c r="L234" t="n">
        <v>414</v>
      </c>
      <c r="M234" t="n">
        <v>164</v>
      </c>
      <c r="N234" t="s"/>
    </row>
    <row r="235" spans="1:14">
      <c r="A235" s="1">
        <f>HYPERLINK("http://www.twitter.com/YJ6qoViLo0wgqIG", "YJ6qoViLo0wgqIG")</f>
        <v/>
      </c>
      <c r="B235" t="s">
        <v>1074</v>
      </c>
      <c r="C235" t="s">
        <v>1075</v>
      </c>
      <c r="D235" t="s"/>
      <c r="E235" t="s"/>
      <c r="F235" t="s">
        <v>1076</v>
      </c>
      <c r="G235" t="s"/>
      <c r="H235" t="b">
        <v>0</v>
      </c>
      <c r="I235" t="s">
        <v>27</v>
      </c>
      <c r="J235" t="n">
        <v>40</v>
      </c>
      <c r="K235" t="n">
        <v>3</v>
      </c>
      <c r="L235" t="n">
        <v>0</v>
      </c>
      <c r="M235" t="n">
        <v>0</v>
      </c>
      <c r="N235" t="s"/>
    </row>
    <row r="236" spans="1:14">
      <c r="A236" s="1">
        <f>HYPERLINK("http://www.twitter.com/jene40229344", "jene40229344")</f>
        <v/>
      </c>
      <c r="B236" t="s">
        <v>1077</v>
      </c>
      <c r="C236" t="s">
        <v>1078</v>
      </c>
      <c r="D236" t="s"/>
      <c r="E236" t="s"/>
      <c r="F236" t="s">
        <v>1079</v>
      </c>
      <c r="G236" t="s"/>
      <c r="H236" t="b">
        <v>0</v>
      </c>
      <c r="I236" t="s">
        <v>27</v>
      </c>
      <c r="J236" t="n">
        <v>60</v>
      </c>
      <c r="K236" t="n">
        <v>0</v>
      </c>
      <c r="L236" t="n">
        <v>0</v>
      </c>
      <c r="M236" t="n">
        <v>0</v>
      </c>
      <c r="N236" t="s"/>
    </row>
    <row r="237" spans="1:14">
      <c r="A237" s="1">
        <f>HYPERLINK("http://www.twitter.com/kikomonster2617", "kikomonster2617")</f>
        <v/>
      </c>
      <c r="B237" t="s">
        <v>1080</v>
      </c>
      <c r="C237" t="s">
        <v>1081</v>
      </c>
      <c r="D237" t="s"/>
      <c r="E237" t="s">
        <v>1082</v>
      </c>
      <c r="F237" t="s">
        <v>1083</v>
      </c>
      <c r="G237" t="s"/>
      <c r="H237" t="b">
        <v>0</v>
      </c>
      <c r="I237" t="s">
        <v>27</v>
      </c>
      <c r="J237" t="n">
        <v>57</v>
      </c>
      <c r="K237" t="n">
        <v>12</v>
      </c>
      <c r="L237" t="n">
        <v>116</v>
      </c>
      <c r="M237" t="n">
        <v>138</v>
      </c>
      <c r="N237" t="s"/>
    </row>
    <row r="238" spans="1:14">
      <c r="A238" s="1">
        <f>HYPERLINK("http://www.twitter.com/tedokon15", "tedokon15")</f>
        <v/>
      </c>
      <c r="B238" t="s">
        <v>1084</v>
      </c>
      <c r="C238" t="s">
        <v>1085</v>
      </c>
      <c r="D238" t="s">
        <v>1086</v>
      </c>
      <c r="E238" t="s">
        <v>1087</v>
      </c>
      <c r="F238" t="s">
        <v>1088</v>
      </c>
      <c r="G238" t="s"/>
      <c r="H238" t="b">
        <v>0</v>
      </c>
      <c r="I238" t="s">
        <v>154</v>
      </c>
      <c r="J238" t="n">
        <v>315</v>
      </c>
      <c r="K238" t="n">
        <v>305</v>
      </c>
      <c r="L238" t="n">
        <v>758</v>
      </c>
      <c r="M238" t="n">
        <v>1469</v>
      </c>
      <c r="N238" t="s">
        <v>1089</v>
      </c>
    </row>
    <row r="239" spans="1:14">
      <c r="A239" s="1">
        <f>HYPERLINK("http://www.twitter.com/mezzanno", "mezzanno")</f>
        <v/>
      </c>
      <c r="B239" t="s">
        <v>1090</v>
      </c>
      <c r="C239" t="s">
        <v>1091</v>
      </c>
      <c r="D239" t="s"/>
      <c r="E239" t="s"/>
      <c r="F239" t="s">
        <v>1092</v>
      </c>
      <c r="G239" t="s"/>
      <c r="H239" t="b">
        <v>0</v>
      </c>
      <c r="I239" t="s">
        <v>27</v>
      </c>
      <c r="J239" t="n">
        <v>47</v>
      </c>
      <c r="K239" t="n">
        <v>12</v>
      </c>
      <c r="L239" t="n">
        <v>1</v>
      </c>
      <c r="M239" t="n">
        <v>5</v>
      </c>
      <c r="N239" t="s"/>
    </row>
    <row r="240" spans="1:14">
      <c r="A240" s="1">
        <f>HYPERLINK("http://www.twitter.com/nigihaso", "nigihaso")</f>
        <v/>
      </c>
      <c r="B240" t="s">
        <v>1093</v>
      </c>
      <c r="C240" t="s">
        <v>1094</v>
      </c>
      <c r="D240" t="s">
        <v>1095</v>
      </c>
      <c r="E240" t="s">
        <v>1096</v>
      </c>
      <c r="F240" t="s">
        <v>1097</v>
      </c>
      <c r="G240" t="s"/>
      <c r="H240" t="b">
        <v>0</v>
      </c>
      <c r="I240" t="s">
        <v>27</v>
      </c>
      <c r="J240" t="n">
        <v>10</v>
      </c>
      <c r="K240" t="n">
        <v>2</v>
      </c>
      <c r="L240" t="n">
        <v>0</v>
      </c>
      <c r="M240" t="n">
        <v>0</v>
      </c>
      <c r="N240" t="s"/>
    </row>
    <row r="241" spans="1:14">
      <c r="A241" s="1">
        <f>HYPERLINK("http://www.twitter.com/ferlin_floyd07", "ferlin_floyd07")</f>
        <v/>
      </c>
      <c r="B241" t="s">
        <v>1098</v>
      </c>
      <c r="C241" t="s">
        <v>1099</v>
      </c>
      <c r="D241" t="s"/>
      <c r="E241" t="s">
        <v>1100</v>
      </c>
      <c r="F241" t="s">
        <v>1101</v>
      </c>
      <c r="G241" t="s"/>
      <c r="H241" t="b">
        <v>0</v>
      </c>
      <c r="I241" t="s">
        <v>27</v>
      </c>
      <c r="J241" t="n">
        <v>75</v>
      </c>
      <c r="K241" t="n">
        <v>125</v>
      </c>
      <c r="L241" t="n">
        <v>1054</v>
      </c>
      <c r="M241" t="n">
        <v>526</v>
      </c>
      <c r="N241" t="s"/>
    </row>
    <row r="242" spans="1:14">
      <c r="A242" s="1">
        <f>HYPERLINK("http://www.twitter.com/GerardoOchoaa", "GerardoOchoaa")</f>
        <v/>
      </c>
      <c r="B242" t="s">
        <v>1102</v>
      </c>
      <c r="C242" t="s">
        <v>1103</v>
      </c>
      <c r="D242" t="s"/>
      <c r="E242" t="s"/>
      <c r="F242" t="s">
        <v>1104</v>
      </c>
      <c r="G242" t="s"/>
      <c r="H242" t="b">
        <v>0</v>
      </c>
      <c r="I242" t="s">
        <v>56</v>
      </c>
      <c r="J242" t="n">
        <v>348</v>
      </c>
      <c r="K242" t="n">
        <v>687</v>
      </c>
      <c r="L242" t="n">
        <v>8016</v>
      </c>
      <c r="M242" t="n">
        <v>6610</v>
      </c>
      <c r="N242" t="s">
        <v>1105</v>
      </c>
    </row>
    <row r="243" spans="1:14">
      <c r="A243" s="1">
        <f>HYPERLINK("http://www.twitter.com/fuxwiththeboy", "fuxwiththeboy")</f>
        <v/>
      </c>
      <c r="B243" t="s">
        <v>1106</v>
      </c>
      <c r="C243" t="s">
        <v>1107</v>
      </c>
      <c r="D243" t="s">
        <v>1108</v>
      </c>
      <c r="E243" t="s"/>
      <c r="F243" t="s">
        <v>1109</v>
      </c>
      <c r="G243" t="s"/>
      <c r="H243" t="b">
        <v>0</v>
      </c>
      <c r="I243" t="s">
        <v>27</v>
      </c>
      <c r="J243" t="n">
        <v>197</v>
      </c>
      <c r="K243" t="n">
        <v>17</v>
      </c>
      <c r="L243" t="n">
        <v>7</v>
      </c>
      <c r="M243" t="n">
        <v>333</v>
      </c>
      <c r="N243" t="s">
        <v>1110</v>
      </c>
    </row>
    <row r="244" spans="1:14">
      <c r="A244" s="1">
        <f>HYPERLINK("http://www.twitter.com/bryan__marsh", "bryan__marsh")</f>
        <v/>
      </c>
      <c r="B244" t="s">
        <v>1111</v>
      </c>
      <c r="C244" t="s">
        <v>1112</v>
      </c>
      <c r="D244" t="s">
        <v>1113</v>
      </c>
      <c r="E244" t="s"/>
      <c r="F244" t="s">
        <v>1114</v>
      </c>
      <c r="G244" t="s"/>
      <c r="H244" t="b">
        <v>0</v>
      </c>
      <c r="I244" t="s">
        <v>27</v>
      </c>
      <c r="J244" t="n">
        <v>26</v>
      </c>
      <c r="K244" t="n">
        <v>8</v>
      </c>
      <c r="L244" t="n">
        <v>0</v>
      </c>
      <c r="M244" t="n">
        <v>0</v>
      </c>
      <c r="N244" t="s"/>
    </row>
    <row r="245" spans="1:14">
      <c r="A245" s="1">
        <f>HYPERLINK("http://www.twitter.com/te73910", "te73910")</f>
        <v/>
      </c>
      <c r="B245" t="s">
        <v>1115</v>
      </c>
      <c r="C245" t="s">
        <v>1116</v>
      </c>
      <c r="D245" t="s">
        <v>1117</v>
      </c>
      <c r="E245" t="s">
        <v>1118</v>
      </c>
      <c r="F245" t="s">
        <v>1119</v>
      </c>
      <c r="G245" t="s"/>
      <c r="H245" t="b">
        <v>0</v>
      </c>
      <c r="I245" t="s">
        <v>342</v>
      </c>
      <c r="J245" t="n">
        <v>28</v>
      </c>
      <c r="K245" t="n">
        <v>8</v>
      </c>
      <c r="L245" t="n">
        <v>349</v>
      </c>
      <c r="M245" t="n">
        <v>16</v>
      </c>
      <c r="N245" t="s">
        <v>1120</v>
      </c>
    </row>
    <row r="246" spans="1:14">
      <c r="A246" s="1">
        <f>HYPERLINK("http://www.twitter.com/_Ayanderstand", "_Ayanderstand")</f>
        <v/>
      </c>
      <c r="B246" t="s">
        <v>1121</v>
      </c>
      <c r="C246" t="s">
        <v>1122</v>
      </c>
      <c r="D246" t="s"/>
      <c r="E246" t="s"/>
      <c r="F246" t="s">
        <v>1123</v>
      </c>
      <c r="G246" t="s"/>
      <c r="H246" t="b">
        <v>0</v>
      </c>
      <c r="I246" t="s">
        <v>27</v>
      </c>
      <c r="J246" t="n">
        <v>8</v>
      </c>
      <c r="K246" t="n">
        <v>0</v>
      </c>
      <c r="L246" t="n">
        <v>0</v>
      </c>
      <c r="M246" t="n">
        <v>0</v>
      </c>
      <c r="N246" t="s"/>
    </row>
    <row r="247" spans="1:14">
      <c r="A247" s="1">
        <f>HYPERLINK("http://www.twitter.com/EhabAlwisi", "EhabAlwisi")</f>
        <v/>
      </c>
      <c r="B247" t="s">
        <v>1124</v>
      </c>
      <c r="C247" t="s">
        <v>1125</v>
      </c>
      <c r="D247" t="s"/>
      <c r="E247" t="s">
        <v>1126</v>
      </c>
      <c r="F247" t="s">
        <v>1127</v>
      </c>
      <c r="G247" t="s">
        <v>1128</v>
      </c>
      <c r="H247" t="b">
        <v>0</v>
      </c>
      <c r="I247" t="s">
        <v>27</v>
      </c>
      <c r="J247" t="n">
        <v>796</v>
      </c>
      <c r="K247" t="n">
        <v>1707</v>
      </c>
      <c r="L247" t="n">
        <v>11778</v>
      </c>
      <c r="M247" t="n">
        <v>628</v>
      </c>
      <c r="N247" t="s">
        <v>1129</v>
      </c>
    </row>
    <row r="248" spans="1:14">
      <c r="A248" s="1">
        <f>HYPERLINK("http://www.twitter.com/Chenyf990107", "Chenyf990107")</f>
        <v/>
      </c>
      <c r="B248" t="s">
        <v>1130</v>
      </c>
      <c r="C248" t="s">
        <v>1131</v>
      </c>
      <c r="D248" t="s"/>
      <c r="E248" t="s"/>
      <c r="F248" t="s">
        <v>1132</v>
      </c>
      <c r="G248" t="s"/>
      <c r="H248" t="b">
        <v>0</v>
      </c>
      <c r="I248" t="s">
        <v>27</v>
      </c>
      <c r="J248" t="n">
        <v>50</v>
      </c>
      <c r="K248" t="n">
        <v>1</v>
      </c>
      <c r="L248" t="n">
        <v>0</v>
      </c>
      <c r="M248" t="n">
        <v>0</v>
      </c>
      <c r="N248" t="s"/>
    </row>
    <row r="249" spans="1:14">
      <c r="A249" s="1">
        <f>HYPERLINK("http://www.twitter.com/ArnaudGnali", "ArnaudGnali")</f>
        <v/>
      </c>
      <c r="B249" t="s">
        <v>1133</v>
      </c>
      <c r="C249" t="s">
        <v>1134</v>
      </c>
      <c r="D249" t="s">
        <v>1135</v>
      </c>
      <c r="E249" t="s">
        <v>1136</v>
      </c>
      <c r="F249" t="s">
        <v>1137</v>
      </c>
      <c r="G249" t="s"/>
      <c r="H249" t="b">
        <v>0</v>
      </c>
      <c r="I249" t="s">
        <v>17</v>
      </c>
      <c r="J249" t="n">
        <v>184</v>
      </c>
      <c r="K249" t="n">
        <v>17</v>
      </c>
      <c r="L249" t="n">
        <v>5</v>
      </c>
      <c r="M249" t="n">
        <v>1269</v>
      </c>
      <c r="N249" t="s">
        <v>1138</v>
      </c>
    </row>
    <row r="250" spans="1:14">
      <c r="A250" s="1">
        <f>HYPERLINK("http://www.twitter.com/youngseagoat", "youngseagoat")</f>
        <v/>
      </c>
      <c r="B250" t="s">
        <v>1139</v>
      </c>
      <c r="C250" t="s">
        <v>1140</v>
      </c>
      <c r="D250" t="s">
        <v>1141</v>
      </c>
      <c r="E250" t="s">
        <v>1142</v>
      </c>
      <c r="F250" t="s">
        <v>1143</v>
      </c>
      <c r="G250" t="s">
        <v>1144</v>
      </c>
      <c r="H250" t="b">
        <v>0</v>
      </c>
      <c r="I250" t="s">
        <v>27</v>
      </c>
      <c r="J250" t="n">
        <v>905</v>
      </c>
      <c r="K250" t="n">
        <v>196</v>
      </c>
      <c r="L250" t="n">
        <v>196</v>
      </c>
      <c r="M250" t="n">
        <v>1861</v>
      </c>
      <c r="N250" t="s">
        <v>1145</v>
      </c>
    </row>
    <row r="251" spans="1:14">
      <c r="A251" s="1">
        <f>HYPERLINK("http://www.twitter.com/koadds88", "koadds88")</f>
        <v/>
      </c>
      <c r="B251" t="s">
        <v>1146</v>
      </c>
      <c r="C251" t="s">
        <v>1147</v>
      </c>
      <c r="D251" t="s"/>
      <c r="E251" t="s"/>
      <c r="F251" t="s">
        <v>1148</v>
      </c>
      <c r="G251" t="s"/>
      <c r="H251" t="b">
        <v>0</v>
      </c>
      <c r="I251" t="s">
        <v>1149</v>
      </c>
      <c r="J251" t="n">
        <v>52</v>
      </c>
      <c r="K251" t="n">
        <v>0</v>
      </c>
      <c r="L251" t="n">
        <v>0</v>
      </c>
      <c r="M251" t="n">
        <v>8</v>
      </c>
      <c r="N251" t="s"/>
    </row>
    <row r="252" spans="1:14">
      <c r="A252" s="1">
        <f>HYPERLINK("http://www.twitter.com/AldoPinemb", "AldoPinemb")</f>
        <v/>
      </c>
      <c r="B252" t="s">
        <v>1150</v>
      </c>
      <c r="C252" t="s">
        <v>1151</v>
      </c>
      <c r="D252" t="s">
        <v>1152</v>
      </c>
      <c r="E252" t="s">
        <v>1153</v>
      </c>
      <c r="F252" t="s">
        <v>1154</v>
      </c>
      <c r="G252" t="s"/>
      <c r="H252" t="b">
        <v>0</v>
      </c>
      <c r="I252" t="s">
        <v>181</v>
      </c>
      <c r="J252" t="n">
        <v>269</v>
      </c>
      <c r="K252" t="n">
        <v>283</v>
      </c>
      <c r="L252" t="n">
        <v>14589</v>
      </c>
      <c r="M252" t="n">
        <v>3</v>
      </c>
      <c r="N252" t="s">
        <v>1155</v>
      </c>
    </row>
    <row r="253" spans="1:14">
      <c r="A253" s="1">
        <f>HYPERLINK("http://www.twitter.com/Eddykhor1204", "Eddykhor1204")</f>
        <v/>
      </c>
      <c r="B253" t="s">
        <v>1156</v>
      </c>
      <c r="C253" t="s">
        <v>1157</v>
      </c>
      <c r="D253" t="s">
        <v>1158</v>
      </c>
      <c r="E253" t="s">
        <v>1159</v>
      </c>
      <c r="F253" t="s">
        <v>1160</v>
      </c>
      <c r="G253" t="s"/>
      <c r="H253" t="b">
        <v>0</v>
      </c>
      <c r="I253" t="s">
        <v>27</v>
      </c>
      <c r="J253" t="n">
        <v>4</v>
      </c>
      <c r="K253" t="n">
        <v>1</v>
      </c>
      <c r="L253" t="n">
        <v>3</v>
      </c>
      <c r="M253" t="n">
        <v>1</v>
      </c>
      <c r="N253" t="s">
        <v>1161</v>
      </c>
    </row>
    <row r="254" spans="1:14">
      <c r="A254" s="1">
        <f>HYPERLINK("http://www.twitter.com/KingIREMC", "KingIREMC")</f>
        <v/>
      </c>
      <c r="B254" t="s">
        <v>1162</v>
      </c>
      <c r="C254" t="s">
        <v>1163</v>
      </c>
      <c r="D254" t="s"/>
      <c r="E254" t="s">
        <v>1164</v>
      </c>
      <c r="F254" t="s">
        <v>1165</v>
      </c>
      <c r="G254" t="s"/>
      <c r="H254" t="b">
        <v>0</v>
      </c>
      <c r="I254" t="s">
        <v>27</v>
      </c>
      <c r="J254" t="n">
        <v>110</v>
      </c>
      <c r="K254" t="n">
        <v>22</v>
      </c>
      <c r="L254" t="n">
        <v>283</v>
      </c>
      <c r="M254" t="n">
        <v>482</v>
      </c>
      <c r="N254" t="s">
        <v>1166</v>
      </c>
    </row>
    <row r="255" spans="1:14">
      <c r="A255" s="1">
        <f>HYPERLINK("http://www.twitter.com/ZainabAlMahoozi", "ZainabAlMahoozi")</f>
        <v/>
      </c>
      <c r="B255" t="s">
        <v>1167</v>
      </c>
      <c r="C255" t="s">
        <v>1168</v>
      </c>
      <c r="D255" t="s">
        <v>1169</v>
      </c>
      <c r="E255" t="s">
        <v>1170</v>
      </c>
      <c r="F255" t="s">
        <v>1171</v>
      </c>
      <c r="G255" t="s">
        <v>1172</v>
      </c>
      <c r="H255" t="b">
        <v>0</v>
      </c>
      <c r="I255" t="s">
        <v>27</v>
      </c>
      <c r="J255" t="n">
        <v>774</v>
      </c>
      <c r="K255" t="n">
        <v>427</v>
      </c>
      <c r="L255" t="n">
        <v>5816</v>
      </c>
      <c r="M255" t="n">
        <v>4368</v>
      </c>
      <c r="N255" t="s">
        <v>1173</v>
      </c>
    </row>
    <row r="256" spans="1:14">
      <c r="A256" s="1">
        <f>HYPERLINK("http://www.twitter.com/Charlieputhss", "Charlieputhss")</f>
        <v/>
      </c>
      <c r="B256" t="s">
        <v>1174</v>
      </c>
      <c r="C256" t="s">
        <v>1175</v>
      </c>
      <c r="D256" t="s"/>
      <c r="E256" t="s"/>
      <c r="F256" t="s">
        <v>1176</v>
      </c>
      <c r="G256" t="s"/>
      <c r="H256" t="b">
        <v>0</v>
      </c>
      <c r="I256" t="s">
        <v>27</v>
      </c>
      <c r="J256" t="n">
        <v>20</v>
      </c>
      <c r="K256" t="n">
        <v>0</v>
      </c>
      <c r="L256" t="n">
        <v>0</v>
      </c>
      <c r="M256" t="n">
        <v>1</v>
      </c>
      <c r="N256" t="s"/>
    </row>
    <row r="257" spans="1:14">
      <c r="A257" s="1">
        <f>HYPERLINK("http://www.twitter.com/mzyona05067484", "mzyona05067484")</f>
        <v/>
      </c>
      <c r="B257" t="s">
        <v>1177</v>
      </c>
      <c r="C257" t="s">
        <v>1178</v>
      </c>
      <c r="D257" t="s"/>
      <c r="E257" t="s"/>
      <c r="F257" t="s">
        <v>1179</v>
      </c>
      <c r="G257" t="s"/>
      <c r="H257" t="b">
        <v>0</v>
      </c>
      <c r="I257" t="s">
        <v>342</v>
      </c>
      <c r="J257" t="n">
        <v>98</v>
      </c>
      <c r="K257" t="n">
        <v>0</v>
      </c>
      <c r="L257" t="n">
        <v>0</v>
      </c>
      <c r="M257" t="n">
        <v>0</v>
      </c>
      <c r="N257" t="s"/>
    </row>
    <row r="258" spans="1:14">
      <c r="A258" s="1">
        <f>HYPERLINK("http://www.twitter.com/TadariusJacobs1", "TadariusJacobs1")</f>
        <v/>
      </c>
      <c r="B258" t="s">
        <v>1180</v>
      </c>
      <c r="C258" t="s">
        <v>1181</v>
      </c>
      <c r="D258" t="s"/>
      <c r="E258" t="s"/>
      <c r="F258" t="s">
        <v>1182</v>
      </c>
      <c r="G258" t="s"/>
      <c r="H258" t="b">
        <v>0</v>
      </c>
      <c r="I258" t="s">
        <v>27</v>
      </c>
      <c r="J258" t="n">
        <v>109</v>
      </c>
      <c r="K258" t="n">
        <v>0</v>
      </c>
      <c r="L258" t="n">
        <v>0</v>
      </c>
      <c r="M258" t="n">
        <v>0</v>
      </c>
      <c r="N258" t="s"/>
    </row>
    <row r="259" spans="1:14">
      <c r="A259" s="1">
        <f>HYPERLINK("http://www.twitter.com/TheShyzA", "TheShyzA")</f>
        <v/>
      </c>
      <c r="B259" t="s">
        <v>1183</v>
      </c>
      <c r="C259" t="s">
        <v>1184</v>
      </c>
      <c r="D259" t="s">
        <v>1185</v>
      </c>
      <c r="E259" t="s">
        <v>1186</v>
      </c>
      <c r="F259" t="s">
        <v>1187</v>
      </c>
      <c r="G259" t="s">
        <v>1188</v>
      </c>
      <c r="H259" t="b">
        <v>0</v>
      </c>
      <c r="I259" t="s">
        <v>27</v>
      </c>
      <c r="J259" t="n">
        <v>74</v>
      </c>
      <c r="K259" t="n">
        <v>51</v>
      </c>
      <c r="L259" t="n">
        <v>21</v>
      </c>
      <c r="M259" t="n">
        <v>10</v>
      </c>
      <c r="N259" t="s">
        <v>1189</v>
      </c>
    </row>
    <row r="260" spans="1:14">
      <c r="A260" s="1">
        <f>HYPERLINK("http://www.twitter.com/RomrioRocha11", "RomrioRocha11")</f>
        <v/>
      </c>
      <c r="B260" t="s">
        <v>1190</v>
      </c>
      <c r="C260" t="s">
        <v>1191</v>
      </c>
      <c r="D260" t="s"/>
      <c r="E260" t="s">
        <v>1192</v>
      </c>
      <c r="F260" t="s">
        <v>1193</v>
      </c>
      <c r="G260" t="s"/>
      <c r="H260" t="b">
        <v>0</v>
      </c>
      <c r="I260" t="s">
        <v>27</v>
      </c>
      <c r="J260" t="n">
        <v>129</v>
      </c>
      <c r="K260" t="n">
        <v>0</v>
      </c>
      <c r="L260" t="n">
        <v>0</v>
      </c>
      <c r="M260" t="n">
        <v>0</v>
      </c>
      <c r="N260" t="s"/>
    </row>
    <row r="261" spans="1:14">
      <c r="A261" s="1">
        <f>HYPERLINK("http://www.twitter.com/HarryTeng98", "HarryTeng98")</f>
        <v/>
      </c>
      <c r="B261" t="s">
        <v>1194</v>
      </c>
      <c r="C261" t="s">
        <v>1195</v>
      </c>
      <c r="D261" t="s">
        <v>1196</v>
      </c>
      <c r="E261" t="s">
        <v>1197</v>
      </c>
      <c r="F261" t="s">
        <v>1198</v>
      </c>
      <c r="G261" t="s"/>
      <c r="H261" t="b">
        <v>0</v>
      </c>
      <c r="I261" t="s">
        <v>27</v>
      </c>
      <c r="J261" t="n">
        <v>87</v>
      </c>
      <c r="K261" t="n">
        <v>1</v>
      </c>
      <c r="L261" t="n">
        <v>0</v>
      </c>
      <c r="M261" t="n">
        <v>0</v>
      </c>
      <c r="N261" t="s"/>
    </row>
    <row r="262" spans="1:14">
      <c r="A262" s="1">
        <f>HYPERLINK("http://www.twitter.com/RalphThaGreat23", "RalphThaGreat23")</f>
        <v/>
      </c>
      <c r="B262" t="s">
        <v>1199</v>
      </c>
      <c r="C262" t="s">
        <v>1200</v>
      </c>
      <c r="D262" t="s"/>
      <c r="E262" t="s"/>
      <c r="F262" t="s">
        <v>1201</v>
      </c>
      <c r="G262" t="s"/>
      <c r="H262" t="b">
        <v>0</v>
      </c>
      <c r="I262" t="s">
        <v>27</v>
      </c>
      <c r="J262" t="n">
        <v>44</v>
      </c>
      <c r="K262" t="n">
        <v>2</v>
      </c>
      <c r="L262" t="n">
        <v>0</v>
      </c>
      <c r="M262" t="n">
        <v>0</v>
      </c>
      <c r="N262" t="s"/>
    </row>
    <row r="263" spans="1:14">
      <c r="A263" s="1">
        <f>HYPERLINK("http://www.twitter.com/janaysinot3", "janaysinot3")</f>
        <v/>
      </c>
      <c r="B263" t="s">
        <v>1202</v>
      </c>
      <c r="C263" t="s">
        <v>1203</v>
      </c>
      <c r="D263" t="s"/>
      <c r="E263" t="s"/>
      <c r="F263" t="s">
        <v>1204</v>
      </c>
      <c r="G263" t="s"/>
      <c r="H263" t="b">
        <v>0</v>
      </c>
      <c r="I263" t="s">
        <v>27</v>
      </c>
      <c r="J263" t="n">
        <v>29</v>
      </c>
      <c r="K263" t="n">
        <v>1</v>
      </c>
      <c r="L263" t="n">
        <v>0</v>
      </c>
      <c r="M263" t="n">
        <v>0</v>
      </c>
      <c r="N263" t="s"/>
    </row>
    <row r="264" spans="1:14">
      <c r="A264" s="1">
        <f>HYPERLINK("http://www.twitter.com/Alinasir18", "Alinasir18")</f>
        <v/>
      </c>
      <c r="B264" t="s">
        <v>1205</v>
      </c>
      <c r="C264" t="s">
        <v>1206</v>
      </c>
      <c r="D264" t="s">
        <v>1207</v>
      </c>
      <c r="E264" t="s">
        <v>1208</v>
      </c>
      <c r="F264" t="s">
        <v>1209</v>
      </c>
      <c r="G264" t="s"/>
      <c r="H264" t="b">
        <v>0</v>
      </c>
      <c r="I264" t="s">
        <v>27</v>
      </c>
      <c r="J264" t="n">
        <v>1402</v>
      </c>
      <c r="K264" t="n">
        <v>199</v>
      </c>
      <c r="L264" t="n">
        <v>1101</v>
      </c>
      <c r="M264" t="n">
        <v>58</v>
      </c>
      <c r="N264" t="s">
        <v>1210</v>
      </c>
    </row>
    <row r="265" spans="1:14">
      <c r="A265" s="1">
        <f>HYPERLINK("http://www.twitter.com/jandmun", "jandmun")</f>
        <v/>
      </c>
      <c r="B265" t="s">
        <v>1211</v>
      </c>
      <c r="C265" t="s">
        <v>1212</v>
      </c>
      <c r="D265" t="s"/>
      <c r="E265" t="s"/>
      <c r="F265" t="s">
        <v>1213</v>
      </c>
      <c r="G265" t="s"/>
      <c r="H265" t="b">
        <v>0</v>
      </c>
      <c r="I265" t="s">
        <v>27</v>
      </c>
      <c r="J265" t="n">
        <v>497</v>
      </c>
      <c r="K265" t="n">
        <v>53</v>
      </c>
      <c r="L265" t="n">
        <v>51</v>
      </c>
      <c r="M265" t="n">
        <v>95</v>
      </c>
      <c r="N265" t="s">
        <v>1214</v>
      </c>
    </row>
    <row r="266" spans="1:14">
      <c r="A266" s="1">
        <f>HYPERLINK("http://www.twitter.com/IlhanErtak", "IlhanErtak")</f>
        <v/>
      </c>
      <c r="B266" t="s">
        <v>1215</v>
      </c>
      <c r="C266" t="s">
        <v>1216</v>
      </c>
      <c r="D266" t="s"/>
      <c r="E266" t="s"/>
      <c r="F266" t="s">
        <v>1217</v>
      </c>
      <c r="G266" t="s"/>
      <c r="H266" t="b">
        <v>0</v>
      </c>
      <c r="I266" t="s">
        <v>27</v>
      </c>
      <c r="J266" t="n">
        <v>7</v>
      </c>
      <c r="K266" t="n">
        <v>2</v>
      </c>
      <c r="L266" t="n">
        <v>0</v>
      </c>
      <c r="M266" t="n">
        <v>0</v>
      </c>
      <c r="N266" t="s"/>
    </row>
    <row r="267" spans="1:14">
      <c r="A267" s="1">
        <f>HYPERLINK("http://www.twitter.com/DeJminus", "DeJminus")</f>
        <v/>
      </c>
      <c r="B267" t="s">
        <v>1218</v>
      </c>
      <c r="C267" t="s">
        <v>1219</v>
      </c>
      <c r="D267" t="s">
        <v>1220</v>
      </c>
      <c r="E267" t="s">
        <v>1221</v>
      </c>
      <c r="F267" t="s">
        <v>1222</v>
      </c>
      <c r="G267" t="s"/>
      <c r="H267" t="b">
        <v>0</v>
      </c>
      <c r="I267" t="s">
        <v>27</v>
      </c>
      <c r="J267" t="n">
        <v>135</v>
      </c>
      <c r="K267" t="n">
        <v>3</v>
      </c>
      <c r="L267" t="n">
        <v>15</v>
      </c>
      <c r="M267" t="n">
        <v>20</v>
      </c>
      <c r="N267" t="s">
        <v>1223</v>
      </c>
    </row>
    <row r="268" spans="1:14">
      <c r="A268" s="1">
        <f>HYPERLINK("http://www.twitter.com/Sir_Joee", "Sir_Joee")</f>
        <v/>
      </c>
      <c r="B268" t="s">
        <v>1224</v>
      </c>
      <c r="C268" t="s">
        <v>1225</v>
      </c>
      <c r="D268" t="s">
        <v>133</v>
      </c>
      <c r="E268" t="s">
        <v>1226</v>
      </c>
      <c r="F268" t="s">
        <v>1227</v>
      </c>
      <c r="G268" t="s"/>
      <c r="H268" t="b">
        <v>0</v>
      </c>
      <c r="I268" t="s">
        <v>27</v>
      </c>
      <c r="J268" t="n">
        <v>184</v>
      </c>
      <c r="K268" t="n">
        <v>222</v>
      </c>
      <c r="L268" t="n">
        <v>2066</v>
      </c>
      <c r="M268" t="n">
        <v>3395</v>
      </c>
      <c r="N268" t="s">
        <v>1228</v>
      </c>
    </row>
    <row r="269" spans="1:14">
      <c r="A269" s="1">
        <f>HYPERLINK("http://www.twitter.com/MikeeMike96", "MikeeMike96")</f>
        <v/>
      </c>
      <c r="B269" t="s">
        <v>1229</v>
      </c>
      <c r="C269" t="s">
        <v>1230</v>
      </c>
      <c r="D269" t="s">
        <v>617</v>
      </c>
      <c r="E269" t="s">
        <v>1231</v>
      </c>
      <c r="F269" t="s">
        <v>1232</v>
      </c>
      <c r="G269" t="s">
        <v>1233</v>
      </c>
      <c r="H269" t="b">
        <v>0</v>
      </c>
      <c r="I269" t="s">
        <v>27</v>
      </c>
      <c r="J269" t="n">
        <v>122</v>
      </c>
      <c r="K269" t="n">
        <v>114</v>
      </c>
      <c r="L269" t="n">
        <v>4175</v>
      </c>
      <c r="M269" t="n">
        <v>2452</v>
      </c>
      <c r="N269" t="s">
        <v>1234</v>
      </c>
    </row>
    <row r="270" spans="1:14">
      <c r="A270" s="1">
        <f>HYPERLINK("http://www.twitter.com/srechiadam", "srechiadam")</f>
        <v/>
      </c>
      <c r="B270" t="s">
        <v>1235</v>
      </c>
      <c r="C270" t="s">
        <v>1236</v>
      </c>
      <c r="D270" t="s"/>
      <c r="E270" t="s"/>
      <c r="F270" t="s">
        <v>1237</v>
      </c>
      <c r="G270" t="s"/>
      <c r="H270" t="b">
        <v>0</v>
      </c>
      <c r="I270" t="s">
        <v>27</v>
      </c>
      <c r="J270" t="n">
        <v>59</v>
      </c>
      <c r="K270" t="n">
        <v>3</v>
      </c>
      <c r="L270" t="n">
        <v>0</v>
      </c>
      <c r="M270" t="n">
        <v>0</v>
      </c>
      <c r="N270" t="s"/>
    </row>
    <row r="271" spans="1:14">
      <c r="A271" s="1">
        <f>HYPERLINK("http://www.twitter.com/mo29angel", "mo29angel")</f>
        <v/>
      </c>
      <c r="B271" t="s">
        <v>1238</v>
      </c>
      <c r="C271" t="s">
        <v>1239</v>
      </c>
      <c r="D271" t="s"/>
      <c r="E271" t="s"/>
      <c r="F271" t="s">
        <v>1240</v>
      </c>
      <c r="G271" t="s"/>
      <c r="H271" t="b">
        <v>0</v>
      </c>
      <c r="I271" t="s">
        <v>27</v>
      </c>
      <c r="J271" t="n">
        <v>27</v>
      </c>
      <c r="K271" t="n">
        <v>0</v>
      </c>
      <c r="L271" t="n">
        <v>1</v>
      </c>
      <c r="M271" t="n">
        <v>19</v>
      </c>
      <c r="N271" t="s"/>
    </row>
    <row r="272" spans="1:14">
      <c r="A272" s="1">
        <f>HYPERLINK("http://www.twitter.com/LHXCxD94wh9vUgk", "LHXCxD94wh9vUgk")</f>
        <v/>
      </c>
      <c r="B272" t="s">
        <v>1241</v>
      </c>
      <c r="C272" t="s">
        <v>1242</v>
      </c>
      <c r="D272" t="s">
        <v>270</v>
      </c>
      <c r="E272" t="s">
        <v>1243</v>
      </c>
      <c r="F272" t="s">
        <v>1244</v>
      </c>
      <c r="G272" t="s"/>
      <c r="H272" t="b">
        <v>0</v>
      </c>
      <c r="I272" t="s">
        <v>399</v>
      </c>
      <c r="J272" t="n">
        <v>205</v>
      </c>
      <c r="K272" t="n">
        <v>2</v>
      </c>
      <c r="L272" t="n">
        <v>0</v>
      </c>
      <c r="M272" t="n">
        <v>0</v>
      </c>
      <c r="N272" t="s"/>
    </row>
    <row r="273" spans="1:14">
      <c r="A273" s="1">
        <f>HYPERLINK("http://www.twitter.com/Norman70427957", "Norman70427957")</f>
        <v/>
      </c>
      <c r="B273" t="s">
        <v>1245</v>
      </c>
      <c r="C273" t="s">
        <v>1246</v>
      </c>
      <c r="D273" t="s"/>
      <c r="E273" t="s"/>
      <c r="F273" t="s">
        <v>1247</v>
      </c>
      <c r="G273" t="s"/>
      <c r="H273" t="b">
        <v>0</v>
      </c>
      <c r="I273" t="s">
        <v>27</v>
      </c>
      <c r="J273" t="n">
        <v>2</v>
      </c>
      <c r="K273" t="n">
        <v>0</v>
      </c>
      <c r="L273" t="n">
        <v>2</v>
      </c>
      <c r="M273" t="n">
        <v>0</v>
      </c>
      <c r="N273" t="s">
        <v>1248</v>
      </c>
    </row>
    <row r="274" spans="1:14">
      <c r="A274" s="1">
        <f>HYPERLINK("http://www.twitter.com/CHansen05", "CHansen05")</f>
        <v/>
      </c>
      <c r="B274" t="s">
        <v>1249</v>
      </c>
      <c r="C274" t="s">
        <v>1250</v>
      </c>
      <c r="D274" t="s"/>
      <c r="E274" t="s">
        <v>1251</v>
      </c>
      <c r="F274" t="s">
        <v>1252</v>
      </c>
      <c r="G274" t="s"/>
      <c r="H274" t="b">
        <v>0</v>
      </c>
      <c r="I274" t="s">
        <v>27</v>
      </c>
      <c r="J274" t="n">
        <v>85</v>
      </c>
      <c r="K274" t="n">
        <v>194</v>
      </c>
      <c r="L274" t="n">
        <v>2064</v>
      </c>
      <c r="M274" t="n">
        <v>152</v>
      </c>
      <c r="N274" t="s">
        <v>1253</v>
      </c>
    </row>
    <row r="275" spans="1:14">
      <c r="A275" s="1">
        <f>HYPERLINK("http://www.twitter.com/flengssss", "flengssss")</f>
        <v/>
      </c>
      <c r="B275" t="s">
        <v>1254</v>
      </c>
      <c r="C275" t="s">
        <v>1255</v>
      </c>
      <c r="D275" t="s">
        <v>1256</v>
      </c>
      <c r="E275" t="s">
        <v>1257</v>
      </c>
      <c r="F275" t="s">
        <v>1258</v>
      </c>
      <c r="G275" t="s"/>
      <c r="H275" t="b">
        <v>0</v>
      </c>
      <c r="I275" t="s">
        <v>27</v>
      </c>
      <c r="J275" t="n">
        <v>303</v>
      </c>
      <c r="K275" t="n">
        <v>19</v>
      </c>
      <c r="L275" t="n">
        <v>1</v>
      </c>
      <c r="M275" t="n">
        <v>11</v>
      </c>
      <c r="N275" t="s"/>
    </row>
    <row r="276" spans="1:14">
      <c r="A276" s="1">
        <f>HYPERLINK("http://www.twitter.com/Gabriel07419117", "Gabriel07419117")</f>
        <v/>
      </c>
      <c r="B276" t="s">
        <v>1259</v>
      </c>
      <c r="C276" t="s">
        <v>1260</v>
      </c>
      <c r="D276" t="s"/>
      <c r="E276" t="s"/>
      <c r="F276" t="s">
        <v>1261</v>
      </c>
      <c r="G276" t="s"/>
      <c r="H276" t="b">
        <v>0</v>
      </c>
      <c r="I276" t="s">
        <v>27</v>
      </c>
      <c r="J276" t="n">
        <v>11</v>
      </c>
      <c r="K276" t="n">
        <v>0</v>
      </c>
      <c r="L276" t="n">
        <v>0</v>
      </c>
      <c r="M276" t="n">
        <v>1</v>
      </c>
      <c r="N276" t="s"/>
    </row>
    <row r="277" spans="1:14">
      <c r="A277" s="1">
        <f>HYPERLINK("http://www.twitter.com/j_arrone", "j_arrone")</f>
        <v/>
      </c>
      <c r="B277" t="s">
        <v>1262</v>
      </c>
      <c r="C277" t="s">
        <v>1263</v>
      </c>
      <c r="D277" t="s">
        <v>954</v>
      </c>
      <c r="E277" t="s">
        <v>1264</v>
      </c>
      <c r="F277" t="s">
        <v>1265</v>
      </c>
      <c r="G277" t="s"/>
      <c r="H277" t="b">
        <v>0</v>
      </c>
      <c r="I277" t="s">
        <v>27</v>
      </c>
      <c r="J277" t="n">
        <v>231</v>
      </c>
      <c r="K277" t="n">
        <v>205</v>
      </c>
      <c r="L277" t="n">
        <v>980</v>
      </c>
      <c r="M277" t="n">
        <v>8955</v>
      </c>
      <c r="N277" t="s">
        <v>1266</v>
      </c>
    </row>
    <row r="278" spans="1:14">
      <c r="A278" s="1">
        <f>HYPERLINK("http://www.twitter.com/mikeqoie", "mikeqoie")</f>
        <v/>
      </c>
      <c r="B278" t="s">
        <v>1267</v>
      </c>
      <c r="C278" t="s">
        <v>1268</v>
      </c>
      <c r="D278" t="s"/>
      <c r="E278" t="s"/>
      <c r="F278" t="s">
        <v>1269</v>
      </c>
      <c r="G278" t="s"/>
      <c r="H278" t="b">
        <v>0</v>
      </c>
      <c r="I278" t="s">
        <v>27</v>
      </c>
      <c r="J278" t="n">
        <v>52</v>
      </c>
      <c r="K278" t="n">
        <v>16</v>
      </c>
      <c r="L278" t="n">
        <v>243</v>
      </c>
      <c r="M278" t="n">
        <v>95</v>
      </c>
      <c r="N278" t="s">
        <v>1270</v>
      </c>
    </row>
    <row r="279" spans="1:14">
      <c r="A279" s="1">
        <f>HYPERLINK("http://www.twitter.com/BrandonODoherty", "BrandonODoherty")</f>
        <v/>
      </c>
      <c r="B279" t="s">
        <v>1271</v>
      </c>
      <c r="C279" t="s">
        <v>1272</v>
      </c>
      <c r="D279" t="s">
        <v>1273</v>
      </c>
      <c r="E279" t="s"/>
      <c r="F279" t="s">
        <v>1274</v>
      </c>
      <c r="G279" t="s">
        <v>1275</v>
      </c>
      <c r="H279" t="b">
        <v>0</v>
      </c>
      <c r="I279" t="s">
        <v>27</v>
      </c>
      <c r="J279" t="n">
        <v>264</v>
      </c>
      <c r="K279" t="n">
        <v>338</v>
      </c>
      <c r="L279" t="n">
        <v>2168</v>
      </c>
      <c r="M279" t="n">
        <v>3715</v>
      </c>
      <c r="N279" t="s">
        <v>1276</v>
      </c>
    </row>
    <row r="280" spans="1:14">
      <c r="A280" s="1">
        <f>HYPERLINK("http://www.twitter.com/992a3b85647f44f", "992a3b85647f44f")</f>
        <v/>
      </c>
      <c r="B280" t="s">
        <v>1277</v>
      </c>
      <c r="C280" t="s">
        <v>1278</v>
      </c>
      <c r="D280" t="s"/>
      <c r="E280" t="s"/>
      <c r="F280" t="s">
        <v>1279</v>
      </c>
      <c r="G280" t="s"/>
      <c r="H280" t="b">
        <v>0</v>
      </c>
      <c r="I280" t="s">
        <v>27</v>
      </c>
      <c r="J280" t="n">
        <v>190</v>
      </c>
      <c r="K280" t="n">
        <v>29</v>
      </c>
      <c r="L280" t="n">
        <v>2</v>
      </c>
      <c r="M280" t="n">
        <v>3</v>
      </c>
      <c r="N280" t="s">
        <v>1280</v>
      </c>
    </row>
    <row r="281" spans="1:14">
      <c r="A281" s="1">
        <f>HYPERLINK("http://www.twitter.com/drew_andy1", "drew_andy1")</f>
        <v/>
      </c>
      <c r="B281" t="s">
        <v>1281</v>
      </c>
      <c r="C281" t="s">
        <v>1282</v>
      </c>
      <c r="D281" t="s">
        <v>1283</v>
      </c>
      <c r="E281" t="s">
        <v>1284</v>
      </c>
      <c r="F281" t="s">
        <v>1285</v>
      </c>
      <c r="G281" t="s"/>
      <c r="H281" t="b">
        <v>0</v>
      </c>
      <c r="I281" t="s">
        <v>27</v>
      </c>
      <c r="J281" t="n">
        <v>26</v>
      </c>
      <c r="K281" t="n">
        <v>2</v>
      </c>
      <c r="L281" t="n">
        <v>2</v>
      </c>
      <c r="M281" t="n">
        <v>0</v>
      </c>
      <c r="N281" t="s">
        <v>1286</v>
      </c>
    </row>
    <row r="282" spans="1:14">
      <c r="A282" s="1">
        <f>HYPERLINK("http://www.twitter.com/javier_xpli", "javier_xpli")</f>
        <v/>
      </c>
      <c r="B282" t="s">
        <v>1287</v>
      </c>
      <c r="C282" t="s">
        <v>1288</v>
      </c>
      <c r="D282" t="s"/>
      <c r="E282" t="s"/>
      <c r="F282" t="s">
        <v>1289</v>
      </c>
      <c r="G282" t="s"/>
      <c r="H282" t="b">
        <v>0</v>
      </c>
      <c r="I282" t="s">
        <v>27</v>
      </c>
      <c r="J282" t="n">
        <v>27</v>
      </c>
      <c r="K282" t="n">
        <v>0</v>
      </c>
      <c r="L282" t="n">
        <v>0</v>
      </c>
      <c r="M282" t="n">
        <v>0</v>
      </c>
      <c r="N282" t="s"/>
    </row>
    <row r="283" spans="1:14">
      <c r="A283" s="1">
        <f>HYPERLINK("http://www.twitter.com/baltamarenda1", "baltamarenda1")</f>
        <v/>
      </c>
      <c r="B283" t="s">
        <v>1290</v>
      </c>
      <c r="C283" t="s">
        <v>1291</v>
      </c>
      <c r="D283" t="s"/>
      <c r="E283" t="s"/>
      <c r="F283" t="s">
        <v>1292</v>
      </c>
      <c r="G283" t="s"/>
      <c r="H283" t="b">
        <v>0</v>
      </c>
      <c r="I283" t="s">
        <v>56</v>
      </c>
      <c r="J283" t="n">
        <v>18</v>
      </c>
      <c r="K283" t="n">
        <v>0</v>
      </c>
      <c r="L283" t="n">
        <v>0</v>
      </c>
      <c r="M283" t="n">
        <v>0</v>
      </c>
      <c r="N283" t="s"/>
    </row>
    <row r="284" spans="1:14">
      <c r="A284" s="1">
        <f>HYPERLINK("http://www.twitter.com/Leix1v", "Leix1v")</f>
        <v/>
      </c>
      <c r="B284" t="s">
        <v>1293</v>
      </c>
      <c r="C284" t="s">
        <v>1294</v>
      </c>
      <c r="D284" t="s"/>
      <c r="E284" t="s">
        <v>1295</v>
      </c>
      <c r="F284" t="s">
        <v>1296</v>
      </c>
      <c r="G284" t="s"/>
      <c r="H284" t="b">
        <v>0</v>
      </c>
      <c r="I284" t="s">
        <v>27</v>
      </c>
      <c r="J284" t="n">
        <v>2</v>
      </c>
      <c r="K284" t="n">
        <v>0</v>
      </c>
      <c r="L284" t="n">
        <v>1</v>
      </c>
      <c r="M284" t="n">
        <v>0</v>
      </c>
      <c r="N284" t="s"/>
    </row>
    <row r="285" spans="1:14">
      <c r="A285" s="1">
        <f>HYPERLINK("http://www.twitter.com/chucksgirl11", "chucksgirl11")</f>
        <v/>
      </c>
      <c r="B285" t="s">
        <v>1297</v>
      </c>
      <c r="C285" t="s">
        <v>1298</v>
      </c>
      <c r="D285" t="s"/>
      <c r="E285" t="s"/>
      <c r="F285" t="s">
        <v>1299</v>
      </c>
      <c r="G285" t="s"/>
      <c r="H285" t="b">
        <v>0</v>
      </c>
      <c r="I285" t="s">
        <v>27</v>
      </c>
      <c r="J285" t="n">
        <v>73</v>
      </c>
      <c r="K285" t="n">
        <v>0</v>
      </c>
      <c r="L285" t="n">
        <v>0</v>
      </c>
      <c r="M285" t="n">
        <v>0</v>
      </c>
      <c r="N285" t="s"/>
    </row>
    <row r="286" spans="1:14">
      <c r="A286" s="1">
        <f>HYPERLINK("http://www.twitter.com/NwaozuzuzSteve", "NwaozuzuzSteve")</f>
        <v/>
      </c>
      <c r="B286" t="s">
        <v>1300</v>
      </c>
      <c r="C286" t="s">
        <v>1301</v>
      </c>
      <c r="D286" t="s"/>
      <c r="E286" t="s"/>
      <c r="F286" t="s">
        <v>1302</v>
      </c>
      <c r="G286" t="s"/>
      <c r="H286" t="b">
        <v>0</v>
      </c>
      <c r="I286" t="s">
        <v>27</v>
      </c>
      <c r="J286" t="n">
        <v>69</v>
      </c>
      <c r="K286" t="n">
        <v>0</v>
      </c>
      <c r="L286" t="n">
        <v>0</v>
      </c>
      <c r="M286" t="n">
        <v>0</v>
      </c>
      <c r="N286" t="s"/>
    </row>
    <row r="287" spans="1:14">
      <c r="A287" s="1">
        <f>HYPERLINK("http://www.twitter.com/Vertigo2k", "Vertigo2k")</f>
        <v/>
      </c>
      <c r="B287" t="s">
        <v>1303</v>
      </c>
      <c r="C287" t="s">
        <v>1304</v>
      </c>
      <c r="D287" t="s"/>
      <c r="E287" t="s">
        <v>1305</v>
      </c>
      <c r="F287" t="s">
        <v>1306</v>
      </c>
      <c r="G287" t="s"/>
      <c r="H287" t="b">
        <v>0</v>
      </c>
      <c r="I287" t="s">
        <v>27</v>
      </c>
      <c r="J287" t="n">
        <v>123</v>
      </c>
      <c r="K287" t="n">
        <v>11</v>
      </c>
      <c r="L287" t="n">
        <v>4</v>
      </c>
      <c r="M287" t="n">
        <v>3</v>
      </c>
      <c r="N287" t="s">
        <v>1307</v>
      </c>
    </row>
    <row r="288" spans="1:14">
      <c r="A288" s="1">
        <f>HYPERLINK("http://www.twitter.com/MLBHDLIVE", "MLBHDLIVE")</f>
        <v/>
      </c>
      <c r="B288" t="s">
        <v>1308</v>
      </c>
      <c r="C288" t="s">
        <v>1309</v>
      </c>
      <c r="D288" t="s"/>
      <c r="E288" t="s">
        <v>1310</v>
      </c>
      <c r="F288" t="s">
        <v>1311</v>
      </c>
      <c r="G288" t="s">
        <v>1312</v>
      </c>
      <c r="H288" t="b">
        <v>0</v>
      </c>
      <c r="I288" t="s">
        <v>27</v>
      </c>
      <c r="J288" t="n">
        <v>16</v>
      </c>
      <c r="K288" t="n">
        <v>0</v>
      </c>
      <c r="L288" t="n">
        <v>46</v>
      </c>
      <c r="M288" t="n">
        <v>0</v>
      </c>
      <c r="N288" t="s">
        <v>1313</v>
      </c>
    </row>
    <row r="289" spans="1:14">
      <c r="A289" s="1">
        <f>HYPERLINK("http://www.twitter.com/Ryan56396997", "Ryan56396997")</f>
        <v/>
      </c>
      <c r="B289" t="s">
        <v>1314</v>
      </c>
      <c r="C289" t="s">
        <v>1315</v>
      </c>
      <c r="D289" t="s"/>
      <c r="E289" t="s"/>
      <c r="F289" t="s">
        <v>1316</v>
      </c>
      <c r="G289" t="s"/>
      <c r="H289" t="b">
        <v>0</v>
      </c>
      <c r="I289" t="s">
        <v>27</v>
      </c>
      <c r="J289" t="n">
        <v>180</v>
      </c>
      <c r="K289" t="n">
        <v>1</v>
      </c>
      <c r="L289" t="n">
        <v>1</v>
      </c>
      <c r="M289" t="n">
        <v>0</v>
      </c>
      <c r="N289" t="s">
        <v>1317</v>
      </c>
    </row>
    <row r="290" spans="1:14">
      <c r="A290" s="1">
        <f>HYPERLINK("http://www.twitter.com/deantcostello", "deantcostello")</f>
        <v/>
      </c>
      <c r="B290" t="s">
        <v>1318</v>
      </c>
      <c r="C290" t="s">
        <v>1319</v>
      </c>
      <c r="D290" t="s"/>
      <c r="E290" t="s">
        <v>1320</v>
      </c>
      <c r="F290" t="s">
        <v>1321</v>
      </c>
      <c r="G290" t="s"/>
      <c r="H290" t="b">
        <v>0</v>
      </c>
      <c r="I290" t="s">
        <v>27</v>
      </c>
      <c r="J290" t="n">
        <v>134</v>
      </c>
      <c r="K290" t="n">
        <v>191</v>
      </c>
      <c r="L290" t="n">
        <v>2520</v>
      </c>
      <c r="M290" t="n">
        <v>3894</v>
      </c>
      <c r="N290" t="s">
        <v>1322</v>
      </c>
    </row>
    <row r="291" spans="1:14">
      <c r="A291" s="1">
        <f>HYPERLINK("http://www.twitter.com/BirameDiop10", "BirameDiop10")</f>
        <v/>
      </c>
      <c r="B291" t="s">
        <v>1323</v>
      </c>
      <c r="C291" t="s">
        <v>1324</v>
      </c>
      <c r="D291" t="s">
        <v>1325</v>
      </c>
      <c r="E291" t="s">
        <v>1326</v>
      </c>
      <c r="F291" t="s">
        <v>1327</v>
      </c>
      <c r="G291" t="s"/>
      <c r="H291" t="b">
        <v>0</v>
      </c>
      <c r="I291" t="s">
        <v>27</v>
      </c>
      <c r="J291" t="n">
        <v>306</v>
      </c>
      <c r="K291" t="n">
        <v>29</v>
      </c>
      <c r="L291" t="n">
        <v>26</v>
      </c>
      <c r="M291" t="n">
        <v>173</v>
      </c>
      <c r="N291" t="s">
        <v>1328</v>
      </c>
    </row>
    <row r="292" spans="1:14">
      <c r="A292" s="1">
        <f>HYPERLINK("http://www.twitter.com/MaxPWow", "MaxPWow")</f>
        <v/>
      </c>
      <c r="B292" t="s">
        <v>1329</v>
      </c>
      <c r="C292" t="s">
        <v>1330</v>
      </c>
      <c r="D292" t="s">
        <v>1331</v>
      </c>
      <c r="E292" t="s"/>
      <c r="F292" t="s">
        <v>1332</v>
      </c>
      <c r="G292" t="s"/>
      <c r="H292" t="b">
        <v>0</v>
      </c>
      <c r="I292" t="s">
        <v>27</v>
      </c>
      <c r="J292" t="n">
        <v>127</v>
      </c>
      <c r="K292" t="n">
        <v>11</v>
      </c>
      <c r="L292" t="n">
        <v>161</v>
      </c>
      <c r="M292" t="n">
        <v>364</v>
      </c>
      <c r="N292" t="s">
        <v>1333</v>
      </c>
    </row>
    <row r="293" spans="1:14">
      <c r="A293" s="1">
        <f>HYPERLINK("http://www.twitter.com/Marshab220Bell", "Marshab220Bell")</f>
        <v/>
      </c>
      <c r="B293" t="s">
        <v>1334</v>
      </c>
      <c r="C293" t="s">
        <v>1335</v>
      </c>
      <c r="D293" t="s"/>
      <c r="E293" t="s"/>
      <c r="F293" t="s">
        <v>1336</v>
      </c>
      <c r="G293" t="s"/>
      <c r="H293" t="b">
        <v>0</v>
      </c>
      <c r="I293" t="s">
        <v>27</v>
      </c>
      <c r="J293" t="n">
        <v>25</v>
      </c>
      <c r="K293" t="n">
        <v>1</v>
      </c>
      <c r="L293" t="n">
        <v>1</v>
      </c>
      <c r="M293" t="n">
        <v>5</v>
      </c>
      <c r="N293" t="s">
        <v>1337</v>
      </c>
    </row>
    <row r="294" spans="1:14">
      <c r="A294" s="1">
        <f>HYPERLINK("http://www.twitter.com/stax_j", "stax_j")</f>
        <v/>
      </c>
      <c r="B294" t="s">
        <v>1338</v>
      </c>
      <c r="C294" t="s">
        <v>1339</v>
      </c>
      <c r="D294" t="s"/>
      <c r="E294" t="s"/>
      <c r="F294" t="s">
        <v>1340</v>
      </c>
      <c r="G294" t="s"/>
      <c r="H294" t="b">
        <v>0</v>
      </c>
      <c r="I294" t="s">
        <v>27</v>
      </c>
      <c r="J294" t="n">
        <v>115</v>
      </c>
      <c r="K294" t="n">
        <v>14</v>
      </c>
      <c r="L294" t="n">
        <v>1</v>
      </c>
      <c r="M294" t="n">
        <v>22</v>
      </c>
      <c r="N294" t="s">
        <v>1341</v>
      </c>
    </row>
    <row r="295" spans="1:14">
      <c r="A295" s="1">
        <f>HYPERLINK("http://www.twitter.com/llllouis20", "llllouis20")</f>
        <v/>
      </c>
      <c r="B295" t="s">
        <v>1342</v>
      </c>
      <c r="C295" t="s">
        <v>1343</v>
      </c>
      <c r="D295" t="s"/>
      <c r="E295" t="s"/>
      <c r="F295" t="s">
        <v>1344</v>
      </c>
      <c r="G295" t="s"/>
      <c r="H295" t="b">
        <v>0</v>
      </c>
      <c r="I295" t="s">
        <v>17</v>
      </c>
      <c r="J295" t="n">
        <v>306</v>
      </c>
      <c r="K295" t="n">
        <v>27</v>
      </c>
      <c r="L295" t="n">
        <v>509</v>
      </c>
      <c r="M295" t="n">
        <v>403</v>
      </c>
      <c r="N295" t="s"/>
    </row>
    <row r="296" spans="1:14">
      <c r="A296" s="1">
        <f>HYPERLINK("http://www.twitter.com/JoshHelton19", "JoshHelton19")</f>
        <v/>
      </c>
      <c r="B296" t="s">
        <v>1345</v>
      </c>
      <c r="C296" t="s">
        <v>1346</v>
      </c>
      <c r="D296" t="s">
        <v>1347</v>
      </c>
      <c r="E296" t="s"/>
      <c r="F296" t="s">
        <v>1299</v>
      </c>
      <c r="G296" t="s"/>
      <c r="H296" t="b">
        <v>0</v>
      </c>
      <c r="I296" t="s">
        <v>27</v>
      </c>
      <c r="J296" t="n">
        <v>101</v>
      </c>
      <c r="K296" t="n">
        <v>1</v>
      </c>
      <c r="L296" t="n">
        <v>0</v>
      </c>
      <c r="M296" t="n">
        <v>0</v>
      </c>
      <c r="N296" t="s"/>
    </row>
    <row r="297" spans="1:14">
      <c r="A297" s="1">
        <f>HYPERLINK("http://www.twitter.com/Jardel_S13", "Jardel_S13")</f>
        <v/>
      </c>
      <c r="B297" t="s">
        <v>1348</v>
      </c>
      <c r="C297" t="s">
        <v>1349</v>
      </c>
      <c r="D297" t="s"/>
      <c r="E297" t="s"/>
      <c r="F297" t="s">
        <v>1350</v>
      </c>
      <c r="G297" t="s"/>
      <c r="H297" t="b">
        <v>0</v>
      </c>
      <c r="I297" t="s">
        <v>22</v>
      </c>
      <c r="J297" t="n">
        <v>59</v>
      </c>
      <c r="K297" t="n">
        <v>0</v>
      </c>
      <c r="L297" t="n">
        <v>0</v>
      </c>
      <c r="M297" t="n">
        <v>1</v>
      </c>
      <c r="N297" t="s"/>
    </row>
    <row r="298" spans="1:14">
      <c r="A298" s="1">
        <f>HYPERLINK("http://www.twitter.com/AmandaM19026582", "AmandaM19026582")</f>
        <v/>
      </c>
      <c r="B298" t="s">
        <v>1351</v>
      </c>
      <c r="C298" t="s">
        <v>1352</v>
      </c>
      <c r="D298" t="s">
        <v>348</v>
      </c>
      <c r="E298" t="s">
        <v>1353</v>
      </c>
      <c r="F298" t="s">
        <v>1354</v>
      </c>
      <c r="G298" t="s"/>
      <c r="H298" t="b">
        <v>0</v>
      </c>
      <c r="I298" t="s">
        <v>27</v>
      </c>
      <c r="J298" t="n">
        <v>304</v>
      </c>
      <c r="K298" t="n">
        <v>13</v>
      </c>
      <c r="L298" t="n">
        <v>3</v>
      </c>
      <c r="M298" t="n">
        <v>21</v>
      </c>
      <c r="N298" t="s">
        <v>1355</v>
      </c>
    </row>
    <row r="299" spans="1:14">
      <c r="A299" s="1">
        <f>HYPERLINK("http://www.twitter.com/LebronMissed", "LebronMissed")</f>
        <v/>
      </c>
      <c r="B299" t="s">
        <v>1356</v>
      </c>
      <c r="C299" t="s">
        <v>1357</v>
      </c>
      <c r="D299" t="s">
        <v>1358</v>
      </c>
      <c r="E299" t="s">
        <v>1359</v>
      </c>
      <c r="F299" t="s">
        <v>1360</v>
      </c>
      <c r="G299" t="s"/>
      <c r="H299" t="b">
        <v>0</v>
      </c>
      <c r="I299" t="s">
        <v>27</v>
      </c>
      <c r="J299" t="n">
        <v>28</v>
      </c>
      <c r="K299" t="n">
        <v>0</v>
      </c>
      <c r="L299" t="n">
        <v>1</v>
      </c>
      <c r="M299" t="n">
        <v>0</v>
      </c>
      <c r="N299" t="s">
        <v>1361</v>
      </c>
    </row>
    <row r="300" spans="1:14">
      <c r="A300" s="1">
        <f>HYPERLINK("http://www.twitter.com/ronsanity1231", "ronsanity1231")</f>
        <v/>
      </c>
      <c r="B300" t="s">
        <v>1362</v>
      </c>
      <c r="C300" t="s">
        <v>1363</v>
      </c>
      <c r="D300" t="s">
        <v>1364</v>
      </c>
      <c r="E300" t="s"/>
      <c r="F300" t="s">
        <v>1365</v>
      </c>
      <c r="G300" t="s"/>
      <c r="H300" t="b">
        <v>0</v>
      </c>
      <c r="I300" t="s">
        <v>27</v>
      </c>
      <c r="J300" t="n">
        <v>152</v>
      </c>
      <c r="K300" t="n">
        <v>3</v>
      </c>
      <c r="L300" t="n">
        <v>8</v>
      </c>
      <c r="M300" t="n">
        <v>91</v>
      </c>
      <c r="N300" t="s">
        <v>1366</v>
      </c>
    </row>
    <row r="301" spans="1:14">
      <c r="A301" s="1">
        <f>HYPERLINK("http://www.twitter.com/AineshRavi", "AineshRavi")</f>
        <v/>
      </c>
      <c r="B301" t="s">
        <v>1367</v>
      </c>
      <c r="C301" t="s">
        <v>1368</v>
      </c>
      <c r="D301" t="s"/>
      <c r="E301" t="s"/>
      <c r="F301" t="s">
        <v>1369</v>
      </c>
      <c r="G301" t="s"/>
      <c r="H301" t="b">
        <v>0</v>
      </c>
      <c r="I301" t="s">
        <v>27</v>
      </c>
      <c r="J301" t="n">
        <v>6</v>
      </c>
      <c r="K301" t="n">
        <v>0</v>
      </c>
      <c r="L301" t="n">
        <v>0</v>
      </c>
      <c r="M301" t="n">
        <v>0</v>
      </c>
      <c r="N301" t="s"/>
    </row>
    <row r="302" spans="1:14">
      <c r="A302" s="1">
        <f>HYPERLINK("http://www.twitter.com/morenikejisode1", "morenikejisode1")</f>
        <v/>
      </c>
      <c r="B302" t="s">
        <v>1370</v>
      </c>
      <c r="C302" t="s">
        <v>1371</v>
      </c>
      <c r="D302" t="s"/>
      <c r="E302" t="s">
        <v>1372</v>
      </c>
      <c r="F302" t="s">
        <v>1373</v>
      </c>
      <c r="G302" t="s"/>
      <c r="H302" t="b">
        <v>0</v>
      </c>
      <c r="I302" t="s">
        <v>27</v>
      </c>
      <c r="J302" t="n">
        <v>179</v>
      </c>
      <c r="K302" t="n">
        <v>2</v>
      </c>
      <c r="L302" t="n">
        <v>0</v>
      </c>
      <c r="M302" t="n">
        <v>0</v>
      </c>
      <c r="N302" t="s"/>
    </row>
    <row r="303" spans="1:14">
      <c r="A303" s="1">
        <f>HYPERLINK("http://www.twitter.com/subido_joseph", "subido_joseph")</f>
        <v/>
      </c>
      <c r="B303" t="s">
        <v>1374</v>
      </c>
      <c r="C303" t="s">
        <v>1375</v>
      </c>
      <c r="D303" t="s"/>
      <c r="E303" t="s"/>
      <c r="F303" t="s">
        <v>1376</v>
      </c>
      <c r="G303" t="s"/>
      <c r="H303" t="b">
        <v>0</v>
      </c>
      <c r="I303" t="s">
        <v>27</v>
      </c>
      <c r="J303" t="n">
        <v>34</v>
      </c>
      <c r="K303" t="n">
        <v>1</v>
      </c>
      <c r="L303" t="n">
        <v>0</v>
      </c>
      <c r="M303" t="n">
        <v>0</v>
      </c>
      <c r="N303" t="s"/>
    </row>
    <row r="304" spans="1:14">
      <c r="A304" s="1">
        <f>HYPERLINK("http://www.twitter.com/PapoImmaculate", "PapoImmaculate")</f>
        <v/>
      </c>
      <c r="B304" t="s">
        <v>1377</v>
      </c>
      <c r="C304" t="s">
        <v>1378</v>
      </c>
      <c r="D304" t="s">
        <v>772</v>
      </c>
      <c r="E304" t="s">
        <v>1379</v>
      </c>
      <c r="F304" t="s">
        <v>1380</v>
      </c>
      <c r="G304" t="s"/>
      <c r="H304" t="b">
        <v>0</v>
      </c>
      <c r="I304" t="s">
        <v>27</v>
      </c>
      <c r="J304" t="n">
        <v>302</v>
      </c>
      <c r="K304" t="n">
        <v>335</v>
      </c>
      <c r="L304" t="n">
        <v>4983</v>
      </c>
      <c r="M304" t="n">
        <v>737</v>
      </c>
      <c r="N304" t="s">
        <v>1381</v>
      </c>
    </row>
    <row r="305" spans="1:14">
      <c r="A305" s="1">
        <f>HYPERLINK("http://www.twitter.com/belliott3377", "belliott3377")</f>
        <v/>
      </c>
      <c r="B305" t="s">
        <v>1382</v>
      </c>
      <c r="C305" t="s">
        <v>1383</v>
      </c>
      <c r="D305" t="s">
        <v>617</v>
      </c>
      <c r="E305" t="s">
        <v>1384</v>
      </c>
      <c r="F305" t="s">
        <v>1385</v>
      </c>
      <c r="G305" t="s"/>
      <c r="H305" t="b">
        <v>0</v>
      </c>
      <c r="I305" t="s">
        <v>27</v>
      </c>
      <c r="J305" t="n">
        <v>455</v>
      </c>
      <c r="K305" t="n">
        <v>182</v>
      </c>
      <c r="L305" t="n">
        <v>1647</v>
      </c>
      <c r="M305" t="n">
        <v>1027</v>
      </c>
      <c r="N305" t="s">
        <v>1386</v>
      </c>
    </row>
    <row r="306" spans="1:14">
      <c r="A306" s="1">
        <f>HYPERLINK("http://www.twitter.com/DianeTo27250174", "DianeTo27250174")</f>
        <v/>
      </c>
      <c r="B306" t="s">
        <v>1387</v>
      </c>
      <c r="C306" t="s">
        <v>1388</v>
      </c>
      <c r="D306" t="s"/>
      <c r="E306" t="s"/>
      <c r="F306" t="s">
        <v>1389</v>
      </c>
      <c r="G306" t="s"/>
      <c r="H306" t="b">
        <v>0</v>
      </c>
      <c r="I306" t="s">
        <v>27</v>
      </c>
      <c r="J306" t="n">
        <v>142</v>
      </c>
      <c r="K306" t="n">
        <v>4</v>
      </c>
      <c r="L306" t="n">
        <v>0</v>
      </c>
      <c r="M306" t="n">
        <v>0</v>
      </c>
      <c r="N306" t="s"/>
    </row>
    <row r="307" spans="1:14">
      <c r="A307" s="1">
        <f>HYPERLINK("http://www.twitter.com/JoreyBahian", "JoreyBahian")</f>
        <v/>
      </c>
      <c r="B307" t="s">
        <v>1390</v>
      </c>
      <c r="C307" t="s">
        <v>1391</v>
      </c>
      <c r="D307" t="s"/>
      <c r="E307" t="s">
        <v>1392</v>
      </c>
      <c r="F307" t="s">
        <v>1393</v>
      </c>
      <c r="G307" t="s"/>
      <c r="H307" t="b">
        <v>0</v>
      </c>
      <c r="I307" t="s">
        <v>27</v>
      </c>
      <c r="J307" t="n">
        <v>150</v>
      </c>
      <c r="K307" t="n">
        <v>5</v>
      </c>
      <c r="L307" t="n">
        <v>1</v>
      </c>
      <c r="M307" t="n">
        <v>2</v>
      </c>
      <c r="N307" t="s">
        <v>1394</v>
      </c>
    </row>
    <row r="308" spans="1:14">
      <c r="A308" s="1">
        <f>HYPERLINK("http://www.twitter.com/ludi940808", "ludi940808")</f>
        <v/>
      </c>
      <c r="B308" t="s">
        <v>1395</v>
      </c>
      <c r="C308" t="s">
        <v>1396</v>
      </c>
      <c r="D308" t="s">
        <v>1397</v>
      </c>
      <c r="E308" t="s">
        <v>1398</v>
      </c>
      <c r="F308" t="s">
        <v>1399</v>
      </c>
      <c r="G308" t="s"/>
      <c r="H308" t="b">
        <v>0</v>
      </c>
      <c r="I308" t="s">
        <v>27</v>
      </c>
      <c r="J308" t="n">
        <v>45</v>
      </c>
      <c r="K308" t="n">
        <v>1</v>
      </c>
      <c r="L308" t="n">
        <v>0</v>
      </c>
      <c r="M308" t="n">
        <v>0</v>
      </c>
      <c r="N308" t="s"/>
    </row>
    <row r="309" spans="1:14">
      <c r="A309" s="1">
        <f>HYPERLINK("http://www.twitter.com/wilderlife", "wilderlife")</f>
        <v/>
      </c>
      <c r="B309" t="s">
        <v>1400</v>
      </c>
      <c r="C309" t="s">
        <v>1401</v>
      </c>
      <c r="D309" t="s">
        <v>1402</v>
      </c>
      <c r="E309" t="s">
        <v>1403</v>
      </c>
      <c r="F309" t="s">
        <v>1404</v>
      </c>
      <c r="G309" t="s">
        <v>1405</v>
      </c>
      <c r="H309" t="b">
        <v>0</v>
      </c>
      <c r="I309" t="s">
        <v>27</v>
      </c>
      <c r="J309" t="n">
        <v>509</v>
      </c>
      <c r="K309" t="n">
        <v>15</v>
      </c>
      <c r="L309" t="n">
        <v>14</v>
      </c>
      <c r="M309" t="n">
        <v>1</v>
      </c>
      <c r="N309" t="s">
        <v>1406</v>
      </c>
    </row>
    <row r="310" spans="1:14">
      <c r="A310" s="1">
        <f>HYPERLINK("http://www.twitter.com/cochofrattini", "cochofrattini")</f>
        <v/>
      </c>
      <c r="B310" t="s">
        <v>1407</v>
      </c>
      <c r="C310" t="s">
        <v>1408</v>
      </c>
      <c r="D310" t="s"/>
      <c r="E310" t="s">
        <v>1409</v>
      </c>
      <c r="F310" t="s">
        <v>1410</v>
      </c>
      <c r="G310" t="s"/>
      <c r="H310" t="b">
        <v>0</v>
      </c>
      <c r="I310" t="s">
        <v>56</v>
      </c>
      <c r="J310" t="n">
        <v>191</v>
      </c>
      <c r="K310" t="n">
        <v>31</v>
      </c>
      <c r="L310" t="n">
        <v>555</v>
      </c>
      <c r="M310" t="n">
        <v>558</v>
      </c>
      <c r="N310" t="s">
        <v>1411</v>
      </c>
    </row>
    <row r="311" spans="1:14">
      <c r="A311" s="1">
        <f>HYPERLINK("http://www.twitter.com/Chris25545148", "Chris25545148")</f>
        <v/>
      </c>
      <c r="B311" t="s">
        <v>1412</v>
      </c>
      <c r="C311" t="s">
        <v>1413</v>
      </c>
      <c r="D311" t="s"/>
      <c r="E311" t="s"/>
      <c r="F311" t="s">
        <v>1414</v>
      </c>
      <c r="G311" t="s"/>
      <c r="H311" t="b">
        <v>0</v>
      </c>
      <c r="I311" t="s">
        <v>27</v>
      </c>
      <c r="J311" t="n">
        <v>15</v>
      </c>
      <c r="K311" t="n">
        <v>0</v>
      </c>
      <c r="L311" t="n">
        <v>0</v>
      </c>
      <c r="M311" t="n">
        <v>5</v>
      </c>
      <c r="N311" t="s"/>
    </row>
    <row r="312" spans="1:14">
      <c r="A312" s="1">
        <f>HYPERLINK("http://www.twitter.com/monicaduranb", "monicaduranb")</f>
        <v/>
      </c>
      <c r="B312" t="s">
        <v>1415</v>
      </c>
      <c r="C312" t="s">
        <v>1416</v>
      </c>
      <c r="D312" t="s">
        <v>1417</v>
      </c>
      <c r="E312" t="s">
        <v>1418</v>
      </c>
      <c r="F312" t="s">
        <v>1419</v>
      </c>
      <c r="G312" t="s"/>
      <c r="H312" t="b">
        <v>0</v>
      </c>
      <c r="I312" t="s">
        <v>27</v>
      </c>
      <c r="J312" t="n">
        <v>546</v>
      </c>
      <c r="K312" t="n">
        <v>493</v>
      </c>
      <c r="L312" t="n">
        <v>15009</v>
      </c>
      <c r="M312" t="n">
        <v>11581</v>
      </c>
      <c r="N312" t="s">
        <v>1420</v>
      </c>
    </row>
    <row r="313" spans="1:14">
      <c r="A313" s="1">
        <f>HYPERLINK("http://www.twitter.com/danlusong", "danlusong")</f>
        <v/>
      </c>
      <c r="B313" t="s">
        <v>1421</v>
      </c>
      <c r="C313" t="s">
        <v>1422</v>
      </c>
      <c r="D313" t="s"/>
      <c r="E313" t="s"/>
      <c r="F313" t="s">
        <v>1423</v>
      </c>
      <c r="G313" t="s"/>
      <c r="H313" t="b">
        <v>0</v>
      </c>
      <c r="I313" t="s">
        <v>27</v>
      </c>
      <c r="J313" t="n">
        <v>29</v>
      </c>
      <c r="K313" t="n">
        <v>16</v>
      </c>
      <c r="L313" t="n">
        <v>21</v>
      </c>
      <c r="M313" t="n">
        <v>29</v>
      </c>
      <c r="N313" t="s"/>
    </row>
    <row r="314" spans="1:14">
      <c r="A314" s="1">
        <f>HYPERLINK("http://www.twitter.com/BellasDad2015", "BellasDad2015")</f>
        <v/>
      </c>
      <c r="B314" t="s">
        <v>1424</v>
      </c>
      <c r="C314" t="s">
        <v>1425</v>
      </c>
      <c r="D314" t="s">
        <v>1426</v>
      </c>
      <c r="E314" t="s">
        <v>1427</v>
      </c>
      <c r="F314" t="s">
        <v>1428</v>
      </c>
      <c r="G314" t="s"/>
      <c r="H314" t="b">
        <v>0</v>
      </c>
      <c r="I314" t="s">
        <v>27</v>
      </c>
      <c r="J314" t="n">
        <v>46</v>
      </c>
      <c r="K314" t="n">
        <v>9</v>
      </c>
      <c r="L314" t="n">
        <v>33</v>
      </c>
      <c r="M314" t="n">
        <v>7</v>
      </c>
      <c r="N314" t="s">
        <v>1429</v>
      </c>
    </row>
    <row r="315" spans="1:14">
      <c r="A315" s="1">
        <f>HYPERLINK("http://www.twitter.com/HitXilk", "HitXilk")</f>
        <v/>
      </c>
      <c r="B315" t="s">
        <v>1430</v>
      </c>
      <c r="C315" t="s">
        <v>1431</v>
      </c>
      <c r="D315" t="s"/>
      <c r="E315" t="s">
        <v>1432</v>
      </c>
      <c r="F315" t="s">
        <v>1433</v>
      </c>
      <c r="G315" t="s"/>
      <c r="H315" t="b">
        <v>0</v>
      </c>
      <c r="I315" t="s">
        <v>27</v>
      </c>
      <c r="J315" t="n">
        <v>19</v>
      </c>
      <c r="K315" t="n">
        <v>15</v>
      </c>
      <c r="L315" t="n">
        <v>54</v>
      </c>
      <c r="M315" t="n">
        <v>25</v>
      </c>
      <c r="N315" t="s">
        <v>1434</v>
      </c>
    </row>
    <row r="316" spans="1:14">
      <c r="A316" s="1">
        <f>HYPERLINK("http://www.twitter.com/LeonardoCampoi", "LeonardoCampoi")</f>
        <v/>
      </c>
      <c r="B316" t="s">
        <v>1435</v>
      </c>
      <c r="C316" t="s">
        <v>1436</v>
      </c>
      <c r="D316" t="s"/>
      <c r="E316" t="s"/>
      <c r="F316" t="s">
        <v>1437</v>
      </c>
      <c r="G316" t="s"/>
      <c r="H316" t="b">
        <v>0</v>
      </c>
      <c r="I316" t="s">
        <v>22</v>
      </c>
      <c r="J316" t="n">
        <v>790</v>
      </c>
      <c r="K316" t="n">
        <v>153</v>
      </c>
      <c r="L316" t="n">
        <v>1065</v>
      </c>
      <c r="M316" t="n">
        <v>271</v>
      </c>
      <c r="N316" t="s"/>
    </row>
    <row r="317" spans="1:14">
      <c r="A317" s="1">
        <f>HYPERLINK("http://www.twitter.com/okcrules01", "okcrules01")</f>
        <v/>
      </c>
      <c r="B317" t="s">
        <v>1438</v>
      </c>
      <c r="C317" t="s">
        <v>1439</v>
      </c>
      <c r="D317" t="s"/>
      <c r="E317" t="s"/>
      <c r="F317" t="s">
        <v>1440</v>
      </c>
      <c r="G317" t="s"/>
      <c r="H317" t="b">
        <v>0</v>
      </c>
      <c r="I317" t="s">
        <v>27</v>
      </c>
      <c r="J317" t="n">
        <v>21</v>
      </c>
      <c r="K317" t="n">
        <v>4</v>
      </c>
      <c r="L317" t="n">
        <v>5</v>
      </c>
      <c r="M317" t="n">
        <v>39</v>
      </c>
      <c r="N317" t="s">
        <v>1441</v>
      </c>
    </row>
    <row r="318" spans="1:14">
      <c r="A318" s="1">
        <f>HYPERLINK("http://www.twitter.com/8188e003f8124be", "8188e003f8124be")</f>
        <v/>
      </c>
      <c r="B318" t="s">
        <v>1442</v>
      </c>
      <c r="C318" t="s">
        <v>1443</v>
      </c>
      <c r="D318" t="s"/>
      <c r="E318" t="s"/>
      <c r="F318" t="s">
        <v>1444</v>
      </c>
      <c r="G318" t="s"/>
      <c r="H318" t="b">
        <v>0</v>
      </c>
      <c r="I318" t="s">
        <v>27</v>
      </c>
      <c r="J318" t="n">
        <v>26</v>
      </c>
      <c r="K318" t="n">
        <v>0</v>
      </c>
      <c r="L318" t="n">
        <v>0</v>
      </c>
      <c r="M318" t="n">
        <v>0</v>
      </c>
      <c r="N318" t="s"/>
    </row>
    <row r="319" spans="1:14">
      <c r="A319" s="1">
        <f>HYPERLINK("http://www.twitter.com/peso_da_don", "peso_da_don")</f>
        <v/>
      </c>
      <c r="B319" t="s">
        <v>1445</v>
      </c>
      <c r="C319" t="s">
        <v>1446</v>
      </c>
      <c r="D319" t="s">
        <v>1447</v>
      </c>
      <c r="E319" t="s">
        <v>1448</v>
      </c>
      <c r="F319" t="s">
        <v>1449</v>
      </c>
      <c r="G319" t="s"/>
      <c r="H319" t="b">
        <v>0</v>
      </c>
      <c r="I319" t="s">
        <v>27</v>
      </c>
      <c r="J319" t="n">
        <v>681</v>
      </c>
      <c r="K319" t="n">
        <v>184</v>
      </c>
      <c r="L319" t="n">
        <v>1287</v>
      </c>
      <c r="M319" t="n">
        <v>437</v>
      </c>
      <c r="N319" t="s">
        <v>1450</v>
      </c>
    </row>
    <row r="320" spans="1:14">
      <c r="A320" s="1">
        <f>HYPERLINK("http://www.twitter.com/arvin600", "arvin600")</f>
        <v/>
      </c>
      <c r="B320" t="s">
        <v>1451</v>
      </c>
      <c r="C320" t="s">
        <v>1452</v>
      </c>
      <c r="D320" t="s"/>
      <c r="E320" t="s"/>
      <c r="F320" t="s">
        <v>1453</v>
      </c>
      <c r="G320" t="s"/>
      <c r="H320" t="b">
        <v>0</v>
      </c>
      <c r="I320" t="s">
        <v>27</v>
      </c>
      <c r="J320" t="n">
        <v>788</v>
      </c>
      <c r="K320" t="n">
        <v>14</v>
      </c>
      <c r="L320" t="n">
        <v>80</v>
      </c>
      <c r="M320" t="n">
        <v>17</v>
      </c>
      <c r="N320" t="s">
        <v>1454</v>
      </c>
    </row>
    <row r="321" spans="1:14">
      <c r="A321" s="1">
        <f>HYPERLINK("http://www.twitter.com/ecTLhObq48SzE9N", "ecTLhObq48SzE9N")</f>
        <v/>
      </c>
      <c r="B321" t="s">
        <v>1455</v>
      </c>
      <c r="C321" t="s">
        <v>1456</v>
      </c>
      <c r="D321" t="s"/>
      <c r="E321" t="s"/>
      <c r="F321" t="s">
        <v>1457</v>
      </c>
      <c r="G321" t="s"/>
      <c r="H321" t="b">
        <v>0</v>
      </c>
      <c r="I321" t="s">
        <v>249</v>
      </c>
      <c r="J321" t="n">
        <v>38</v>
      </c>
      <c r="K321" t="n">
        <v>1</v>
      </c>
      <c r="L321" t="n">
        <v>0</v>
      </c>
      <c r="M321" t="n">
        <v>0</v>
      </c>
      <c r="N321" t="s"/>
    </row>
    <row r="322" spans="1:14">
      <c r="A322" s="1">
        <f>HYPERLINK("http://www.twitter.com/GoluCha86331977", "GoluCha86331977")</f>
        <v/>
      </c>
      <c r="B322" t="s">
        <v>1458</v>
      </c>
      <c r="C322" t="s">
        <v>1459</v>
      </c>
      <c r="D322" t="s">
        <v>599</v>
      </c>
      <c r="E322" t="s">
        <v>1460</v>
      </c>
      <c r="F322" t="s">
        <v>1461</v>
      </c>
      <c r="G322" t="s"/>
      <c r="H322" t="b">
        <v>0</v>
      </c>
      <c r="I322" t="s">
        <v>27</v>
      </c>
      <c r="J322" t="n">
        <v>36</v>
      </c>
      <c r="K322" t="n">
        <v>0</v>
      </c>
      <c r="L322" t="n">
        <v>0</v>
      </c>
      <c r="M322" t="n">
        <v>0</v>
      </c>
      <c r="N322" t="s"/>
    </row>
    <row r="323" spans="1:14">
      <c r="A323" s="1">
        <f>HYPERLINK("http://www.twitter.com/PettinDaKitty", "PettinDaKitty")</f>
        <v/>
      </c>
      <c r="B323" t="s">
        <v>1462</v>
      </c>
      <c r="C323" t="s">
        <v>1463</v>
      </c>
      <c r="D323" t="s">
        <v>1464</v>
      </c>
      <c r="E323" t="s">
        <v>1465</v>
      </c>
      <c r="F323" t="s">
        <v>1466</v>
      </c>
      <c r="G323" t="s"/>
      <c r="H323" t="b">
        <v>0</v>
      </c>
      <c r="I323" t="s">
        <v>27</v>
      </c>
      <c r="J323" t="n">
        <v>38</v>
      </c>
      <c r="K323" t="n">
        <v>22</v>
      </c>
      <c r="L323" t="n">
        <v>213</v>
      </c>
      <c r="M323" t="n">
        <v>696</v>
      </c>
      <c r="N323" t="s">
        <v>1467</v>
      </c>
    </row>
    <row r="324" spans="1:14">
      <c r="A324" s="1">
        <f>HYPERLINK("http://www.twitter.com/Karemzumo2018", "Karemzumo2018")</f>
        <v/>
      </c>
      <c r="B324" t="s">
        <v>1468</v>
      </c>
      <c r="C324" t="s">
        <v>1469</v>
      </c>
      <c r="D324" t="s"/>
      <c r="E324" t="s"/>
      <c r="F324" t="s">
        <v>1470</v>
      </c>
      <c r="G324" t="s"/>
      <c r="H324" t="b">
        <v>0</v>
      </c>
      <c r="I324" t="s">
        <v>56</v>
      </c>
      <c r="J324" t="n">
        <v>101</v>
      </c>
      <c r="K324" t="n">
        <v>0</v>
      </c>
      <c r="L324" t="n">
        <v>1</v>
      </c>
      <c r="M324" t="n">
        <v>1</v>
      </c>
      <c r="N324" t="s">
        <v>1471</v>
      </c>
    </row>
    <row r="325" spans="1:14">
      <c r="A325" s="1">
        <f>HYPERLINK("http://www.twitter.com/hannahdaniel04", "hannahdaniel04")</f>
        <v/>
      </c>
      <c r="B325" t="s">
        <v>1472</v>
      </c>
      <c r="C325" t="s">
        <v>1473</v>
      </c>
      <c r="D325" t="s">
        <v>422</v>
      </c>
      <c r="E325" t="s">
        <v>1474</v>
      </c>
      <c r="F325" t="s">
        <v>1475</v>
      </c>
      <c r="G325" t="s"/>
      <c r="H325" t="b">
        <v>0</v>
      </c>
      <c r="I325" t="s">
        <v>27</v>
      </c>
      <c r="J325" t="n">
        <v>31</v>
      </c>
      <c r="K325" t="n">
        <v>8</v>
      </c>
      <c r="L325" t="n">
        <v>5</v>
      </c>
      <c r="M325" t="n">
        <v>13</v>
      </c>
      <c r="N325" t="s"/>
    </row>
    <row r="326" spans="1:14">
      <c r="A326" s="1">
        <f>HYPERLINK("http://www.twitter.com/leleleandro988", "leleleandro988")</f>
        <v/>
      </c>
      <c r="B326" t="s">
        <v>1476</v>
      </c>
      <c r="C326" t="s">
        <v>1477</v>
      </c>
      <c r="D326" t="s">
        <v>1478</v>
      </c>
      <c r="E326" t="s">
        <v>1479</v>
      </c>
      <c r="F326" t="s">
        <v>1480</v>
      </c>
      <c r="G326" t="s">
        <v>1481</v>
      </c>
      <c r="H326" t="b">
        <v>0</v>
      </c>
      <c r="I326" t="s">
        <v>22</v>
      </c>
      <c r="J326" t="n">
        <v>118</v>
      </c>
      <c r="K326" t="n">
        <v>8</v>
      </c>
      <c r="L326" t="n">
        <v>34</v>
      </c>
      <c r="M326" t="n">
        <v>37</v>
      </c>
      <c r="N326" t="s">
        <v>1482</v>
      </c>
    </row>
    <row r="327" spans="1:14">
      <c r="A327" s="1">
        <f>HYPERLINK("http://www.twitter.com/art_policarpio", "art_policarpio")</f>
        <v/>
      </c>
      <c r="B327" t="s">
        <v>1483</v>
      </c>
      <c r="C327" t="s">
        <v>1484</v>
      </c>
      <c r="D327" t="s">
        <v>1485</v>
      </c>
      <c r="E327" t="s">
        <v>1486</v>
      </c>
      <c r="F327" t="s">
        <v>1487</v>
      </c>
      <c r="G327" t="s">
        <v>1488</v>
      </c>
      <c r="H327" t="b">
        <v>0</v>
      </c>
      <c r="I327" t="s">
        <v>27</v>
      </c>
      <c r="J327" t="n">
        <v>483</v>
      </c>
      <c r="K327" t="n">
        <v>265</v>
      </c>
      <c r="L327" t="n">
        <v>461</v>
      </c>
      <c r="M327" t="n">
        <v>133</v>
      </c>
      <c r="N327" t="s">
        <v>1489</v>
      </c>
    </row>
    <row r="328" spans="1:14">
      <c r="A328" s="1">
        <f>HYPERLINK("http://www.twitter.com/kapaseker", "kapaseker")</f>
        <v/>
      </c>
      <c r="B328" t="s">
        <v>1490</v>
      </c>
      <c r="C328" t="s">
        <v>1491</v>
      </c>
      <c r="D328" t="s"/>
      <c r="E328" t="s"/>
      <c r="F328" t="s">
        <v>1492</v>
      </c>
      <c r="G328" t="s"/>
      <c r="H328" t="b">
        <v>0</v>
      </c>
      <c r="I328" t="s">
        <v>249</v>
      </c>
      <c r="J328" t="n">
        <v>23</v>
      </c>
      <c r="K328" t="n">
        <v>1</v>
      </c>
      <c r="L328" t="n">
        <v>0</v>
      </c>
      <c r="M328" t="n">
        <v>0</v>
      </c>
      <c r="N328" t="s"/>
    </row>
    <row r="329" spans="1:14">
      <c r="A329" s="1">
        <f>HYPERLINK("http://www.twitter.com/DeeHecks", "DeeHecks")</f>
        <v/>
      </c>
      <c r="B329" t="s">
        <v>1493</v>
      </c>
      <c r="C329" t="s">
        <v>1494</v>
      </c>
      <c r="D329" t="s"/>
      <c r="E329" t="s"/>
      <c r="F329" t="s">
        <v>1495</v>
      </c>
      <c r="G329" t="s"/>
      <c r="H329" t="b">
        <v>0</v>
      </c>
      <c r="I329" t="s">
        <v>27</v>
      </c>
      <c r="J329" t="n">
        <v>52</v>
      </c>
      <c r="K329" t="n">
        <v>0</v>
      </c>
      <c r="L329" t="n">
        <v>0</v>
      </c>
      <c r="M329" t="n">
        <v>0</v>
      </c>
      <c r="N329" t="s"/>
    </row>
    <row r="330" spans="1:14">
      <c r="A330" s="1">
        <f>HYPERLINK("http://www.twitter.com/Jaivin17", "Jaivin17")</f>
        <v/>
      </c>
      <c r="B330" t="s">
        <v>1496</v>
      </c>
      <c r="C330" t="s">
        <v>1497</v>
      </c>
      <c r="D330" t="s">
        <v>1498</v>
      </c>
      <c r="E330" t="s"/>
      <c r="F330" t="s">
        <v>1499</v>
      </c>
      <c r="G330" t="s">
        <v>1500</v>
      </c>
      <c r="H330" t="b">
        <v>0</v>
      </c>
      <c r="I330" t="s">
        <v>27</v>
      </c>
      <c r="J330" t="n">
        <v>117</v>
      </c>
      <c r="K330" t="n">
        <v>22</v>
      </c>
      <c r="L330" t="n">
        <v>411</v>
      </c>
      <c r="M330" t="n">
        <v>434</v>
      </c>
      <c r="N330" t="s"/>
    </row>
    <row r="331" spans="1:14">
      <c r="A331" s="1">
        <f>HYPERLINK("http://www.twitter.com/Dsmoke440", "Dsmoke440")</f>
        <v/>
      </c>
      <c r="B331" t="s">
        <v>1501</v>
      </c>
      <c r="C331" t="s">
        <v>1502</v>
      </c>
      <c r="D331" t="s">
        <v>1503</v>
      </c>
      <c r="E331" t="s"/>
      <c r="F331" t="s">
        <v>1504</v>
      </c>
      <c r="G331" t="s"/>
      <c r="H331" t="b">
        <v>0</v>
      </c>
      <c r="I331" t="s">
        <v>27</v>
      </c>
      <c r="J331" t="n">
        <v>209</v>
      </c>
      <c r="K331" t="n">
        <v>309</v>
      </c>
      <c r="L331" t="n">
        <v>16356</v>
      </c>
      <c r="M331" t="n">
        <v>4047</v>
      </c>
      <c r="N331" t="s"/>
    </row>
    <row r="332" spans="1:14">
      <c r="A332" s="1">
        <f>HYPERLINK("http://www.twitter.com/Thierryxavier_", "Thierryxavier_")</f>
        <v/>
      </c>
      <c r="B332" t="s">
        <v>1505</v>
      </c>
      <c r="C332" t="s">
        <v>1506</v>
      </c>
      <c r="D332" t="s">
        <v>1507</v>
      </c>
      <c r="E332" t="s">
        <v>1508</v>
      </c>
      <c r="F332" t="s">
        <v>1509</v>
      </c>
      <c r="G332" t="s"/>
      <c r="H332" t="b">
        <v>0</v>
      </c>
      <c r="I332" t="s">
        <v>22</v>
      </c>
      <c r="J332" t="n">
        <v>39</v>
      </c>
      <c r="K332" t="n">
        <v>4</v>
      </c>
      <c r="L332" t="n">
        <v>20</v>
      </c>
      <c r="M332" t="n">
        <v>68</v>
      </c>
      <c r="N332" t="s">
        <v>1510</v>
      </c>
    </row>
    <row r="333" spans="1:14">
      <c r="A333" s="1">
        <f>HYPERLINK("http://www.twitter.com/LaNymBTogeUZBzI", "LaNymBTogeUZBzI")</f>
        <v/>
      </c>
      <c r="B333" t="s">
        <v>1511</v>
      </c>
      <c r="C333" t="s">
        <v>1512</v>
      </c>
      <c r="D333" t="s"/>
      <c r="E333" t="s"/>
      <c r="F333" t="s">
        <v>1513</v>
      </c>
      <c r="G333" t="s"/>
      <c r="H333" t="b">
        <v>0</v>
      </c>
      <c r="I333" t="s">
        <v>342</v>
      </c>
      <c r="J333" t="n">
        <v>49</v>
      </c>
      <c r="K333" t="n">
        <v>3</v>
      </c>
      <c r="L333" t="n">
        <v>0</v>
      </c>
      <c r="M333" t="n">
        <v>0</v>
      </c>
      <c r="N333" t="s"/>
    </row>
    <row r="334" spans="1:14">
      <c r="A334" s="1">
        <f>HYPERLINK("http://www.twitter.com/YAMI_PING", "YAMI_PING")</f>
        <v/>
      </c>
      <c r="B334" t="s">
        <v>1514</v>
      </c>
      <c r="C334" t="s">
        <v>1515</v>
      </c>
      <c r="D334" t="s">
        <v>270</v>
      </c>
      <c r="E334" t="s"/>
      <c r="F334" t="s">
        <v>1516</v>
      </c>
      <c r="G334" t="s"/>
      <c r="H334" t="b">
        <v>0</v>
      </c>
      <c r="I334" t="s">
        <v>399</v>
      </c>
      <c r="J334" t="n">
        <v>214</v>
      </c>
      <c r="K334" t="n">
        <v>4</v>
      </c>
      <c r="L334" t="n">
        <v>0</v>
      </c>
      <c r="M334" t="n">
        <v>1</v>
      </c>
      <c r="N334" t="s"/>
    </row>
    <row r="335" spans="1:14">
      <c r="A335" s="1">
        <f>HYPERLINK("http://www.twitter.com/Gabriel00984210", "Gabriel00984210")</f>
        <v/>
      </c>
      <c r="B335" t="s">
        <v>1517</v>
      </c>
      <c r="C335" t="s">
        <v>1260</v>
      </c>
      <c r="D335" t="s"/>
      <c r="E335" t="s"/>
      <c r="F335" t="s">
        <v>1518</v>
      </c>
      <c r="G335" t="s"/>
      <c r="H335" t="b">
        <v>0</v>
      </c>
      <c r="I335" t="s">
        <v>27</v>
      </c>
      <c r="J335" t="n">
        <v>12</v>
      </c>
      <c r="K335" t="n">
        <v>1</v>
      </c>
      <c r="L335" t="n">
        <v>0</v>
      </c>
      <c r="M335" t="n">
        <v>7</v>
      </c>
      <c r="N335" t="s"/>
    </row>
    <row r="336" spans="1:14">
      <c r="A336" s="1">
        <f>HYPERLINK("http://www.twitter.com/joejuettner5", "joejuettner5")</f>
        <v/>
      </c>
      <c r="B336" t="s">
        <v>1519</v>
      </c>
      <c r="C336" t="s">
        <v>1520</v>
      </c>
      <c r="D336" t="s"/>
      <c r="E336" t="s"/>
      <c r="F336" t="s">
        <v>1521</v>
      </c>
      <c r="G336" t="s"/>
      <c r="H336" t="b">
        <v>0</v>
      </c>
      <c r="I336" t="s">
        <v>27</v>
      </c>
      <c r="J336" t="n">
        <v>114</v>
      </c>
      <c r="K336" t="n">
        <v>9</v>
      </c>
      <c r="L336" t="n">
        <v>3</v>
      </c>
      <c r="M336" t="n">
        <v>0</v>
      </c>
      <c r="N336" t="s">
        <v>1522</v>
      </c>
    </row>
    <row r="337" spans="1:14">
      <c r="A337" s="1">
        <f>HYPERLINK("http://www.twitter.com/sabelleosorio", "sabelleosorio")</f>
        <v/>
      </c>
      <c r="B337" t="s">
        <v>1523</v>
      </c>
      <c r="C337" t="s">
        <v>1524</v>
      </c>
      <c r="D337" t="s">
        <v>1525</v>
      </c>
      <c r="E337" t="s">
        <v>1526</v>
      </c>
      <c r="F337" t="s">
        <v>1527</v>
      </c>
      <c r="G337" t="s"/>
      <c r="H337" t="b">
        <v>0</v>
      </c>
      <c r="I337" t="s">
        <v>56</v>
      </c>
      <c r="J337" t="n">
        <v>159</v>
      </c>
      <c r="K337" t="n">
        <v>1</v>
      </c>
      <c r="L337" t="n">
        <v>60</v>
      </c>
      <c r="M337" t="n">
        <v>43</v>
      </c>
      <c r="N337" t="s">
        <v>1528</v>
      </c>
    </row>
    <row r="338" spans="1:14">
      <c r="A338" s="1">
        <f>HYPERLINK("http://www.twitter.com/Michael58999558", "Michael58999558")</f>
        <v/>
      </c>
      <c r="B338" t="s">
        <v>1529</v>
      </c>
      <c r="C338" t="s">
        <v>1530</v>
      </c>
      <c r="D338" t="s">
        <v>1531</v>
      </c>
      <c r="E338" t="s">
        <v>1532</v>
      </c>
      <c r="F338" t="s">
        <v>1533</v>
      </c>
      <c r="G338" t="s"/>
      <c r="H338" t="b">
        <v>0</v>
      </c>
      <c r="I338" t="s">
        <v>27</v>
      </c>
      <c r="J338" t="n">
        <v>4</v>
      </c>
      <c r="K338" t="n">
        <v>0</v>
      </c>
      <c r="L338" t="n">
        <v>1</v>
      </c>
      <c r="M338" t="n">
        <v>0</v>
      </c>
      <c r="N338" t="s">
        <v>1534</v>
      </c>
    </row>
    <row r="339" spans="1:14">
      <c r="A339" s="1">
        <f>HYPERLINK("http://www.twitter.com/pgmpa98", "pgmpa98")</f>
        <v/>
      </c>
      <c r="B339" t="s">
        <v>1535</v>
      </c>
      <c r="C339" t="s">
        <v>1536</v>
      </c>
      <c r="D339" t="s"/>
      <c r="E339" t="s">
        <v>1537</v>
      </c>
      <c r="F339" t="s">
        <v>1538</v>
      </c>
      <c r="G339" t="s"/>
      <c r="H339" t="b">
        <v>0</v>
      </c>
      <c r="I339" t="s">
        <v>22</v>
      </c>
      <c r="J339" t="n">
        <v>85</v>
      </c>
      <c r="K339" t="n">
        <v>35</v>
      </c>
      <c r="L339" t="n">
        <v>1570</v>
      </c>
      <c r="M339" t="n">
        <v>3336</v>
      </c>
      <c r="N339" t="s">
        <v>1539</v>
      </c>
    </row>
    <row r="340" spans="1:14">
      <c r="A340" s="1">
        <f>HYPERLINK("http://www.twitter.com/YGwlMAG2qN2UiOE", "YGwlMAG2qN2UiOE")</f>
        <v/>
      </c>
      <c r="B340" t="s">
        <v>1540</v>
      </c>
      <c r="C340" t="s">
        <v>1541</v>
      </c>
      <c r="D340" t="s"/>
      <c r="E340" t="s"/>
      <c r="F340" t="s">
        <v>1542</v>
      </c>
      <c r="G340" t="s"/>
      <c r="H340" t="b">
        <v>0</v>
      </c>
      <c r="I340" t="s">
        <v>27</v>
      </c>
      <c r="J340" t="n">
        <v>36</v>
      </c>
      <c r="K340" t="n">
        <v>2</v>
      </c>
      <c r="L340" t="n">
        <v>0</v>
      </c>
      <c r="M340" t="n">
        <v>0</v>
      </c>
      <c r="N340" t="s"/>
    </row>
    <row r="341" spans="1:14">
      <c r="A341" s="1">
        <f>HYPERLINK("http://www.twitter.com/ryosukeadekat", "ryosukeadekat")</f>
        <v/>
      </c>
      <c r="B341" t="s">
        <v>1543</v>
      </c>
      <c r="C341" t="s">
        <v>1544</v>
      </c>
      <c r="D341" t="s"/>
      <c r="E341" t="s">
        <v>1545</v>
      </c>
      <c r="F341" t="s">
        <v>1546</v>
      </c>
      <c r="G341" t="s">
        <v>1547</v>
      </c>
      <c r="H341" t="b">
        <v>0</v>
      </c>
      <c r="I341" t="s">
        <v>154</v>
      </c>
      <c r="J341" t="n">
        <v>583</v>
      </c>
      <c r="K341" t="n">
        <v>768</v>
      </c>
      <c r="L341" t="n">
        <v>5472</v>
      </c>
      <c r="M341" t="n">
        <v>3797</v>
      </c>
      <c r="N341" t="s"/>
    </row>
    <row r="342" spans="1:14">
      <c r="A342" s="1">
        <f>HYPERLINK("http://www.twitter.com/LittJimmy", "LittJimmy")</f>
        <v/>
      </c>
      <c r="B342" t="s">
        <v>1548</v>
      </c>
      <c r="C342" t="s">
        <v>1549</v>
      </c>
      <c r="D342" t="s"/>
      <c r="E342" t="s"/>
      <c r="F342" t="s">
        <v>1550</v>
      </c>
      <c r="G342" t="s"/>
      <c r="H342" t="b">
        <v>0</v>
      </c>
      <c r="I342" t="s">
        <v>27</v>
      </c>
      <c r="J342" t="n">
        <v>34</v>
      </c>
      <c r="K342" t="n">
        <v>2</v>
      </c>
      <c r="L342" t="n">
        <v>0</v>
      </c>
      <c r="M342" t="n">
        <v>0</v>
      </c>
      <c r="N342" t="s"/>
    </row>
    <row r="343" spans="1:14">
      <c r="A343" s="1">
        <f>HYPERLINK("http://www.twitter.com/MichaelFillion9", "MichaelFillion9")</f>
        <v/>
      </c>
      <c r="B343" t="s">
        <v>1551</v>
      </c>
      <c r="C343" t="s">
        <v>1552</v>
      </c>
      <c r="D343" t="s">
        <v>1553</v>
      </c>
      <c r="E343" t="s">
        <v>1554</v>
      </c>
      <c r="F343" t="s">
        <v>1555</v>
      </c>
      <c r="G343" t="s"/>
      <c r="H343" t="b">
        <v>0</v>
      </c>
      <c r="I343" t="s">
        <v>17</v>
      </c>
      <c r="J343" t="n">
        <v>140</v>
      </c>
      <c r="K343" t="n">
        <v>13</v>
      </c>
      <c r="L343" t="n">
        <v>169</v>
      </c>
      <c r="M343" t="n">
        <v>394</v>
      </c>
      <c r="N343" t="s">
        <v>1556</v>
      </c>
    </row>
    <row r="344" spans="1:14">
      <c r="A344" s="1">
        <f>HYPERLINK("http://www.twitter.com/Stephenking99", "Stephenking99")</f>
        <v/>
      </c>
      <c r="B344" t="s">
        <v>1557</v>
      </c>
      <c r="C344" t="s">
        <v>1558</v>
      </c>
      <c r="D344" t="s"/>
      <c r="E344" t="s"/>
      <c r="F344" t="s">
        <v>1559</v>
      </c>
      <c r="G344" t="s"/>
      <c r="H344" t="b">
        <v>0</v>
      </c>
      <c r="I344" t="s">
        <v>399</v>
      </c>
      <c r="J344" t="n">
        <v>47</v>
      </c>
      <c r="K344" t="n">
        <v>0</v>
      </c>
      <c r="L344" t="n">
        <v>0</v>
      </c>
      <c r="M344" t="n">
        <v>0</v>
      </c>
      <c r="N344" t="s"/>
    </row>
    <row r="345" spans="1:14">
      <c r="A345" s="1">
        <f>HYPERLINK("http://www.twitter.com/Raiyayakawaida", "Raiyayakawaida")</f>
        <v/>
      </c>
      <c r="B345" t="s">
        <v>1560</v>
      </c>
      <c r="C345" t="s">
        <v>1561</v>
      </c>
      <c r="D345" t="s"/>
      <c r="E345" t="s">
        <v>1562</v>
      </c>
      <c r="F345" t="s">
        <v>1563</v>
      </c>
      <c r="G345" t="s"/>
      <c r="H345" t="b">
        <v>0</v>
      </c>
      <c r="I345" t="s">
        <v>27</v>
      </c>
      <c r="J345" t="n">
        <v>1581</v>
      </c>
      <c r="K345" t="n">
        <v>347</v>
      </c>
      <c r="L345" t="n">
        <v>1143</v>
      </c>
      <c r="M345" t="n">
        <v>962</v>
      </c>
      <c r="N345" t="s">
        <v>1564</v>
      </c>
    </row>
    <row r="346" spans="1:14">
      <c r="A346" s="1">
        <f>HYPERLINK("http://www.twitter.com/CappaEsq", "CappaEsq")</f>
        <v/>
      </c>
      <c r="B346" t="s">
        <v>1565</v>
      </c>
      <c r="C346" t="s">
        <v>1566</v>
      </c>
      <c r="D346" t="s">
        <v>1567</v>
      </c>
      <c r="E346" t="s">
        <v>1568</v>
      </c>
      <c r="F346" t="s">
        <v>1569</v>
      </c>
      <c r="G346" t="s"/>
      <c r="H346" t="b">
        <v>0</v>
      </c>
      <c r="I346" t="s">
        <v>27</v>
      </c>
      <c r="J346" t="n">
        <v>580</v>
      </c>
      <c r="K346" t="n">
        <v>80</v>
      </c>
      <c r="L346" t="n">
        <v>738</v>
      </c>
      <c r="M346" t="n">
        <v>588</v>
      </c>
      <c r="N346" t="s">
        <v>1570</v>
      </c>
    </row>
    <row r="347" spans="1:14">
      <c r="A347" s="1">
        <f>HYPERLINK("http://www.twitter.com/nickole40302366", "nickole40302366")</f>
        <v/>
      </c>
      <c r="B347" t="s">
        <v>1571</v>
      </c>
      <c r="C347" t="s">
        <v>1572</v>
      </c>
      <c r="D347" t="s"/>
      <c r="E347" t="s"/>
      <c r="F347" t="s">
        <v>1573</v>
      </c>
      <c r="G347" t="s"/>
      <c r="H347" t="b">
        <v>0</v>
      </c>
      <c r="I347" t="s">
        <v>56</v>
      </c>
      <c r="J347" t="n">
        <v>39</v>
      </c>
      <c r="K347" t="n">
        <v>0</v>
      </c>
      <c r="L347" t="n">
        <v>0</v>
      </c>
      <c r="M347" t="n">
        <v>0</v>
      </c>
      <c r="N347" t="s"/>
    </row>
    <row r="348" spans="1:14">
      <c r="A348" s="1">
        <f>HYPERLINK("http://www.twitter.com/Yoo_siam5", "Yoo_siam5")</f>
        <v/>
      </c>
      <c r="B348" t="s">
        <v>1574</v>
      </c>
      <c r="C348" t="s">
        <v>1575</v>
      </c>
      <c r="D348" t="s">
        <v>1576</v>
      </c>
      <c r="E348" t="s">
        <v>1577</v>
      </c>
      <c r="F348" t="s">
        <v>1578</v>
      </c>
      <c r="G348" t="s"/>
      <c r="H348" t="b">
        <v>0</v>
      </c>
      <c r="I348" t="s">
        <v>27</v>
      </c>
      <c r="J348" t="n">
        <v>11</v>
      </c>
      <c r="K348" t="n">
        <v>3</v>
      </c>
      <c r="L348" t="n">
        <v>1</v>
      </c>
      <c r="M348" t="n">
        <v>1</v>
      </c>
      <c r="N348" t="s">
        <v>1579</v>
      </c>
    </row>
    <row r="349" spans="1:14">
      <c r="A349" s="1">
        <f>HYPERLINK("http://www.twitter.com/RlEM3vPU4Je9FUQ", "RlEM3vPU4Je9FUQ")</f>
        <v/>
      </c>
      <c r="B349" t="s">
        <v>1580</v>
      </c>
      <c r="C349" t="s">
        <v>1581</v>
      </c>
      <c r="D349" t="s"/>
      <c r="E349" t="s"/>
      <c r="F349" t="s">
        <v>1582</v>
      </c>
      <c r="G349" t="s"/>
      <c r="H349" t="b">
        <v>0</v>
      </c>
      <c r="I349" t="s">
        <v>17</v>
      </c>
      <c r="J349" t="n">
        <v>635</v>
      </c>
      <c r="K349" t="n">
        <v>6</v>
      </c>
      <c r="L349" t="n">
        <v>1</v>
      </c>
      <c r="M349" t="n">
        <v>1</v>
      </c>
      <c r="N349" t="s">
        <v>1583</v>
      </c>
    </row>
    <row r="350" spans="1:14">
      <c r="A350" s="1">
        <f>HYPERLINK("http://www.twitter.com/ljaljava", "ljaljava")</f>
        <v/>
      </c>
      <c r="B350" t="s">
        <v>1584</v>
      </c>
      <c r="C350" t="s">
        <v>1585</v>
      </c>
      <c r="D350" t="s"/>
      <c r="E350" t="s"/>
      <c r="F350" t="s">
        <v>1586</v>
      </c>
      <c r="G350" t="s"/>
      <c r="H350" t="b">
        <v>0</v>
      </c>
      <c r="I350" t="s">
        <v>1149</v>
      </c>
      <c r="J350" t="n">
        <v>39</v>
      </c>
      <c r="K350" t="n">
        <v>0</v>
      </c>
      <c r="L350" t="n">
        <v>0</v>
      </c>
      <c r="M350" t="n">
        <v>0</v>
      </c>
      <c r="N350" t="s"/>
    </row>
    <row r="351" spans="1:14">
      <c r="A351" s="1">
        <f>HYPERLINK("http://www.twitter.com/Fz5Ze3yL4VVpFEQ", "Fz5Ze3yL4VVpFEQ")</f>
        <v/>
      </c>
      <c r="B351" t="s">
        <v>1587</v>
      </c>
      <c r="C351" t="s">
        <v>1588</v>
      </c>
      <c r="D351" t="s"/>
      <c r="E351" t="s"/>
      <c r="F351" t="s">
        <v>1589</v>
      </c>
      <c r="G351" t="s"/>
      <c r="H351" t="b">
        <v>0</v>
      </c>
      <c r="I351" t="s">
        <v>27</v>
      </c>
      <c r="J351" t="n">
        <v>79</v>
      </c>
      <c r="K351" t="n">
        <v>0</v>
      </c>
      <c r="L351" t="n">
        <v>0</v>
      </c>
      <c r="M351" t="n">
        <v>0</v>
      </c>
      <c r="N351" t="s"/>
    </row>
    <row r="352" spans="1:14">
      <c r="A352" s="1">
        <f>HYPERLINK("http://www.twitter.com/adrelarticul0", "adrelarticul0")</f>
        <v/>
      </c>
      <c r="B352" t="s">
        <v>1590</v>
      </c>
      <c r="C352" t="s">
        <v>1591</v>
      </c>
      <c r="D352" t="s"/>
      <c r="E352" t="s">
        <v>1592</v>
      </c>
      <c r="F352" t="s">
        <v>1593</v>
      </c>
      <c r="G352" t="s"/>
      <c r="H352" t="b">
        <v>0</v>
      </c>
      <c r="I352" t="s">
        <v>27</v>
      </c>
      <c r="J352" t="n">
        <v>54</v>
      </c>
      <c r="K352" t="n">
        <v>50</v>
      </c>
      <c r="L352" t="n">
        <v>253</v>
      </c>
      <c r="M352" t="n">
        <v>356</v>
      </c>
      <c r="N352" t="s">
        <v>1594</v>
      </c>
    </row>
    <row r="353" spans="1:14">
      <c r="A353" s="1">
        <f>HYPERLINK("http://www.twitter.com/wdee255", "wdee255")</f>
        <v/>
      </c>
      <c r="B353" t="s">
        <v>1595</v>
      </c>
      <c r="C353" t="s">
        <v>1596</v>
      </c>
      <c r="D353" t="s">
        <v>1597</v>
      </c>
      <c r="E353" t="s">
        <v>1598</v>
      </c>
      <c r="F353" t="s">
        <v>1599</v>
      </c>
      <c r="G353" t="s"/>
      <c r="H353" t="b">
        <v>0</v>
      </c>
      <c r="I353" t="s">
        <v>27</v>
      </c>
      <c r="J353" t="n">
        <v>15</v>
      </c>
      <c r="K353" t="n">
        <v>1</v>
      </c>
      <c r="L353" t="n">
        <v>3</v>
      </c>
      <c r="M353" t="n">
        <v>0</v>
      </c>
      <c r="N353" t="s">
        <v>1600</v>
      </c>
    </row>
    <row r="354" spans="1:14">
      <c r="A354" s="1">
        <f>HYPERLINK("http://www.twitter.com/anaclarasoria", "anaclarasoria")</f>
        <v/>
      </c>
      <c r="B354" t="s">
        <v>1601</v>
      </c>
      <c r="C354" t="s">
        <v>1602</v>
      </c>
      <c r="D354" t="s">
        <v>1603</v>
      </c>
      <c r="E354" t="s">
        <v>1604</v>
      </c>
      <c r="F354" t="s">
        <v>1605</v>
      </c>
      <c r="G354" t="s"/>
      <c r="H354" t="b">
        <v>0</v>
      </c>
      <c r="I354" t="s">
        <v>56</v>
      </c>
      <c r="J354" t="n">
        <v>2887</v>
      </c>
      <c r="K354" t="n">
        <v>802</v>
      </c>
      <c r="L354" t="n">
        <v>7243</v>
      </c>
      <c r="M354" t="n">
        <v>1186</v>
      </c>
      <c r="N354" t="s"/>
    </row>
    <row r="355" spans="1:14">
      <c r="A355" s="1">
        <f>HYPERLINK("http://www.twitter.com/mhae_murillo", "mhae_murillo")</f>
        <v/>
      </c>
      <c r="B355" t="s">
        <v>1606</v>
      </c>
      <c r="C355" t="s">
        <v>1607</v>
      </c>
      <c r="D355" t="s"/>
      <c r="E355" t="s"/>
      <c r="F355" t="s">
        <v>1608</v>
      </c>
      <c r="G355" t="s"/>
      <c r="H355" t="b">
        <v>0</v>
      </c>
      <c r="I355" t="s">
        <v>27</v>
      </c>
      <c r="J355" t="n">
        <v>31</v>
      </c>
      <c r="K355" t="n">
        <v>0</v>
      </c>
      <c r="L355" t="n">
        <v>0</v>
      </c>
      <c r="M355" t="n">
        <v>0</v>
      </c>
      <c r="N355" t="s"/>
    </row>
    <row r="356" spans="1:14">
      <c r="A356" s="1">
        <f>HYPERLINK("http://www.twitter.com/DeanBro60203809", "DeanBro60203809")</f>
        <v/>
      </c>
      <c r="B356" t="s">
        <v>1609</v>
      </c>
      <c r="C356" t="s">
        <v>1610</v>
      </c>
      <c r="D356" t="s">
        <v>1611</v>
      </c>
      <c r="E356" t="s"/>
      <c r="F356" t="s">
        <v>1612</v>
      </c>
      <c r="G356" t="s"/>
      <c r="H356" t="b">
        <v>0</v>
      </c>
      <c r="I356" t="s">
        <v>27</v>
      </c>
      <c r="J356" t="n">
        <v>387</v>
      </c>
      <c r="K356" t="n">
        <v>15</v>
      </c>
      <c r="L356" t="n">
        <v>29</v>
      </c>
      <c r="M356" t="n">
        <v>14</v>
      </c>
      <c r="N356" t="s">
        <v>1097</v>
      </c>
    </row>
    <row r="357" spans="1:14">
      <c r="A357" s="1">
        <f>HYPERLINK("http://www.twitter.com/AntraxKobra", "AntraxKobra")</f>
        <v/>
      </c>
      <c r="B357" t="s">
        <v>1613</v>
      </c>
      <c r="C357" t="s">
        <v>1614</v>
      </c>
      <c r="D357" t="s">
        <v>1615</v>
      </c>
      <c r="E357" t="s">
        <v>1616</v>
      </c>
      <c r="F357" t="s">
        <v>1617</v>
      </c>
      <c r="G357" t="s"/>
      <c r="H357" t="b">
        <v>0</v>
      </c>
      <c r="I357" t="s">
        <v>27</v>
      </c>
      <c r="J357" t="n">
        <v>130</v>
      </c>
      <c r="K357" t="n">
        <v>1</v>
      </c>
      <c r="L357" t="n">
        <v>0</v>
      </c>
      <c r="M357" t="n">
        <v>0</v>
      </c>
      <c r="N357" t="s"/>
    </row>
    <row r="358" spans="1:14">
      <c r="A358" s="1">
        <f>HYPERLINK("http://www.twitter.com/cpat1028", "cpat1028")</f>
        <v/>
      </c>
      <c r="B358" t="s">
        <v>1618</v>
      </c>
      <c r="C358" t="s">
        <v>1619</v>
      </c>
      <c r="D358" t="s">
        <v>284</v>
      </c>
      <c r="E358" t="s"/>
      <c r="F358" t="s">
        <v>1620</v>
      </c>
      <c r="G358" t="s"/>
      <c r="H358" t="b">
        <v>0</v>
      </c>
      <c r="I358" t="s">
        <v>27</v>
      </c>
      <c r="J358" t="n">
        <v>240</v>
      </c>
      <c r="K358" t="n">
        <v>10</v>
      </c>
      <c r="L358" t="n">
        <v>21</v>
      </c>
      <c r="M358" t="n">
        <v>501</v>
      </c>
      <c r="N358" t="s">
        <v>1621</v>
      </c>
    </row>
    <row r="359" spans="1:14">
      <c r="A359" s="1">
        <f>HYPERLINK("http://www.twitter.com/Laribossy", "Laribossy")</f>
        <v/>
      </c>
      <c r="B359" t="s">
        <v>1622</v>
      </c>
      <c r="C359" t="s">
        <v>1623</v>
      </c>
      <c r="D359" t="s"/>
      <c r="E359" t="s"/>
      <c r="F359" t="s">
        <v>1624</v>
      </c>
      <c r="G359" t="s"/>
      <c r="H359" t="b">
        <v>0</v>
      </c>
      <c r="I359" t="s">
        <v>22</v>
      </c>
      <c r="J359" t="n">
        <v>780</v>
      </c>
      <c r="K359" t="n">
        <v>526</v>
      </c>
      <c r="L359" t="n">
        <v>88</v>
      </c>
      <c r="M359" t="n">
        <v>163</v>
      </c>
      <c r="N359" t="s">
        <v>1625</v>
      </c>
    </row>
    <row r="360" spans="1:14">
      <c r="A360" s="1">
        <f>HYPERLINK("http://www.twitter.com/XPhantomX_", "XPhantomX_")</f>
        <v/>
      </c>
      <c r="B360" t="s">
        <v>1626</v>
      </c>
      <c r="C360" t="s">
        <v>1627</v>
      </c>
      <c r="D360" t="s">
        <v>1628</v>
      </c>
      <c r="E360" t="s">
        <v>1629</v>
      </c>
      <c r="F360" t="s">
        <v>1630</v>
      </c>
      <c r="G360" t="s"/>
      <c r="H360" t="b">
        <v>0</v>
      </c>
      <c r="I360" t="s">
        <v>27</v>
      </c>
      <c r="J360" t="n">
        <v>790</v>
      </c>
      <c r="K360" t="n">
        <v>241</v>
      </c>
      <c r="L360" t="n">
        <v>19051</v>
      </c>
      <c r="M360" t="n">
        <v>1516</v>
      </c>
      <c r="N360" t="s">
        <v>136</v>
      </c>
    </row>
    <row r="361" spans="1:14">
      <c r="A361" s="1">
        <f>HYPERLINK("http://www.twitter.com/AhadGhani88", "AhadGhani88")</f>
        <v/>
      </c>
      <c r="B361" t="s">
        <v>1631</v>
      </c>
      <c r="C361" t="s">
        <v>1632</v>
      </c>
      <c r="D361" t="s"/>
      <c r="E361" t="s"/>
      <c r="F361" t="s">
        <v>1633</v>
      </c>
      <c r="G361" t="s"/>
      <c r="H361" t="b">
        <v>0</v>
      </c>
      <c r="I361" t="s">
        <v>27</v>
      </c>
      <c r="J361" t="n">
        <v>100</v>
      </c>
      <c r="K361" t="n">
        <v>1</v>
      </c>
      <c r="L361" t="n">
        <v>486</v>
      </c>
      <c r="M361" t="n">
        <v>2189</v>
      </c>
      <c r="N361" t="s"/>
    </row>
    <row r="362" spans="1:14">
      <c r="A362" s="1">
        <f>HYPERLINK("http://www.twitter.com/elkoka", "elkoka")</f>
        <v/>
      </c>
      <c r="B362" t="s">
        <v>1634</v>
      </c>
      <c r="C362" t="s">
        <v>1635</v>
      </c>
      <c r="D362" t="s">
        <v>1636</v>
      </c>
      <c r="E362" t="s"/>
      <c r="F362" t="s">
        <v>1637</v>
      </c>
      <c r="G362" t="s"/>
      <c r="H362" t="b">
        <v>0</v>
      </c>
      <c r="I362" t="s">
        <v>56</v>
      </c>
      <c r="J362" t="n">
        <v>1048</v>
      </c>
      <c r="K362" t="n">
        <v>114</v>
      </c>
      <c r="L362" t="n">
        <v>277</v>
      </c>
      <c r="M362" t="n">
        <v>259</v>
      </c>
      <c r="N362" t="s"/>
    </row>
    <row r="363" spans="1:14">
      <c r="A363" s="1">
        <f>HYPERLINK("http://www.twitter.com/yamagiwagot", "yamagiwagot")</f>
        <v/>
      </c>
      <c r="B363" t="s">
        <v>1638</v>
      </c>
      <c r="C363" t="s">
        <v>1639</v>
      </c>
      <c r="D363" t="s"/>
      <c r="E363" t="s">
        <v>1640</v>
      </c>
      <c r="F363" t="s">
        <v>1641</v>
      </c>
      <c r="G363" t="s"/>
      <c r="H363" t="b">
        <v>0</v>
      </c>
      <c r="I363" t="s">
        <v>154</v>
      </c>
      <c r="J363" t="n">
        <v>288</v>
      </c>
      <c r="K363" t="n">
        <v>254</v>
      </c>
      <c r="L363" t="n">
        <v>256</v>
      </c>
      <c r="M363" t="n">
        <v>130</v>
      </c>
      <c r="N363" t="s">
        <v>1642</v>
      </c>
    </row>
    <row r="364" spans="1:14">
      <c r="A364" s="1">
        <f>HYPERLINK("http://www.twitter.com/cj_saucy", "cj_saucy")</f>
        <v/>
      </c>
      <c r="B364" t="s">
        <v>1643</v>
      </c>
      <c r="C364" t="s">
        <v>1644</v>
      </c>
      <c r="D364" t="s">
        <v>617</v>
      </c>
      <c r="E364" t="s">
        <v>1645</v>
      </c>
      <c r="F364" t="s">
        <v>1646</v>
      </c>
      <c r="G364" t="s"/>
      <c r="H364" t="b">
        <v>0</v>
      </c>
      <c r="I364" t="s">
        <v>27</v>
      </c>
      <c r="J364" t="n">
        <v>125</v>
      </c>
      <c r="K364" t="n">
        <v>5</v>
      </c>
      <c r="L364" t="n">
        <v>2</v>
      </c>
      <c r="M364" t="n">
        <v>1</v>
      </c>
      <c r="N364" t="s">
        <v>1647</v>
      </c>
    </row>
    <row r="365" spans="1:14">
      <c r="A365" s="1">
        <f>HYPERLINK("http://www.twitter.com/suazoralph", "suazoralph")</f>
        <v/>
      </c>
      <c r="B365" t="s">
        <v>1648</v>
      </c>
      <c r="C365" t="s">
        <v>1649</v>
      </c>
      <c r="D365" t="s"/>
      <c r="E365" t="s">
        <v>1650</v>
      </c>
      <c r="F365" t="s">
        <v>1651</v>
      </c>
      <c r="G365" t="s"/>
      <c r="H365" t="b">
        <v>0</v>
      </c>
      <c r="I365" t="s">
        <v>27</v>
      </c>
      <c r="J365" t="n">
        <v>30</v>
      </c>
      <c r="K365" t="n">
        <v>40</v>
      </c>
      <c r="L365" t="n">
        <v>91</v>
      </c>
      <c r="M365" t="n">
        <v>70</v>
      </c>
      <c r="N365" t="s">
        <v>1652</v>
      </c>
    </row>
    <row r="366" spans="1:14">
      <c r="A366" s="1">
        <f>HYPERLINK("http://www.twitter.com/TzintzunAlvarez", "TzintzunAlvarez")</f>
        <v/>
      </c>
      <c r="B366" t="s">
        <v>1653</v>
      </c>
      <c r="C366" t="s">
        <v>1654</v>
      </c>
      <c r="D366" t="s"/>
      <c r="E366" t="s"/>
      <c r="F366" t="s">
        <v>1655</v>
      </c>
      <c r="G366" t="s"/>
      <c r="H366" t="b">
        <v>0</v>
      </c>
      <c r="I366" t="s">
        <v>56</v>
      </c>
      <c r="J366" t="n">
        <v>261</v>
      </c>
      <c r="K366" t="n">
        <v>58</v>
      </c>
      <c r="L366" t="n">
        <v>77</v>
      </c>
      <c r="M366" t="n">
        <v>27</v>
      </c>
      <c r="N366" t="s">
        <v>1656</v>
      </c>
    </row>
    <row r="367" spans="1:14">
      <c r="A367" s="1">
        <f>HYPERLINK("http://www.twitter.com/LetItScre4m", "LetItScre4m")</f>
        <v/>
      </c>
      <c r="B367" t="s">
        <v>1657</v>
      </c>
      <c r="C367" t="s">
        <v>1658</v>
      </c>
      <c r="D367" t="s"/>
      <c r="E367" t="s">
        <v>1659</v>
      </c>
      <c r="F367" t="s">
        <v>1660</v>
      </c>
      <c r="G367" t="s"/>
      <c r="H367" t="b">
        <v>0</v>
      </c>
      <c r="I367" t="s">
        <v>308</v>
      </c>
      <c r="J367" t="n">
        <v>63</v>
      </c>
      <c r="K367" t="n">
        <v>37</v>
      </c>
      <c r="L367" t="n">
        <v>11675</v>
      </c>
      <c r="M367" t="n">
        <v>10894</v>
      </c>
      <c r="N367" t="s"/>
    </row>
    <row r="368" spans="1:14">
      <c r="A368" s="1">
        <f>HYPERLINK("http://www.twitter.com/Gihgiselegih", "Gihgiselegih")</f>
        <v/>
      </c>
      <c r="B368" t="s">
        <v>1661</v>
      </c>
      <c r="C368" t="s">
        <v>1662</v>
      </c>
      <c r="D368" t="s">
        <v>1663</v>
      </c>
      <c r="E368" t="s">
        <v>1664</v>
      </c>
      <c r="F368" t="s">
        <v>1665</v>
      </c>
      <c r="G368" t="s"/>
      <c r="H368" t="b">
        <v>0</v>
      </c>
      <c r="I368" t="s">
        <v>22</v>
      </c>
      <c r="J368" t="n">
        <v>127</v>
      </c>
      <c r="K368" t="n">
        <v>0</v>
      </c>
      <c r="L368" t="n">
        <v>2</v>
      </c>
      <c r="M368" t="n">
        <v>0</v>
      </c>
      <c r="N368" t="s">
        <v>1666</v>
      </c>
    </row>
    <row r="369" spans="1:14">
      <c r="A369" s="1">
        <f>HYPERLINK("http://www.twitter.com/Ryan15647081", "Ryan15647081")</f>
        <v/>
      </c>
      <c r="B369" t="s">
        <v>1667</v>
      </c>
      <c r="C369" t="s">
        <v>1315</v>
      </c>
      <c r="D369" t="s"/>
      <c r="E369" t="s"/>
      <c r="F369" t="s">
        <v>1668</v>
      </c>
      <c r="G369" t="s"/>
      <c r="H369" t="b">
        <v>0</v>
      </c>
      <c r="I369" t="s">
        <v>27</v>
      </c>
      <c r="J369" t="n">
        <v>90</v>
      </c>
      <c r="K369" t="n">
        <v>1</v>
      </c>
      <c r="L369" t="n">
        <v>1</v>
      </c>
      <c r="M369" t="n">
        <v>0</v>
      </c>
      <c r="N369" t="s">
        <v>1669</v>
      </c>
    </row>
    <row r="370" spans="1:14">
      <c r="A370" s="1">
        <f>HYPERLINK("http://www.twitter.com/shaolinalan", "shaolinalan")</f>
        <v/>
      </c>
      <c r="B370" t="s">
        <v>1670</v>
      </c>
      <c r="C370" t="s">
        <v>1671</v>
      </c>
      <c r="D370" t="s">
        <v>1672</v>
      </c>
      <c r="E370" t="s">
        <v>1673</v>
      </c>
      <c r="F370" t="s">
        <v>1674</v>
      </c>
      <c r="G370" t="s"/>
      <c r="H370" t="b">
        <v>0</v>
      </c>
      <c r="I370" t="s">
        <v>27</v>
      </c>
      <c r="J370" t="n">
        <v>341</v>
      </c>
      <c r="K370" t="n">
        <v>465</v>
      </c>
      <c r="L370" t="n">
        <v>4623</v>
      </c>
      <c r="M370" t="n">
        <v>21567</v>
      </c>
      <c r="N370" t="s">
        <v>1675</v>
      </c>
    </row>
    <row r="371" spans="1:14">
      <c r="A371" s="1">
        <f>HYPERLINK("http://www.twitter.com/NadaSeidi", "NadaSeidi")</f>
        <v/>
      </c>
      <c r="B371" t="s">
        <v>1676</v>
      </c>
      <c r="C371" t="s">
        <v>1677</v>
      </c>
      <c r="D371" t="s"/>
      <c r="E371" t="s"/>
      <c r="F371" t="s">
        <v>1678</v>
      </c>
      <c r="G371" t="s"/>
      <c r="H371" t="b">
        <v>0</v>
      </c>
      <c r="I371" t="s">
        <v>22</v>
      </c>
      <c r="J371" t="n">
        <v>32</v>
      </c>
      <c r="K371" t="n">
        <v>1</v>
      </c>
      <c r="L371" t="n">
        <v>0</v>
      </c>
      <c r="M371" t="n">
        <v>0</v>
      </c>
      <c r="N371" t="s"/>
    </row>
    <row r="372" spans="1:14">
      <c r="A372" s="1">
        <f>HYPERLINK("http://www.twitter.com/Mileski24", "Mileski24")</f>
        <v/>
      </c>
      <c r="B372" t="s">
        <v>1679</v>
      </c>
      <c r="C372" t="s">
        <v>1680</v>
      </c>
      <c r="D372" t="s">
        <v>1681</v>
      </c>
      <c r="E372" t="s">
        <v>1682</v>
      </c>
      <c r="F372" t="s">
        <v>1683</v>
      </c>
      <c r="G372" t="s"/>
      <c r="H372" t="b">
        <v>0</v>
      </c>
      <c r="I372" t="s">
        <v>27</v>
      </c>
      <c r="J372" t="n">
        <v>312</v>
      </c>
      <c r="K372" t="n">
        <v>62</v>
      </c>
      <c r="L372" t="n">
        <v>78</v>
      </c>
      <c r="M372" t="n">
        <v>157</v>
      </c>
      <c r="N372" t="s">
        <v>1684</v>
      </c>
    </row>
    <row r="373" spans="1:14">
      <c r="A373" s="1">
        <f>HYPERLINK("http://www.twitter.com/HannahArchdekin", "HannahArchdekin")</f>
        <v/>
      </c>
      <c r="B373" t="s">
        <v>1685</v>
      </c>
      <c r="C373" t="s">
        <v>1686</v>
      </c>
      <c r="D373" t="s"/>
      <c r="E373" t="s"/>
      <c r="F373" t="s">
        <v>1687</v>
      </c>
      <c r="G373" t="s"/>
      <c r="H373" t="b">
        <v>0</v>
      </c>
      <c r="I373" t="s">
        <v>27</v>
      </c>
      <c r="J373" t="n">
        <v>30</v>
      </c>
      <c r="K373" t="n">
        <v>1</v>
      </c>
      <c r="L373" t="n">
        <v>0</v>
      </c>
      <c r="M373" t="n">
        <v>0</v>
      </c>
      <c r="N373" t="s"/>
    </row>
    <row r="374" spans="1:14">
      <c r="A374" s="1">
        <f>HYPERLINK("http://www.twitter.com/FW_BRFC", "FW_BRFC")</f>
        <v/>
      </c>
      <c r="B374" t="s">
        <v>1688</v>
      </c>
      <c r="C374" t="s">
        <v>1689</v>
      </c>
      <c r="D374" t="s"/>
      <c r="E374" t="s"/>
      <c r="F374" t="s">
        <v>1690</v>
      </c>
      <c r="G374" t="s"/>
      <c r="H374" t="b">
        <v>0</v>
      </c>
      <c r="I374" t="s">
        <v>1691</v>
      </c>
      <c r="J374" t="n">
        <v>543</v>
      </c>
      <c r="K374" t="n">
        <v>162</v>
      </c>
      <c r="L374" t="n">
        <v>197</v>
      </c>
      <c r="M374" t="n">
        <v>628</v>
      </c>
      <c r="N374" t="s">
        <v>1692</v>
      </c>
    </row>
    <row r="375" spans="1:14">
      <c r="A375" s="1">
        <f>HYPERLINK("http://www.twitter.com/archerisbeast", "archerisbeast")</f>
        <v/>
      </c>
      <c r="B375" t="s">
        <v>1693</v>
      </c>
      <c r="C375" t="s">
        <v>1694</v>
      </c>
      <c r="D375" t="s">
        <v>270</v>
      </c>
      <c r="E375" t="s">
        <v>1695</v>
      </c>
      <c r="F375" t="s">
        <v>1696</v>
      </c>
      <c r="G375" t="s"/>
      <c r="H375" t="b">
        <v>0</v>
      </c>
      <c r="I375" t="s">
        <v>27</v>
      </c>
      <c r="J375" t="n">
        <v>10</v>
      </c>
      <c r="K375" t="n">
        <v>0</v>
      </c>
      <c r="L375" t="n">
        <v>0</v>
      </c>
      <c r="M375" t="n">
        <v>0</v>
      </c>
      <c r="N375" t="s"/>
    </row>
    <row r="376" spans="1:14">
      <c r="A376" s="1">
        <f>HYPERLINK("http://www.twitter.com/LoneStarSocial", "LoneStarSocial")</f>
        <v/>
      </c>
      <c r="B376" t="s">
        <v>1697</v>
      </c>
      <c r="C376" t="s">
        <v>1698</v>
      </c>
      <c r="D376" t="s">
        <v>1699</v>
      </c>
      <c r="E376" t="s">
        <v>1700</v>
      </c>
      <c r="F376" t="s">
        <v>1701</v>
      </c>
      <c r="G376" t="s">
        <v>1702</v>
      </c>
      <c r="H376" t="b">
        <v>0</v>
      </c>
      <c r="I376" t="s">
        <v>27</v>
      </c>
      <c r="J376" t="n">
        <v>668</v>
      </c>
      <c r="K376" t="n">
        <v>222</v>
      </c>
      <c r="L376" t="n">
        <v>412</v>
      </c>
      <c r="M376" t="n">
        <v>18</v>
      </c>
      <c r="N376" t="s">
        <v>1703</v>
      </c>
    </row>
    <row r="377" spans="1:14">
      <c r="A377" s="1">
        <f>HYPERLINK("http://www.twitter.com/DeputyWolfy", "DeputyWolfy")</f>
        <v/>
      </c>
      <c r="B377" t="s">
        <v>1704</v>
      </c>
      <c r="C377" t="s">
        <v>1705</v>
      </c>
      <c r="D377" t="s"/>
      <c r="E377" t="s">
        <v>1706</v>
      </c>
      <c r="F377" t="s">
        <v>1707</v>
      </c>
      <c r="G377" t="s"/>
      <c r="H377" t="b">
        <v>0</v>
      </c>
      <c r="I377" t="s">
        <v>27</v>
      </c>
      <c r="J377" t="n">
        <v>23</v>
      </c>
      <c r="K377" t="n">
        <v>2</v>
      </c>
      <c r="L377" t="n">
        <v>16</v>
      </c>
      <c r="M377" t="n">
        <v>560</v>
      </c>
      <c r="N377" t="s">
        <v>1708</v>
      </c>
    </row>
    <row r="378" spans="1:14">
      <c r="A378" s="1">
        <f>HYPERLINK("http://www.twitter.com/MatthewSancez", "MatthewSancez")</f>
        <v/>
      </c>
      <c r="B378" t="s">
        <v>1709</v>
      </c>
      <c r="C378" t="s">
        <v>1710</v>
      </c>
      <c r="D378" t="s"/>
      <c r="E378" t="s">
        <v>1711</v>
      </c>
      <c r="F378" t="s">
        <v>1712</v>
      </c>
      <c r="G378" t="s"/>
      <c r="H378" t="b">
        <v>0</v>
      </c>
      <c r="I378" t="s">
        <v>27</v>
      </c>
      <c r="J378" t="n">
        <v>989</v>
      </c>
      <c r="K378" t="n">
        <v>194</v>
      </c>
      <c r="L378" t="n">
        <v>1779</v>
      </c>
      <c r="M378" t="n">
        <v>2107</v>
      </c>
      <c r="N378" t="s">
        <v>1713</v>
      </c>
    </row>
    <row r="379" spans="1:14">
      <c r="A379" s="1">
        <f>HYPERLINK("http://www.twitter.com/indrawanjo", "indrawanjo")</f>
        <v/>
      </c>
      <c r="B379" t="s">
        <v>1714</v>
      </c>
      <c r="C379" t="s">
        <v>1715</v>
      </c>
      <c r="D379" t="s">
        <v>1716</v>
      </c>
      <c r="E379" t="s">
        <v>1717</v>
      </c>
      <c r="F379" t="s">
        <v>1718</v>
      </c>
      <c r="G379" t="s"/>
      <c r="H379" t="b">
        <v>0</v>
      </c>
      <c r="I379" t="s">
        <v>27</v>
      </c>
      <c r="J379" t="n">
        <v>225</v>
      </c>
      <c r="K379" t="n">
        <v>341</v>
      </c>
      <c r="L379" t="n">
        <v>8249</v>
      </c>
      <c r="M379" t="n">
        <v>135</v>
      </c>
      <c r="N379" t="s">
        <v>1719</v>
      </c>
    </row>
    <row r="380" spans="1:14">
      <c r="A380" s="1">
        <f>HYPERLINK("http://www.twitter.com/chicagoed81", "chicagoed81")</f>
        <v/>
      </c>
      <c r="B380" t="s">
        <v>1720</v>
      </c>
      <c r="C380" t="s">
        <v>1721</v>
      </c>
      <c r="D380" t="s">
        <v>1722</v>
      </c>
      <c r="E380" t="s">
        <v>1723</v>
      </c>
      <c r="F380" t="s">
        <v>1724</v>
      </c>
      <c r="G380" t="s"/>
      <c r="H380" t="b">
        <v>0</v>
      </c>
      <c r="I380" t="s">
        <v>27</v>
      </c>
      <c r="J380" t="n">
        <v>156</v>
      </c>
      <c r="K380" t="n">
        <v>12</v>
      </c>
      <c r="L380" t="n">
        <v>206</v>
      </c>
      <c r="M380" t="n">
        <v>6</v>
      </c>
      <c r="N380" t="s">
        <v>1725</v>
      </c>
    </row>
    <row r="381" spans="1:14">
      <c r="A381" s="1">
        <f>HYPERLINK("http://www.twitter.com/bigdaddyshawn3", "bigdaddyshawn3")</f>
        <v/>
      </c>
      <c r="B381" t="s">
        <v>1726</v>
      </c>
      <c r="C381" t="s">
        <v>1727</v>
      </c>
      <c r="D381" t="s"/>
      <c r="E381" t="s"/>
      <c r="F381" t="s">
        <v>1728</v>
      </c>
      <c r="G381" t="s"/>
      <c r="H381" t="b">
        <v>0</v>
      </c>
      <c r="I381" t="s">
        <v>27</v>
      </c>
      <c r="J381" t="n">
        <v>25</v>
      </c>
      <c r="K381" t="n">
        <v>1</v>
      </c>
      <c r="L381" t="n">
        <v>0</v>
      </c>
      <c r="M381" t="n">
        <v>0</v>
      </c>
      <c r="N381" t="s"/>
    </row>
    <row r="382" spans="1:14">
      <c r="A382" s="1">
        <f>HYPERLINK("http://www.twitter.com/tinchoR_2510", "tinchoR_2510")</f>
        <v/>
      </c>
      <c r="B382" t="s">
        <v>1729</v>
      </c>
      <c r="C382" t="s">
        <v>1730</v>
      </c>
      <c r="D382" t="s"/>
      <c r="E382" t="s"/>
      <c r="F382" t="s">
        <v>1731</v>
      </c>
      <c r="G382" t="s"/>
      <c r="H382" t="b">
        <v>0</v>
      </c>
      <c r="I382" t="s">
        <v>56</v>
      </c>
      <c r="J382" t="n">
        <v>11</v>
      </c>
      <c r="K382" t="n">
        <v>0</v>
      </c>
      <c r="L382" t="n">
        <v>0</v>
      </c>
      <c r="M382" t="n">
        <v>6</v>
      </c>
      <c r="N382" t="s"/>
    </row>
    <row r="383" spans="1:14">
      <c r="A383" s="1">
        <f>HYPERLINK("http://www.twitter.com/mydlythghts", "mydlythghts")</f>
        <v/>
      </c>
      <c r="B383" t="s">
        <v>1732</v>
      </c>
      <c r="C383" t="s">
        <v>1733</v>
      </c>
      <c r="D383" t="s">
        <v>1734</v>
      </c>
      <c r="E383" t="s">
        <v>1735</v>
      </c>
      <c r="F383" t="s">
        <v>1736</v>
      </c>
      <c r="G383" t="s"/>
      <c r="H383" t="b">
        <v>0</v>
      </c>
      <c r="I383" t="s">
        <v>27</v>
      </c>
      <c r="J383" t="n">
        <v>2043</v>
      </c>
      <c r="K383" t="n">
        <v>1094</v>
      </c>
      <c r="L383" t="n">
        <v>1401</v>
      </c>
      <c r="M383" t="n">
        <v>1224</v>
      </c>
      <c r="N383" t="s">
        <v>1737</v>
      </c>
    </row>
    <row r="384" spans="1:14">
      <c r="A384" s="1">
        <f>HYPERLINK("http://www.twitter.com/renemeireles7", "renemeireles7")</f>
        <v/>
      </c>
      <c r="B384" t="s">
        <v>1738</v>
      </c>
      <c r="C384" t="s">
        <v>1739</v>
      </c>
      <c r="D384" t="s"/>
      <c r="E384" t="s"/>
      <c r="F384" t="s">
        <v>1740</v>
      </c>
      <c r="G384" t="s"/>
      <c r="H384" t="b">
        <v>0</v>
      </c>
      <c r="I384" t="s">
        <v>22</v>
      </c>
      <c r="J384" t="n">
        <v>76</v>
      </c>
      <c r="K384" t="n">
        <v>11</v>
      </c>
      <c r="L384" t="n">
        <v>378</v>
      </c>
      <c r="M384" t="n">
        <v>214</v>
      </c>
      <c r="N384" t="s">
        <v>1741</v>
      </c>
    </row>
    <row r="385" spans="1:14">
      <c r="A385" s="1">
        <f>HYPERLINK("http://www.twitter.com/EduardVillanu12", "EduardVillanu12")</f>
        <v/>
      </c>
      <c r="B385" t="s">
        <v>1742</v>
      </c>
      <c r="C385" t="s">
        <v>1743</v>
      </c>
      <c r="D385" t="s"/>
      <c r="E385" t="s"/>
      <c r="F385" t="s">
        <v>1744</v>
      </c>
      <c r="G385" t="s"/>
      <c r="H385" t="b">
        <v>0</v>
      </c>
      <c r="I385" t="s">
        <v>27</v>
      </c>
      <c r="J385" t="n">
        <v>110</v>
      </c>
      <c r="K385" t="n">
        <v>2</v>
      </c>
      <c r="L385" t="n">
        <v>0</v>
      </c>
      <c r="M385" t="n">
        <v>13</v>
      </c>
      <c r="N385" t="s"/>
    </row>
    <row r="386" spans="1:14">
      <c r="A386" s="1">
        <f>HYPERLINK("http://www.twitter.com/Fdomendez1", "Fdomendez1")</f>
        <v/>
      </c>
      <c r="B386" t="s">
        <v>1745</v>
      </c>
      <c r="C386" t="s">
        <v>1746</v>
      </c>
      <c r="D386" t="s">
        <v>1747</v>
      </c>
      <c r="E386" t="s"/>
      <c r="F386" t="s">
        <v>1748</v>
      </c>
      <c r="G386" t="s"/>
      <c r="H386" t="b">
        <v>0</v>
      </c>
      <c r="I386" t="s">
        <v>56</v>
      </c>
      <c r="J386" t="n">
        <v>36</v>
      </c>
      <c r="K386" t="n">
        <v>27</v>
      </c>
      <c r="L386" t="n">
        <v>273</v>
      </c>
      <c r="M386" t="n">
        <v>4950</v>
      </c>
      <c r="N386" t="s">
        <v>1749</v>
      </c>
    </row>
    <row r="387" spans="1:14">
      <c r="A387" s="1">
        <f>HYPERLINK("http://www.twitter.com/Savagemode231", "Savagemode231")</f>
        <v/>
      </c>
      <c r="B387" t="s">
        <v>1750</v>
      </c>
      <c r="C387" t="s">
        <v>1751</v>
      </c>
      <c r="D387" t="s"/>
      <c r="E387" t="s"/>
      <c r="F387" t="s">
        <v>1752</v>
      </c>
      <c r="G387" t="s"/>
      <c r="H387" t="b">
        <v>0</v>
      </c>
      <c r="I387" t="s">
        <v>27</v>
      </c>
      <c r="J387" t="n">
        <v>10</v>
      </c>
      <c r="K387" t="n">
        <v>1</v>
      </c>
      <c r="L387" t="n">
        <v>0</v>
      </c>
      <c r="M387" t="n">
        <v>2</v>
      </c>
      <c r="N387" t="s"/>
    </row>
    <row r="388" spans="1:14">
      <c r="A388" s="1">
        <f>HYPERLINK("http://www.twitter.com/tallbird82", "tallbird82")</f>
        <v/>
      </c>
      <c r="B388" t="s">
        <v>1753</v>
      </c>
      <c r="C388" t="s">
        <v>1754</v>
      </c>
      <c r="D388" t="s">
        <v>1755</v>
      </c>
      <c r="E388" t="s">
        <v>1756</v>
      </c>
      <c r="F388" t="s">
        <v>1757</v>
      </c>
      <c r="G388" t="s">
        <v>1758</v>
      </c>
      <c r="H388" t="b">
        <v>0</v>
      </c>
      <c r="I388" t="s">
        <v>27</v>
      </c>
      <c r="J388" t="n">
        <v>676</v>
      </c>
      <c r="K388" t="n">
        <v>189</v>
      </c>
      <c r="L388" t="n">
        <v>329</v>
      </c>
      <c r="M388" t="n">
        <v>1098</v>
      </c>
      <c r="N388" t="s">
        <v>1759</v>
      </c>
    </row>
    <row r="389" spans="1:14">
      <c r="A389" s="1">
        <f>HYPERLINK("http://www.twitter.com/helenmaygo", "helenmaygo")</f>
        <v/>
      </c>
      <c r="B389" t="s">
        <v>1760</v>
      </c>
      <c r="C389" t="s">
        <v>1761</v>
      </c>
      <c r="D389" t="s"/>
      <c r="E389" t="s"/>
      <c r="F389" t="s">
        <v>1762</v>
      </c>
      <c r="G389" t="s"/>
      <c r="H389" t="b">
        <v>0</v>
      </c>
      <c r="I389" t="s">
        <v>27</v>
      </c>
      <c r="J389" t="n">
        <v>102</v>
      </c>
      <c r="K389" t="n">
        <v>0</v>
      </c>
      <c r="L389" t="n">
        <v>1</v>
      </c>
      <c r="M389" t="n">
        <v>0</v>
      </c>
      <c r="N389" t="s">
        <v>1763</v>
      </c>
    </row>
    <row r="390" spans="1:14">
      <c r="A390" s="1">
        <f>HYPERLINK("http://www.twitter.com/jeremy24854079", "jeremy24854079")</f>
        <v/>
      </c>
      <c r="B390" t="s">
        <v>1764</v>
      </c>
      <c r="C390" t="s">
        <v>1765</v>
      </c>
      <c r="D390" t="s">
        <v>617</v>
      </c>
      <c r="E390" t="s">
        <v>1766</v>
      </c>
      <c r="F390" t="s">
        <v>1767</v>
      </c>
      <c r="G390" t="s"/>
      <c r="H390" t="b">
        <v>0</v>
      </c>
      <c r="I390" t="s">
        <v>27</v>
      </c>
      <c r="J390" t="n">
        <v>54</v>
      </c>
      <c r="K390" t="n">
        <v>2</v>
      </c>
      <c r="L390" t="n">
        <v>2</v>
      </c>
      <c r="M390" t="n">
        <v>3</v>
      </c>
      <c r="N390" t="s">
        <v>1768</v>
      </c>
    </row>
    <row r="391" spans="1:14">
      <c r="A391" s="1">
        <f>HYPERLINK("http://www.twitter.com/BaguioNimar", "BaguioNimar")</f>
        <v/>
      </c>
      <c r="B391" t="s">
        <v>1769</v>
      </c>
      <c r="C391" t="s">
        <v>1770</v>
      </c>
      <c r="D391" t="s"/>
      <c r="E391" t="s"/>
      <c r="F391" t="s">
        <v>1771</v>
      </c>
      <c r="G391" t="s"/>
      <c r="H391" t="b">
        <v>0</v>
      </c>
      <c r="I391" t="s">
        <v>27</v>
      </c>
      <c r="J391" t="n">
        <v>72</v>
      </c>
      <c r="K391" t="n">
        <v>0</v>
      </c>
      <c r="L391" t="n">
        <v>0</v>
      </c>
      <c r="M391" t="n">
        <v>0</v>
      </c>
      <c r="N391" t="s"/>
    </row>
    <row r="392" spans="1:14">
      <c r="A392" s="1">
        <f>HYPERLINK("http://www.twitter.com/vergara_cathlyn", "vergara_cathlyn")</f>
        <v/>
      </c>
      <c r="B392" t="s">
        <v>1772</v>
      </c>
      <c r="C392" t="s">
        <v>1773</v>
      </c>
      <c r="D392" t="s"/>
      <c r="E392" t="s"/>
      <c r="F392" t="s">
        <v>1774</v>
      </c>
      <c r="G392" t="s"/>
      <c r="H392" t="b">
        <v>0</v>
      </c>
      <c r="I392" t="s">
        <v>27</v>
      </c>
      <c r="J392" t="n">
        <v>97</v>
      </c>
      <c r="K392" t="n">
        <v>1</v>
      </c>
      <c r="L392" t="n">
        <v>0</v>
      </c>
      <c r="M392" t="n">
        <v>0</v>
      </c>
      <c r="N392" t="s"/>
    </row>
    <row r="393" spans="1:14">
      <c r="A393" s="1">
        <f>HYPERLINK("http://www.twitter.com/fabioafarias", "fabioafarias")</f>
        <v/>
      </c>
      <c r="B393" t="s">
        <v>1775</v>
      </c>
      <c r="C393" t="s">
        <v>1776</v>
      </c>
      <c r="D393" t="s"/>
      <c r="E393" t="s"/>
      <c r="F393" t="s">
        <v>1777</v>
      </c>
      <c r="G393" t="s"/>
      <c r="H393" t="b">
        <v>0</v>
      </c>
      <c r="I393" t="s">
        <v>22</v>
      </c>
      <c r="J393" t="n">
        <v>579</v>
      </c>
      <c r="K393" t="n">
        <v>61</v>
      </c>
      <c r="L393" t="n">
        <v>80</v>
      </c>
      <c r="M393" t="n">
        <v>2434</v>
      </c>
      <c r="N393" t="s">
        <v>1778</v>
      </c>
    </row>
    <row r="394" spans="1:14">
      <c r="A394" s="1">
        <f>HYPERLINK("http://www.twitter.com/RIP_RLB", "RIP_RLB")</f>
        <v/>
      </c>
      <c r="B394" t="s">
        <v>1779</v>
      </c>
      <c r="C394" t="s">
        <v>1780</v>
      </c>
      <c r="D394" t="s"/>
      <c r="E394" t="s">
        <v>1781</v>
      </c>
      <c r="F394" t="s">
        <v>1782</v>
      </c>
      <c r="G394" t="s"/>
      <c r="H394" t="b">
        <v>0</v>
      </c>
      <c r="I394" t="s">
        <v>27</v>
      </c>
      <c r="J394" t="n">
        <v>420</v>
      </c>
      <c r="K394" t="n">
        <v>721</v>
      </c>
      <c r="L394" t="n">
        <v>71962</v>
      </c>
      <c r="M394" t="n">
        <v>12188</v>
      </c>
      <c r="N394" t="s">
        <v>1783</v>
      </c>
    </row>
    <row r="395" spans="1:14">
      <c r="A395" s="1">
        <f>HYPERLINK("http://www.twitter.com/ExoticEvanYT", "ExoticEvanYT")</f>
        <v/>
      </c>
      <c r="B395" t="s">
        <v>1784</v>
      </c>
      <c r="C395" t="s">
        <v>1785</v>
      </c>
      <c r="D395" t="s"/>
      <c r="E395" t="s"/>
      <c r="F395" t="s">
        <v>1786</v>
      </c>
      <c r="G395" t="s"/>
      <c r="H395" t="b">
        <v>0</v>
      </c>
      <c r="I395" t="s">
        <v>27</v>
      </c>
      <c r="J395" t="n">
        <v>197</v>
      </c>
      <c r="K395" t="n">
        <v>88</v>
      </c>
      <c r="L395" t="n">
        <v>129</v>
      </c>
      <c r="M395" t="n">
        <v>3501</v>
      </c>
      <c r="N395" t="s">
        <v>1787</v>
      </c>
    </row>
    <row r="396" spans="1:14">
      <c r="A396" s="1">
        <f>HYPERLINK("http://www.twitter.com/Dunkmastertrey3", "Dunkmastertrey3")</f>
        <v/>
      </c>
      <c r="B396" t="s">
        <v>1788</v>
      </c>
      <c r="C396" t="s">
        <v>1789</v>
      </c>
      <c r="D396" t="s">
        <v>1790</v>
      </c>
      <c r="E396" t="s">
        <v>1791</v>
      </c>
      <c r="F396" t="s">
        <v>1792</v>
      </c>
      <c r="G396" t="s"/>
      <c r="H396" t="b">
        <v>0</v>
      </c>
      <c r="I396" t="s">
        <v>27</v>
      </c>
      <c r="J396" t="n">
        <v>36</v>
      </c>
      <c r="K396" t="n">
        <v>1</v>
      </c>
      <c r="L396" t="n">
        <v>0</v>
      </c>
      <c r="M396" t="n">
        <v>0</v>
      </c>
      <c r="N396" t="s"/>
    </row>
    <row r="397" spans="1:14">
      <c r="A397" s="1">
        <f>HYPERLINK("http://www.twitter.com/ElmerRamiroRC", "ElmerRamiroRC")</f>
        <v/>
      </c>
      <c r="B397" t="s">
        <v>1793</v>
      </c>
      <c r="C397" t="s">
        <v>1794</v>
      </c>
      <c r="D397" t="s">
        <v>1795</v>
      </c>
      <c r="E397" t="s"/>
      <c r="F397" t="s">
        <v>1796</v>
      </c>
      <c r="G397" t="s"/>
      <c r="H397" t="b">
        <v>0</v>
      </c>
      <c r="I397" t="s">
        <v>56</v>
      </c>
      <c r="J397" t="n">
        <v>241</v>
      </c>
      <c r="K397" t="n">
        <v>7</v>
      </c>
      <c r="L397" t="n">
        <v>2</v>
      </c>
      <c r="M397" t="n">
        <v>4</v>
      </c>
      <c r="N397" t="s">
        <v>1797</v>
      </c>
    </row>
    <row r="398" spans="1:14">
      <c r="A398" s="1">
        <f>HYPERLINK("http://www.twitter.com/chrislamorena20", "chrislamorena20")</f>
        <v/>
      </c>
      <c r="B398" t="s">
        <v>1798</v>
      </c>
      <c r="C398" t="s">
        <v>1799</v>
      </c>
      <c r="D398" t="s"/>
      <c r="E398" t="s"/>
      <c r="F398" t="s">
        <v>1800</v>
      </c>
      <c r="G398" t="s"/>
      <c r="H398" t="b">
        <v>0</v>
      </c>
      <c r="I398" t="s">
        <v>27</v>
      </c>
      <c r="J398" t="n">
        <v>26</v>
      </c>
      <c r="K398" t="n">
        <v>0</v>
      </c>
      <c r="L398" t="n">
        <v>0</v>
      </c>
      <c r="M398" t="n">
        <v>0</v>
      </c>
      <c r="N398" t="s"/>
    </row>
    <row r="399" spans="1:14">
      <c r="A399" s="1">
        <f>HYPERLINK("http://www.twitter.com/savanna05431168", "savanna05431168")</f>
        <v/>
      </c>
      <c r="B399" t="s">
        <v>1801</v>
      </c>
      <c r="C399" t="s">
        <v>1802</v>
      </c>
      <c r="D399" t="s"/>
      <c r="E399" t="s"/>
      <c r="F399" t="s">
        <v>1803</v>
      </c>
      <c r="G399" t="s"/>
      <c r="H399" t="b">
        <v>0</v>
      </c>
      <c r="I399" t="s">
        <v>27</v>
      </c>
      <c r="J399" t="n">
        <v>116</v>
      </c>
      <c r="K399" t="n">
        <v>0</v>
      </c>
      <c r="L399" t="n">
        <v>0</v>
      </c>
      <c r="M399" t="n">
        <v>0</v>
      </c>
      <c r="N399" t="s"/>
    </row>
    <row r="400" spans="1:14">
      <c r="A400" s="1">
        <f>HYPERLINK("http://www.twitter.com/Trezzy_TV", "Trezzy_TV")</f>
        <v/>
      </c>
      <c r="B400" t="s">
        <v>1804</v>
      </c>
      <c r="C400" t="s">
        <v>1805</v>
      </c>
      <c r="D400" t="s">
        <v>1806</v>
      </c>
      <c r="E400" t="s">
        <v>1807</v>
      </c>
      <c r="F400" t="s">
        <v>1808</v>
      </c>
      <c r="G400" t="s"/>
      <c r="H400" t="b">
        <v>0</v>
      </c>
      <c r="I400" t="s">
        <v>27</v>
      </c>
      <c r="J400" t="n">
        <v>301</v>
      </c>
      <c r="K400" t="n">
        <v>27</v>
      </c>
      <c r="L400" t="n">
        <v>10</v>
      </c>
      <c r="M400" t="n">
        <v>1</v>
      </c>
      <c r="N400" t="s">
        <v>1809</v>
      </c>
    </row>
    <row r="401" spans="1:14">
      <c r="A401" s="1">
        <f>HYPERLINK("http://www.twitter.com/Soulindulgence", "Soulindulgence")</f>
        <v/>
      </c>
      <c r="B401" t="s">
        <v>1810</v>
      </c>
      <c r="C401" t="s">
        <v>1811</v>
      </c>
      <c r="D401" t="s"/>
      <c r="E401" t="s"/>
      <c r="F401" t="s">
        <v>1812</v>
      </c>
      <c r="G401" t="s"/>
      <c r="H401" t="b">
        <v>0</v>
      </c>
      <c r="I401" t="s">
        <v>399</v>
      </c>
      <c r="J401" t="n">
        <v>19</v>
      </c>
      <c r="K401" t="n">
        <v>0</v>
      </c>
      <c r="L401" t="n">
        <v>1</v>
      </c>
      <c r="M401" t="n">
        <v>0</v>
      </c>
      <c r="N401" t="s">
        <v>1813</v>
      </c>
    </row>
    <row r="402" spans="1:14">
      <c r="A402" s="1">
        <f>HYPERLINK("http://www.twitter.com/AustinJamesAbb4", "AustinJamesAbb4")</f>
        <v/>
      </c>
      <c r="B402" t="s">
        <v>1814</v>
      </c>
      <c r="C402" t="s">
        <v>1815</v>
      </c>
      <c r="D402" t="s"/>
      <c r="E402" t="s"/>
      <c r="F402" t="s">
        <v>1816</v>
      </c>
      <c r="G402" t="s"/>
      <c r="H402" t="b">
        <v>0</v>
      </c>
      <c r="I402" t="s">
        <v>27</v>
      </c>
      <c r="J402" t="n">
        <v>99</v>
      </c>
      <c r="K402" t="n">
        <v>0</v>
      </c>
      <c r="L402" t="n">
        <v>1</v>
      </c>
      <c r="M402" t="n">
        <v>0</v>
      </c>
      <c r="N402" t="s">
        <v>1817</v>
      </c>
    </row>
    <row r="403" spans="1:14">
      <c r="A403" s="1">
        <f>HYPERLINK("http://www.twitter.com/ShoMsizi", "ShoMsizi")</f>
        <v/>
      </c>
      <c r="B403" t="s">
        <v>1818</v>
      </c>
      <c r="C403" t="s">
        <v>1819</v>
      </c>
      <c r="D403" t="s">
        <v>1820</v>
      </c>
      <c r="E403" t="s">
        <v>1821</v>
      </c>
      <c r="F403" t="s">
        <v>1822</v>
      </c>
      <c r="G403" t="s"/>
      <c r="H403" t="b">
        <v>0</v>
      </c>
      <c r="I403" t="s">
        <v>27</v>
      </c>
      <c r="J403" t="n">
        <v>231</v>
      </c>
      <c r="K403" t="n">
        <v>256</v>
      </c>
      <c r="L403" t="n">
        <v>3029</v>
      </c>
      <c r="M403" t="n">
        <v>650</v>
      </c>
      <c r="N403" t="s">
        <v>1823</v>
      </c>
    </row>
    <row r="404" spans="1:14">
      <c r="A404" s="1">
        <f>HYPERLINK("http://www.twitter.com/getBFLY", "getBFLY")</f>
        <v/>
      </c>
      <c r="B404" t="s">
        <v>1824</v>
      </c>
      <c r="C404" t="s">
        <v>1825</v>
      </c>
      <c r="D404" t="s"/>
      <c r="E404" t="s">
        <v>1826</v>
      </c>
      <c r="F404" t="s">
        <v>1827</v>
      </c>
      <c r="G404" t="s">
        <v>1828</v>
      </c>
      <c r="H404" t="b">
        <v>0</v>
      </c>
      <c r="I404" t="s">
        <v>27</v>
      </c>
      <c r="J404" t="n">
        <v>1103</v>
      </c>
      <c r="K404" t="n">
        <v>1655</v>
      </c>
      <c r="L404" t="n">
        <v>1261</v>
      </c>
      <c r="M404" t="n">
        <v>3523</v>
      </c>
      <c r="N404" t="s">
        <v>1829</v>
      </c>
    </row>
    <row r="405" spans="1:14">
      <c r="A405" s="1">
        <f>HYPERLINK("http://www.twitter.com/PlatinumMontana", "PlatinumMontana")</f>
        <v/>
      </c>
      <c r="B405" t="s">
        <v>1830</v>
      </c>
      <c r="C405" t="s">
        <v>1831</v>
      </c>
      <c r="D405" t="s"/>
      <c r="E405" t="s">
        <v>1832</v>
      </c>
      <c r="F405" t="s">
        <v>1833</v>
      </c>
      <c r="G405" t="s"/>
      <c r="H405" t="b">
        <v>0</v>
      </c>
      <c r="I405" t="s">
        <v>27</v>
      </c>
      <c r="J405" t="n">
        <v>167</v>
      </c>
      <c r="K405" t="n">
        <v>53</v>
      </c>
      <c r="L405" t="n">
        <v>17</v>
      </c>
      <c r="M405" t="n">
        <v>27</v>
      </c>
      <c r="N405" t="s">
        <v>1834</v>
      </c>
    </row>
    <row r="406" spans="1:14">
      <c r="A406" s="1">
        <f>HYPERLINK("http://www.twitter.com/VboEfD27erYnO2S", "VboEfD27erYnO2S")</f>
        <v/>
      </c>
      <c r="B406" t="s">
        <v>1835</v>
      </c>
      <c r="C406" t="s">
        <v>1836</v>
      </c>
      <c r="D406" t="s"/>
      <c r="E406" t="s"/>
      <c r="F406" t="s">
        <v>1837</v>
      </c>
      <c r="G406" t="s"/>
      <c r="H406" t="b">
        <v>0</v>
      </c>
      <c r="I406" t="s">
        <v>27</v>
      </c>
      <c r="J406" t="n">
        <v>5</v>
      </c>
      <c r="K406" t="n">
        <v>0</v>
      </c>
      <c r="L406" t="n">
        <v>0</v>
      </c>
      <c r="M406" t="n">
        <v>0</v>
      </c>
      <c r="N406" t="s"/>
    </row>
    <row r="407" spans="1:14">
      <c r="A407" s="1">
        <f>HYPERLINK("http://www.twitter.com/Lord_Vader_83", "Lord_Vader_83")</f>
        <v/>
      </c>
      <c r="B407" t="s">
        <v>1838</v>
      </c>
      <c r="C407" t="s">
        <v>1839</v>
      </c>
      <c r="D407" t="s"/>
      <c r="E407" t="s"/>
      <c r="F407" t="s">
        <v>1840</v>
      </c>
      <c r="G407" t="s"/>
      <c r="H407" t="b">
        <v>0</v>
      </c>
      <c r="I407" t="s">
        <v>56</v>
      </c>
      <c r="J407" t="n">
        <v>56</v>
      </c>
      <c r="K407" t="n">
        <v>17</v>
      </c>
      <c r="L407" t="n">
        <v>1617</v>
      </c>
      <c r="M407" t="n">
        <v>2215</v>
      </c>
      <c r="N407" t="s">
        <v>1841</v>
      </c>
    </row>
    <row r="408" spans="1:14">
      <c r="A408" s="1">
        <f>HYPERLINK("http://www.twitter.com/oARWYd7AeTEoVnS", "oARWYd7AeTEoVnS")</f>
        <v/>
      </c>
      <c r="B408" t="s">
        <v>1842</v>
      </c>
      <c r="C408" t="s">
        <v>1843</v>
      </c>
      <c r="D408" t="s"/>
      <c r="E408" t="s"/>
      <c r="F408" t="s">
        <v>1844</v>
      </c>
      <c r="G408" t="s"/>
      <c r="H408" t="b">
        <v>0</v>
      </c>
      <c r="I408" t="s">
        <v>27</v>
      </c>
      <c r="J408" t="n">
        <v>21</v>
      </c>
      <c r="K408" t="n">
        <v>0</v>
      </c>
      <c r="L408" t="n">
        <v>0</v>
      </c>
      <c r="M408" t="n">
        <v>0</v>
      </c>
      <c r="N408" t="s"/>
    </row>
    <row r="409" spans="1:14">
      <c r="A409" s="1">
        <f>HYPERLINK("http://www.twitter.com/ColeySheila", "ColeySheila")</f>
        <v/>
      </c>
      <c r="B409" t="s">
        <v>1845</v>
      </c>
      <c r="C409" t="s">
        <v>1846</v>
      </c>
      <c r="D409" t="s"/>
      <c r="E409" t="s"/>
      <c r="F409" t="s">
        <v>1847</v>
      </c>
      <c r="G409" t="s"/>
      <c r="H409" t="b">
        <v>0</v>
      </c>
      <c r="I409" t="s">
        <v>27</v>
      </c>
      <c r="J409" t="n">
        <v>37</v>
      </c>
      <c r="K409" t="n">
        <v>4</v>
      </c>
      <c r="L409" t="n">
        <v>1</v>
      </c>
      <c r="M409" t="n">
        <v>14</v>
      </c>
      <c r="N409" t="s">
        <v>1848</v>
      </c>
    </row>
    <row r="410" spans="1:14">
      <c r="A410" s="1">
        <f>HYPERLINK("http://www.twitter.com/HernanLhsuarez", "HernanLhsuarez")</f>
        <v/>
      </c>
      <c r="B410" t="s">
        <v>1849</v>
      </c>
      <c r="C410" t="s">
        <v>1850</v>
      </c>
      <c r="D410" t="s"/>
      <c r="E410" t="s"/>
      <c r="F410" t="s">
        <v>1851</v>
      </c>
      <c r="G410" t="s"/>
      <c r="H410" t="b">
        <v>0</v>
      </c>
      <c r="I410" t="s">
        <v>56</v>
      </c>
      <c r="J410" t="n">
        <v>133</v>
      </c>
      <c r="K410" t="n">
        <v>6</v>
      </c>
      <c r="L410" t="n">
        <v>54</v>
      </c>
      <c r="M410" t="n">
        <v>145</v>
      </c>
      <c r="N410" t="s">
        <v>1852</v>
      </c>
    </row>
    <row r="411" spans="1:14">
      <c r="A411" s="1">
        <f>HYPERLINK("http://www.twitter.com/treasaedmondso6", "treasaedmondso6")</f>
        <v/>
      </c>
      <c r="B411" t="s">
        <v>1853</v>
      </c>
      <c r="C411" t="s">
        <v>1854</v>
      </c>
      <c r="D411" t="s"/>
      <c r="E411" t="s"/>
      <c r="F411" t="s">
        <v>1855</v>
      </c>
      <c r="G411" t="s"/>
      <c r="H411" t="b">
        <v>0</v>
      </c>
      <c r="I411" t="s">
        <v>27</v>
      </c>
      <c r="J411" t="n">
        <v>61</v>
      </c>
      <c r="K411" t="n">
        <v>0</v>
      </c>
      <c r="L411" t="n">
        <v>0</v>
      </c>
      <c r="M411" t="n">
        <v>0</v>
      </c>
      <c r="N411" t="s"/>
    </row>
    <row r="412" spans="1:14">
      <c r="A412" s="1">
        <f>HYPERLINK("http://www.twitter.com/bruninha_m10", "bruninha_m10")</f>
        <v/>
      </c>
      <c r="B412" t="s">
        <v>1856</v>
      </c>
      <c r="C412" t="s">
        <v>1857</v>
      </c>
      <c r="D412" t="s">
        <v>1858</v>
      </c>
      <c r="E412" t="s"/>
      <c r="F412" t="s">
        <v>1859</v>
      </c>
      <c r="G412" t="s"/>
      <c r="H412" t="b">
        <v>0</v>
      </c>
      <c r="I412" t="s">
        <v>22</v>
      </c>
      <c r="J412" t="n">
        <v>1432</v>
      </c>
      <c r="K412" t="n">
        <v>149</v>
      </c>
      <c r="L412" t="n">
        <v>1232</v>
      </c>
      <c r="M412" t="n">
        <v>5034</v>
      </c>
      <c r="N412" t="s">
        <v>1860</v>
      </c>
    </row>
    <row r="413" spans="1:14">
      <c r="A413" s="1">
        <f>HYPERLINK("http://www.twitter.com/kaitb89", "kaitb89")</f>
        <v/>
      </c>
      <c r="B413" t="s">
        <v>1861</v>
      </c>
      <c r="C413" t="s">
        <v>1862</v>
      </c>
      <c r="D413" t="s">
        <v>1863</v>
      </c>
      <c r="E413" t="s">
        <v>1864</v>
      </c>
      <c r="F413" t="s">
        <v>1865</v>
      </c>
      <c r="G413" t="s">
        <v>1866</v>
      </c>
      <c r="H413" t="b">
        <v>0</v>
      </c>
      <c r="I413" t="s">
        <v>27</v>
      </c>
      <c r="J413" t="n">
        <v>535</v>
      </c>
      <c r="K413" t="n">
        <v>97</v>
      </c>
      <c r="L413" t="n">
        <v>483</v>
      </c>
      <c r="M413" t="n">
        <v>2074</v>
      </c>
      <c r="N413" t="s">
        <v>1867</v>
      </c>
    </row>
    <row r="414" spans="1:14">
      <c r="A414" s="1">
        <f>HYPERLINK("http://www.twitter.com/MediaRapNN", "MediaRapNN")</f>
        <v/>
      </c>
      <c r="B414" t="s">
        <v>1868</v>
      </c>
      <c r="C414" t="s">
        <v>1869</v>
      </c>
      <c r="D414" t="s">
        <v>1870</v>
      </c>
      <c r="E414" t="s">
        <v>1871</v>
      </c>
      <c r="F414" t="s">
        <v>1872</v>
      </c>
      <c r="G414" t="s"/>
      <c r="H414" t="b">
        <v>0</v>
      </c>
      <c r="I414" t="s">
        <v>17</v>
      </c>
      <c r="J414" t="n">
        <v>195</v>
      </c>
      <c r="K414" t="n">
        <v>94</v>
      </c>
      <c r="L414" t="n">
        <v>11778</v>
      </c>
      <c r="M414" t="n">
        <v>9280</v>
      </c>
      <c r="N414" t="s">
        <v>1873</v>
      </c>
    </row>
    <row r="415" spans="1:14">
      <c r="A415" s="1">
        <f>HYPERLINK("http://www.twitter.com/Anthonysilva018", "Anthonysilva018")</f>
        <v/>
      </c>
      <c r="B415" t="s">
        <v>1874</v>
      </c>
      <c r="C415" t="s">
        <v>1875</v>
      </c>
      <c r="D415" t="s"/>
      <c r="E415" t="s"/>
      <c r="F415" t="s">
        <v>1876</v>
      </c>
      <c r="G415" t="s"/>
      <c r="H415" t="b">
        <v>0</v>
      </c>
      <c r="I415" t="s">
        <v>22</v>
      </c>
      <c r="J415" t="n">
        <v>54</v>
      </c>
      <c r="K415" t="n">
        <v>2</v>
      </c>
      <c r="L415" t="n">
        <v>0</v>
      </c>
      <c r="M415" t="n">
        <v>5</v>
      </c>
      <c r="N415" t="s"/>
    </row>
    <row r="416" spans="1:14">
      <c r="A416" s="1">
        <f>HYPERLINK("http://www.twitter.com/minetitogabriel", "minetitogabriel")</f>
        <v/>
      </c>
      <c r="B416" t="s">
        <v>1877</v>
      </c>
      <c r="C416" t="s">
        <v>1878</v>
      </c>
      <c r="D416" t="s">
        <v>1879</v>
      </c>
      <c r="E416" t="s"/>
      <c r="F416" t="s">
        <v>1880</v>
      </c>
      <c r="G416" t="s"/>
      <c r="H416" t="b">
        <v>0</v>
      </c>
      <c r="I416" t="s">
        <v>27</v>
      </c>
      <c r="J416" t="n">
        <v>59</v>
      </c>
      <c r="K416" t="n">
        <v>2</v>
      </c>
      <c r="L416" t="n">
        <v>8</v>
      </c>
      <c r="M416" t="n">
        <v>53</v>
      </c>
      <c r="N416" t="s">
        <v>1881</v>
      </c>
    </row>
    <row r="417" spans="1:14">
      <c r="A417" s="1">
        <f>HYPERLINK("http://www.twitter.com/Ky1e_Maggard7", "Ky1e_Maggard7")</f>
        <v/>
      </c>
      <c r="B417" t="s">
        <v>1882</v>
      </c>
      <c r="C417" t="s">
        <v>1883</v>
      </c>
      <c r="D417" t="s"/>
      <c r="E417" t="s"/>
      <c r="F417" t="s">
        <v>1884</v>
      </c>
      <c r="G417" t="s"/>
      <c r="H417" t="b">
        <v>0</v>
      </c>
      <c r="I417" t="s">
        <v>27</v>
      </c>
      <c r="J417" t="n">
        <v>100</v>
      </c>
      <c r="K417" t="n">
        <v>0</v>
      </c>
      <c r="L417" t="n">
        <v>0</v>
      </c>
      <c r="M417" t="n">
        <v>0</v>
      </c>
      <c r="N417" t="s"/>
    </row>
    <row r="418" spans="1:14">
      <c r="A418" s="1">
        <f>HYPERLINK("http://www.twitter.com/youniquenesss", "youniquenesss")</f>
        <v/>
      </c>
      <c r="B418" t="s">
        <v>1885</v>
      </c>
      <c r="C418" t="s">
        <v>1886</v>
      </c>
      <c r="D418" t="s">
        <v>1887</v>
      </c>
      <c r="E418" t="s">
        <v>1888</v>
      </c>
      <c r="F418" t="s">
        <v>1889</v>
      </c>
      <c r="G418" t="s">
        <v>1890</v>
      </c>
      <c r="H418" t="b">
        <v>0</v>
      </c>
      <c r="I418" t="s">
        <v>27</v>
      </c>
      <c r="J418" t="n">
        <v>532</v>
      </c>
      <c r="K418" t="n">
        <v>1302</v>
      </c>
      <c r="L418" t="n">
        <v>20749</v>
      </c>
      <c r="M418" t="n">
        <v>11445</v>
      </c>
      <c r="N418" t="s">
        <v>1891</v>
      </c>
    </row>
    <row r="419" spans="1:14">
      <c r="A419" s="1">
        <f>HYPERLINK("http://www.twitter.com/ItzTrites", "ItzTrites")</f>
        <v/>
      </c>
      <c r="B419" t="s">
        <v>1892</v>
      </c>
      <c r="C419" t="s">
        <v>1893</v>
      </c>
      <c r="D419" t="s">
        <v>1894</v>
      </c>
      <c r="E419" t="s"/>
      <c r="F419" t="s">
        <v>1895</v>
      </c>
      <c r="G419" t="s"/>
      <c r="H419" t="b">
        <v>0</v>
      </c>
      <c r="I419" t="s">
        <v>27</v>
      </c>
      <c r="J419" t="n">
        <v>10</v>
      </c>
      <c r="K419" t="n">
        <v>11</v>
      </c>
      <c r="L419" t="n">
        <v>0</v>
      </c>
      <c r="M419" t="n">
        <v>0</v>
      </c>
      <c r="N419" t="s"/>
    </row>
    <row r="420" spans="1:14">
      <c r="A420" s="1">
        <f>HYPERLINK("http://www.twitter.com/ryxn361", "ryxn361")</f>
        <v/>
      </c>
      <c r="B420" t="s">
        <v>1896</v>
      </c>
      <c r="C420" t="s">
        <v>1897</v>
      </c>
      <c r="D420" t="s">
        <v>284</v>
      </c>
      <c r="E420" t="s">
        <v>1898</v>
      </c>
      <c r="F420" t="s">
        <v>1899</v>
      </c>
      <c r="G420" t="s">
        <v>1900</v>
      </c>
      <c r="H420" t="b">
        <v>0</v>
      </c>
      <c r="I420" t="s">
        <v>27</v>
      </c>
      <c r="J420" t="n">
        <v>174</v>
      </c>
      <c r="K420" t="n">
        <v>54</v>
      </c>
      <c r="L420" t="n">
        <v>7</v>
      </c>
      <c r="M420" t="n">
        <v>22</v>
      </c>
      <c r="N420" t="s">
        <v>1901</v>
      </c>
    </row>
    <row r="421" spans="1:14">
      <c r="A421" s="1">
        <f>HYPERLINK("http://www.twitter.com/888vinicius", "888vinicius")</f>
        <v/>
      </c>
      <c r="B421" t="s">
        <v>1902</v>
      </c>
      <c r="C421" t="s">
        <v>1903</v>
      </c>
      <c r="D421" t="s">
        <v>1904</v>
      </c>
      <c r="E421" t="s">
        <v>1905</v>
      </c>
      <c r="F421" t="s">
        <v>1906</v>
      </c>
      <c r="G421" t="s"/>
      <c r="H421" t="b">
        <v>0</v>
      </c>
      <c r="I421" t="s">
        <v>22</v>
      </c>
      <c r="J421" t="n">
        <v>209</v>
      </c>
      <c r="K421" t="n">
        <v>253</v>
      </c>
      <c r="L421" t="n">
        <v>13</v>
      </c>
      <c r="M421" t="n">
        <v>27</v>
      </c>
      <c r="N421" t="s"/>
    </row>
    <row r="422" spans="1:14">
      <c r="A422" s="1">
        <f>HYPERLINK("http://www.twitter.com/Purnach92604971", "Purnach92604971")</f>
        <v/>
      </c>
      <c r="B422" t="s">
        <v>1907</v>
      </c>
      <c r="C422" t="s">
        <v>1908</v>
      </c>
      <c r="D422" t="s"/>
      <c r="E422" t="s"/>
      <c r="F422" t="s">
        <v>1909</v>
      </c>
      <c r="G422" t="s"/>
      <c r="H422" t="b">
        <v>0</v>
      </c>
      <c r="I422" t="s">
        <v>27</v>
      </c>
      <c r="J422" t="n">
        <v>163</v>
      </c>
      <c r="K422" t="n">
        <v>3</v>
      </c>
      <c r="L422" t="n">
        <v>0</v>
      </c>
      <c r="M422" t="n">
        <v>0</v>
      </c>
      <c r="N422" t="s"/>
    </row>
    <row r="423" spans="1:14">
      <c r="A423" s="1">
        <f>HYPERLINK("http://www.twitter.com/LucasHeDH", "LucasHeDH")</f>
        <v/>
      </c>
      <c r="B423" t="s">
        <v>1910</v>
      </c>
      <c r="C423" t="s">
        <v>1911</v>
      </c>
      <c r="D423" t="s"/>
      <c r="E423" t="s"/>
      <c r="F423" t="s">
        <v>1912</v>
      </c>
      <c r="G423" t="s"/>
      <c r="H423" t="b">
        <v>0</v>
      </c>
      <c r="I423" t="s">
        <v>22</v>
      </c>
      <c r="J423" t="n">
        <v>101</v>
      </c>
      <c r="K423" t="n">
        <v>1</v>
      </c>
      <c r="L423" t="n">
        <v>1</v>
      </c>
      <c r="M423" t="n">
        <v>1</v>
      </c>
      <c r="N423" t="s">
        <v>1913</v>
      </c>
    </row>
    <row r="424" spans="1:14">
      <c r="A424" s="1">
        <f>HYPERLINK("http://www.twitter.com/pepr_roni", "pepr_roni")</f>
        <v/>
      </c>
      <c r="B424" t="s">
        <v>1914</v>
      </c>
      <c r="C424" t="s">
        <v>1915</v>
      </c>
      <c r="D424" t="s"/>
      <c r="E424" t="s"/>
      <c r="F424" t="s">
        <v>1916</v>
      </c>
      <c r="G424" t="s"/>
      <c r="H424" t="b">
        <v>0</v>
      </c>
      <c r="I424" t="s">
        <v>27</v>
      </c>
      <c r="J424" t="n">
        <v>91</v>
      </c>
      <c r="K424" t="n">
        <v>1</v>
      </c>
      <c r="L424" t="n">
        <v>0</v>
      </c>
      <c r="M424" t="n">
        <v>6</v>
      </c>
      <c r="N424" t="s"/>
    </row>
    <row r="425" spans="1:14">
      <c r="A425" s="1">
        <f>HYPERLINK("http://www.twitter.com/godoftomato", "godoftomato")</f>
        <v/>
      </c>
      <c r="B425" t="s">
        <v>1917</v>
      </c>
      <c r="C425" t="s">
        <v>1918</v>
      </c>
      <c r="D425" t="s">
        <v>270</v>
      </c>
      <c r="E425" t="s">
        <v>1919</v>
      </c>
      <c r="F425" t="s">
        <v>1920</v>
      </c>
      <c r="G425" t="s"/>
      <c r="H425" t="b">
        <v>0</v>
      </c>
      <c r="I425" t="s">
        <v>27</v>
      </c>
      <c r="J425" t="n">
        <v>140</v>
      </c>
      <c r="K425" t="n">
        <v>2</v>
      </c>
      <c r="L425" t="n">
        <v>1</v>
      </c>
      <c r="M425" t="n">
        <v>12</v>
      </c>
      <c r="N425" t="s">
        <v>1921</v>
      </c>
    </row>
    <row r="426" spans="1:14">
      <c r="A426" s="1">
        <f>HYPERLINK("http://www.twitter.com/Oliveirarebecs", "Oliveirarebecs")</f>
        <v/>
      </c>
      <c r="B426" t="s">
        <v>1922</v>
      </c>
      <c r="C426" t="s">
        <v>1923</v>
      </c>
      <c r="D426" t="s">
        <v>1924</v>
      </c>
      <c r="E426" t="s">
        <v>1925</v>
      </c>
      <c r="F426" t="s">
        <v>1926</v>
      </c>
      <c r="G426" t="s">
        <v>1927</v>
      </c>
      <c r="H426" t="b">
        <v>0</v>
      </c>
      <c r="I426" t="s">
        <v>22</v>
      </c>
      <c r="J426" t="n">
        <v>198</v>
      </c>
      <c r="K426" t="n">
        <v>239</v>
      </c>
      <c r="L426" t="n">
        <v>4076</v>
      </c>
      <c r="M426" t="n">
        <v>3199</v>
      </c>
      <c r="N426" t="s"/>
    </row>
    <row r="427" spans="1:14">
      <c r="A427" s="1">
        <f>HYPERLINK("http://www.twitter.com/DeeMee_D_Author", "DeeMee_D_Author")</f>
        <v/>
      </c>
      <c r="B427" t="s">
        <v>1928</v>
      </c>
      <c r="C427" t="s">
        <v>1929</v>
      </c>
      <c r="D427" t="s">
        <v>992</v>
      </c>
      <c r="E427" t="s">
        <v>1930</v>
      </c>
      <c r="F427" t="s">
        <v>1931</v>
      </c>
      <c r="G427" t="s"/>
      <c r="H427" t="b">
        <v>0</v>
      </c>
      <c r="I427" t="s">
        <v>27</v>
      </c>
      <c r="J427" t="n">
        <v>930</v>
      </c>
      <c r="K427" t="n">
        <v>186</v>
      </c>
      <c r="L427" t="n">
        <v>24</v>
      </c>
      <c r="M427" t="n">
        <v>116</v>
      </c>
      <c r="N427" t="s">
        <v>1932</v>
      </c>
    </row>
    <row r="428" spans="1:14">
      <c r="A428" s="1">
        <f>HYPERLINK("http://www.twitter.com/nadrojylloh", "nadrojylloh")</f>
        <v/>
      </c>
      <c r="B428" t="s">
        <v>1933</v>
      </c>
      <c r="C428" t="s">
        <v>1934</v>
      </c>
      <c r="D428" t="s"/>
      <c r="E428" t="s"/>
      <c r="F428" t="s">
        <v>1935</v>
      </c>
      <c r="G428" t="s"/>
      <c r="H428" t="b">
        <v>0</v>
      </c>
      <c r="I428" t="s">
        <v>27</v>
      </c>
      <c r="J428" t="n">
        <v>118</v>
      </c>
      <c r="K428" t="n">
        <v>24</v>
      </c>
      <c r="L428" t="n">
        <v>556</v>
      </c>
      <c r="M428" t="n">
        <v>411</v>
      </c>
      <c r="N428" t="s">
        <v>1936</v>
      </c>
    </row>
    <row r="429" spans="1:14">
      <c r="A429" s="1">
        <f>HYPERLINK("http://www.twitter.com/chescadenisee", "chescadenisee")</f>
        <v/>
      </c>
      <c r="B429" t="s">
        <v>1937</v>
      </c>
      <c r="C429" t="s">
        <v>1938</v>
      </c>
      <c r="D429" t="s"/>
      <c r="E429" t="s">
        <v>1939</v>
      </c>
      <c r="F429" t="s">
        <v>1940</v>
      </c>
      <c r="G429" t="s"/>
      <c r="H429" t="b">
        <v>0</v>
      </c>
      <c r="I429" t="s">
        <v>27</v>
      </c>
      <c r="J429" t="n">
        <v>192</v>
      </c>
      <c r="K429" t="n">
        <v>572</v>
      </c>
      <c r="L429" t="n">
        <v>12687</v>
      </c>
      <c r="M429" t="n">
        <v>5905</v>
      </c>
      <c r="N429" t="s">
        <v>1941</v>
      </c>
    </row>
    <row r="430" spans="1:14">
      <c r="A430" s="1">
        <f>HYPERLINK("http://www.twitter.com/Raelluque", "Raelluque")</f>
        <v/>
      </c>
      <c r="B430" t="s">
        <v>1942</v>
      </c>
      <c r="C430" t="s">
        <v>1943</v>
      </c>
      <c r="D430" t="s">
        <v>1944</v>
      </c>
      <c r="E430" t="s"/>
      <c r="F430" t="s">
        <v>1945</v>
      </c>
      <c r="G430" t="s"/>
      <c r="H430" t="b">
        <v>0</v>
      </c>
      <c r="I430" t="s">
        <v>27</v>
      </c>
      <c r="J430" t="n">
        <v>145</v>
      </c>
      <c r="K430" t="n">
        <v>36</v>
      </c>
      <c r="L430" t="n">
        <v>84</v>
      </c>
      <c r="M430" t="n">
        <v>13</v>
      </c>
      <c r="N430" t="s">
        <v>1946</v>
      </c>
    </row>
    <row r="431" spans="1:14">
      <c r="A431" s="1">
        <f>HYPERLINK("http://www.twitter.com/OfftopRambo", "OfftopRambo")</f>
        <v/>
      </c>
      <c r="B431" t="s">
        <v>1947</v>
      </c>
      <c r="C431" t="s">
        <v>1948</v>
      </c>
      <c r="D431" t="s">
        <v>1949</v>
      </c>
      <c r="E431" t="s">
        <v>1950</v>
      </c>
      <c r="F431" t="s">
        <v>1951</v>
      </c>
      <c r="G431" t="s"/>
      <c r="H431" t="b">
        <v>0</v>
      </c>
      <c r="I431" t="s">
        <v>27</v>
      </c>
      <c r="J431" t="n">
        <v>279</v>
      </c>
      <c r="K431" t="n">
        <v>68</v>
      </c>
      <c r="L431" t="n">
        <v>77</v>
      </c>
      <c r="M431" t="n">
        <v>91</v>
      </c>
      <c r="N431" t="s">
        <v>1952</v>
      </c>
    </row>
    <row r="432" spans="1:14">
      <c r="A432" s="1">
        <f>HYPERLINK("http://www.twitter.com/african334447", "african334447")</f>
        <v/>
      </c>
      <c r="B432" t="s">
        <v>1953</v>
      </c>
      <c r="C432" t="s">
        <v>1954</v>
      </c>
      <c r="D432" t="s"/>
      <c r="E432" t="s"/>
      <c r="F432" t="s">
        <v>1955</v>
      </c>
      <c r="G432" t="s"/>
      <c r="H432" t="b">
        <v>0</v>
      </c>
      <c r="I432" t="s">
        <v>27</v>
      </c>
      <c r="J432" t="n">
        <v>109</v>
      </c>
      <c r="K432" t="n">
        <v>6</v>
      </c>
      <c r="L432" t="n">
        <v>357</v>
      </c>
      <c r="M432" t="n">
        <v>9</v>
      </c>
      <c r="N432" t="s">
        <v>1956</v>
      </c>
    </row>
    <row r="433" spans="1:14">
      <c r="A433" s="1">
        <f>HYPERLINK("http://www.twitter.com/adefule_michael", "adefule_michael")</f>
        <v/>
      </c>
      <c r="B433" t="s">
        <v>1957</v>
      </c>
      <c r="C433" t="s">
        <v>1958</v>
      </c>
      <c r="D433" t="s"/>
      <c r="E433" t="s"/>
      <c r="F433" t="s">
        <v>1959</v>
      </c>
      <c r="G433" t="s"/>
      <c r="H433" t="b">
        <v>0</v>
      </c>
      <c r="I433" t="s">
        <v>27</v>
      </c>
      <c r="J433" t="n">
        <v>102</v>
      </c>
      <c r="K433" t="n">
        <v>0</v>
      </c>
      <c r="L433" t="n">
        <v>0</v>
      </c>
      <c r="M433" t="n">
        <v>0</v>
      </c>
      <c r="N433" t="s"/>
    </row>
    <row r="434" spans="1:14">
      <c r="A434" s="1">
        <f>HYPERLINK("http://www.twitter.com/Jmyers05", "Jmyers05")</f>
        <v/>
      </c>
      <c r="B434" t="s">
        <v>1960</v>
      </c>
      <c r="C434" t="s">
        <v>1961</v>
      </c>
      <c r="D434" t="s"/>
      <c r="E434" t="s"/>
      <c r="F434" t="s">
        <v>1962</v>
      </c>
      <c r="G434" t="s"/>
      <c r="H434" t="b">
        <v>0</v>
      </c>
      <c r="I434" t="s">
        <v>27</v>
      </c>
      <c r="J434" t="n">
        <v>571</v>
      </c>
      <c r="K434" t="n">
        <v>142</v>
      </c>
      <c r="L434" t="n">
        <v>3476</v>
      </c>
      <c r="M434" t="n">
        <v>507</v>
      </c>
      <c r="N434" t="s">
        <v>1963</v>
      </c>
    </row>
    <row r="435" spans="1:14">
      <c r="A435" s="1">
        <f>HYPERLINK("http://www.twitter.com/DrizzleDreJr313", "DrizzleDreJr313")</f>
        <v/>
      </c>
      <c r="B435" t="s">
        <v>1964</v>
      </c>
      <c r="C435" t="s">
        <v>1965</v>
      </c>
      <c r="D435" t="s">
        <v>1966</v>
      </c>
      <c r="E435" t="s">
        <v>1967</v>
      </c>
      <c r="F435" t="s">
        <v>1968</v>
      </c>
      <c r="G435" t="s">
        <v>1969</v>
      </c>
      <c r="H435" t="b">
        <v>0</v>
      </c>
      <c r="I435" t="s">
        <v>27</v>
      </c>
      <c r="J435" t="n">
        <v>487</v>
      </c>
      <c r="K435" t="n">
        <v>883</v>
      </c>
      <c r="L435" t="n">
        <v>728</v>
      </c>
      <c r="M435" t="n">
        <v>354</v>
      </c>
      <c r="N435" t="s">
        <v>1970</v>
      </c>
    </row>
    <row r="436" spans="1:14">
      <c r="A436" s="1">
        <f>HYPERLINK("http://www.twitter.com/caincordovaa", "caincordovaa")</f>
        <v/>
      </c>
      <c r="B436" t="s">
        <v>1971</v>
      </c>
      <c r="C436" t="s">
        <v>1972</v>
      </c>
      <c r="D436" t="s">
        <v>1973</v>
      </c>
      <c r="E436" t="s">
        <v>1974</v>
      </c>
      <c r="F436" t="s">
        <v>1975</v>
      </c>
      <c r="G436" t="s"/>
      <c r="H436" t="b">
        <v>0</v>
      </c>
      <c r="I436" t="s">
        <v>27</v>
      </c>
      <c r="J436" t="n">
        <v>432</v>
      </c>
      <c r="K436" t="n">
        <v>409</v>
      </c>
      <c r="L436" t="n">
        <v>7145</v>
      </c>
      <c r="M436" t="n">
        <v>3396</v>
      </c>
      <c r="N436" t="s">
        <v>1976</v>
      </c>
    </row>
    <row r="437" spans="1:14">
      <c r="A437" s="1">
        <f>HYPERLINK("http://www.twitter.com/_Cudidas", "_Cudidas")</f>
        <v/>
      </c>
      <c r="B437" t="s">
        <v>1977</v>
      </c>
      <c r="C437" t="s">
        <v>1978</v>
      </c>
      <c r="D437" t="s">
        <v>1979</v>
      </c>
      <c r="E437" t="s"/>
      <c r="F437" t="s">
        <v>1980</v>
      </c>
      <c r="G437" t="s"/>
      <c r="H437" t="b">
        <v>0</v>
      </c>
      <c r="I437" t="s">
        <v>27</v>
      </c>
      <c r="J437" t="n">
        <v>62</v>
      </c>
      <c r="K437" t="n">
        <v>9</v>
      </c>
      <c r="L437" t="n">
        <v>0</v>
      </c>
      <c r="M437" t="n">
        <v>0</v>
      </c>
      <c r="N437" t="s"/>
    </row>
    <row r="438" spans="1:14">
      <c r="A438" s="1">
        <f>HYPERLINK("http://www.twitter.com/BrianAkaLucifer", "BrianAkaLucifer")</f>
        <v/>
      </c>
      <c r="B438" t="s">
        <v>1981</v>
      </c>
      <c r="C438" t="s">
        <v>1982</v>
      </c>
      <c r="D438" t="s">
        <v>1983</v>
      </c>
      <c r="E438" t="s">
        <v>1984</v>
      </c>
      <c r="F438" t="s">
        <v>1985</v>
      </c>
      <c r="G438" t="s"/>
      <c r="H438" t="b">
        <v>0</v>
      </c>
      <c r="I438" t="s">
        <v>27</v>
      </c>
      <c r="J438" t="n">
        <v>7</v>
      </c>
      <c r="K438" t="n">
        <v>0</v>
      </c>
      <c r="L438" t="n">
        <v>0</v>
      </c>
      <c r="M438" t="n">
        <v>19</v>
      </c>
      <c r="N438" t="s"/>
    </row>
    <row r="439" spans="1:14">
      <c r="A439" s="1">
        <f>HYPERLINK("http://www.twitter.com/JaxonSe", "JaxonSe")</f>
        <v/>
      </c>
      <c r="B439" t="s">
        <v>1986</v>
      </c>
      <c r="C439" t="s">
        <v>1987</v>
      </c>
      <c r="D439" t="s">
        <v>1988</v>
      </c>
      <c r="E439" t="s">
        <v>1989</v>
      </c>
      <c r="F439" t="s">
        <v>1990</v>
      </c>
      <c r="G439" t="s"/>
      <c r="H439" t="b">
        <v>0</v>
      </c>
      <c r="I439" t="s">
        <v>27</v>
      </c>
      <c r="J439" t="n">
        <v>67</v>
      </c>
      <c r="K439" t="n">
        <v>25</v>
      </c>
      <c r="L439" t="n">
        <v>78</v>
      </c>
      <c r="M439" t="n">
        <v>24</v>
      </c>
      <c r="N439" t="s">
        <v>1991</v>
      </c>
    </row>
    <row r="440" spans="1:14">
      <c r="A440" s="1">
        <f>HYPERLINK("http://www.twitter.com/JulianTabbitt", "JulianTabbitt")</f>
        <v/>
      </c>
      <c r="B440" t="s">
        <v>1992</v>
      </c>
      <c r="C440" t="s">
        <v>1993</v>
      </c>
      <c r="D440" t="s"/>
      <c r="E440" t="s">
        <v>1994</v>
      </c>
      <c r="F440" t="s">
        <v>1995</v>
      </c>
      <c r="G440" t="s"/>
      <c r="H440" t="b">
        <v>0</v>
      </c>
      <c r="I440" t="s">
        <v>27</v>
      </c>
      <c r="J440" t="n">
        <v>199</v>
      </c>
      <c r="K440" t="n">
        <v>31</v>
      </c>
      <c r="L440" t="n">
        <v>10</v>
      </c>
      <c r="M440" t="n">
        <v>6</v>
      </c>
      <c r="N440" t="s">
        <v>1996</v>
      </c>
    </row>
    <row r="441" spans="1:14">
      <c r="A441" s="1">
        <f>HYPERLINK("http://www.twitter.com/thedoherty_", "thedoherty_")</f>
        <v/>
      </c>
      <c r="B441" t="s">
        <v>1997</v>
      </c>
      <c r="C441" t="s">
        <v>1998</v>
      </c>
      <c r="D441" t="s">
        <v>1999</v>
      </c>
      <c r="E441" t="s">
        <v>2000</v>
      </c>
      <c r="F441" t="s">
        <v>2001</v>
      </c>
      <c r="G441" t="s"/>
      <c r="H441" t="b">
        <v>0</v>
      </c>
      <c r="I441" t="s">
        <v>27</v>
      </c>
      <c r="J441" t="n">
        <v>4270</v>
      </c>
      <c r="K441" t="n">
        <v>8532</v>
      </c>
      <c r="L441" t="n">
        <v>42088</v>
      </c>
      <c r="M441" t="n">
        <v>42497</v>
      </c>
      <c r="N441" t="s">
        <v>2002</v>
      </c>
    </row>
    <row r="442" spans="1:14">
      <c r="A442" s="1">
        <f>HYPERLINK("http://www.twitter.com/chelolanasa", "chelolanasa")</f>
        <v/>
      </c>
      <c r="B442" t="s">
        <v>2003</v>
      </c>
      <c r="C442" t="s">
        <v>2004</v>
      </c>
      <c r="D442" t="s"/>
      <c r="E442" t="s"/>
      <c r="F442" t="s">
        <v>2005</v>
      </c>
      <c r="G442" t="s"/>
      <c r="H442" t="b">
        <v>0</v>
      </c>
      <c r="I442" t="s">
        <v>56</v>
      </c>
      <c r="J442" t="n">
        <v>59</v>
      </c>
      <c r="K442" t="n">
        <v>21</v>
      </c>
      <c r="L442" t="n">
        <v>34</v>
      </c>
      <c r="M442" t="n">
        <v>4185</v>
      </c>
      <c r="N442" t="s">
        <v>2006</v>
      </c>
    </row>
    <row r="443" spans="1:14">
      <c r="A443" s="1">
        <f>HYPERLINK("http://www.twitter.com/RecendezStephen", "RecendezStephen")</f>
        <v/>
      </c>
      <c r="B443" t="s">
        <v>2007</v>
      </c>
      <c r="C443" t="s">
        <v>2008</v>
      </c>
      <c r="D443" t="s"/>
      <c r="E443" t="s"/>
      <c r="F443" t="s">
        <v>2009</v>
      </c>
      <c r="G443" t="s"/>
      <c r="H443" t="b">
        <v>0</v>
      </c>
      <c r="I443" t="s">
        <v>27</v>
      </c>
      <c r="J443" t="n">
        <v>97</v>
      </c>
      <c r="K443" t="n">
        <v>2</v>
      </c>
      <c r="L443" t="n">
        <v>0</v>
      </c>
      <c r="M443" t="n">
        <v>0</v>
      </c>
      <c r="N443" t="s"/>
    </row>
    <row r="444" spans="1:14">
      <c r="A444" s="1">
        <f>HYPERLINK("http://www.twitter.com/Iwalk25", "Iwalk25")</f>
        <v/>
      </c>
      <c r="B444" t="s">
        <v>2010</v>
      </c>
      <c r="C444" t="s">
        <v>2011</v>
      </c>
      <c r="D444" t="s">
        <v>2012</v>
      </c>
      <c r="E444" t="s">
        <v>2013</v>
      </c>
      <c r="F444" t="s">
        <v>2014</v>
      </c>
      <c r="G444" t="s"/>
      <c r="H444" t="b">
        <v>0</v>
      </c>
      <c r="I444" t="s">
        <v>27</v>
      </c>
      <c r="J444" t="n">
        <v>408</v>
      </c>
      <c r="K444" t="n">
        <v>168</v>
      </c>
      <c r="L444" t="n">
        <v>8215</v>
      </c>
      <c r="M444" t="n">
        <v>4432</v>
      </c>
      <c r="N444" t="s">
        <v>2015</v>
      </c>
    </row>
    <row r="445" spans="1:14">
      <c r="A445" s="1">
        <f>HYPERLINK("http://www.twitter.com/Jlmg70Jose", "Jlmg70Jose")</f>
        <v/>
      </c>
      <c r="B445" t="s">
        <v>2016</v>
      </c>
      <c r="C445" t="s">
        <v>2017</v>
      </c>
      <c r="D445" t="s">
        <v>998</v>
      </c>
      <c r="E445" t="s"/>
      <c r="F445" t="s">
        <v>2018</v>
      </c>
      <c r="G445" t="s"/>
      <c r="H445" t="b">
        <v>0</v>
      </c>
      <c r="I445" t="s">
        <v>56</v>
      </c>
      <c r="J445" t="n">
        <v>267</v>
      </c>
      <c r="K445" t="n">
        <v>95</v>
      </c>
      <c r="L445" t="n">
        <v>167</v>
      </c>
      <c r="M445" t="n">
        <v>963</v>
      </c>
      <c r="N445" t="s">
        <v>2019</v>
      </c>
    </row>
    <row r="446" spans="1:14">
      <c r="A446" s="1">
        <f>HYPERLINK("http://www.twitter.com/LuckyChucks49", "LuckyChucks49")</f>
        <v/>
      </c>
      <c r="B446" t="s">
        <v>2020</v>
      </c>
      <c r="C446" t="s">
        <v>2021</v>
      </c>
      <c r="D446" t="s"/>
      <c r="E446" t="s">
        <v>2022</v>
      </c>
      <c r="F446" t="s">
        <v>2023</v>
      </c>
      <c r="G446" t="s">
        <v>2024</v>
      </c>
      <c r="H446" t="b">
        <v>0</v>
      </c>
      <c r="I446" t="s">
        <v>27</v>
      </c>
      <c r="J446" t="n">
        <v>1537</v>
      </c>
      <c r="K446" t="n">
        <v>239</v>
      </c>
      <c r="L446" t="n">
        <v>1173</v>
      </c>
      <c r="M446" t="n">
        <v>1190</v>
      </c>
      <c r="N446" t="s">
        <v>2025</v>
      </c>
    </row>
    <row r="447" spans="1:14">
      <c r="A447" s="1">
        <f>HYPERLINK("http://www.twitter.com/otonielsm14", "otonielsm14")</f>
        <v/>
      </c>
      <c r="B447" t="s">
        <v>2026</v>
      </c>
      <c r="C447" t="s">
        <v>2027</v>
      </c>
      <c r="D447" t="s"/>
      <c r="E447" t="s"/>
      <c r="F447" t="s">
        <v>2028</v>
      </c>
      <c r="G447" t="s"/>
      <c r="H447" t="b">
        <v>0</v>
      </c>
      <c r="I447" t="s">
        <v>27</v>
      </c>
      <c r="J447" t="n">
        <v>3</v>
      </c>
      <c r="K447" t="n">
        <v>1</v>
      </c>
      <c r="L447" t="n">
        <v>0</v>
      </c>
      <c r="M447" t="n">
        <v>0</v>
      </c>
      <c r="N447" t="s"/>
    </row>
    <row r="448" spans="1:14">
      <c r="A448" s="1">
        <f>HYPERLINK("http://www.twitter.com/feykhapi", "feykhapi")</f>
        <v/>
      </c>
      <c r="B448" t="s">
        <v>2029</v>
      </c>
      <c r="C448" t="s">
        <v>2030</v>
      </c>
      <c r="D448" t="s">
        <v>2031</v>
      </c>
      <c r="E448" t="s">
        <v>2032</v>
      </c>
      <c r="F448" t="s">
        <v>2033</v>
      </c>
      <c r="G448" t="s">
        <v>2034</v>
      </c>
      <c r="H448" t="b">
        <v>0</v>
      </c>
      <c r="I448" t="s">
        <v>27</v>
      </c>
      <c r="J448" t="n">
        <v>476</v>
      </c>
      <c r="K448" t="n">
        <v>455</v>
      </c>
      <c r="L448" t="n">
        <v>18974</v>
      </c>
      <c r="M448" t="n">
        <v>21653</v>
      </c>
      <c r="N448" t="s">
        <v>2035</v>
      </c>
    </row>
    <row r="449" spans="1:14">
      <c r="A449" s="1">
        <f>HYPERLINK("http://www.twitter.com/Jake00841299", "Jake00841299")</f>
        <v/>
      </c>
      <c r="B449" t="s">
        <v>2036</v>
      </c>
      <c r="C449" t="s">
        <v>2037</v>
      </c>
      <c r="D449" t="s"/>
      <c r="E449" t="s"/>
      <c r="F449" t="s">
        <v>2038</v>
      </c>
      <c r="G449" t="s"/>
      <c r="H449" t="b">
        <v>0</v>
      </c>
      <c r="I449" t="s">
        <v>27</v>
      </c>
      <c r="J449" t="n">
        <v>92</v>
      </c>
      <c r="K449" t="n">
        <v>0</v>
      </c>
      <c r="L449" t="n">
        <v>1</v>
      </c>
      <c r="M449" t="n">
        <v>0</v>
      </c>
      <c r="N449" t="s">
        <v>2039</v>
      </c>
    </row>
    <row r="450" spans="1:14">
      <c r="A450" s="1">
        <f>HYPERLINK("http://www.twitter.com/FuchhiBimu", "FuchhiBimu")</f>
        <v/>
      </c>
      <c r="B450" t="s">
        <v>2040</v>
      </c>
      <c r="C450" t="s">
        <v>2041</v>
      </c>
      <c r="D450" t="s"/>
      <c r="E450" t="s"/>
      <c r="F450" t="s">
        <v>2042</v>
      </c>
      <c r="G450" t="s"/>
      <c r="H450" t="b">
        <v>0</v>
      </c>
      <c r="I450" t="s">
        <v>27</v>
      </c>
      <c r="J450" t="n">
        <v>40</v>
      </c>
      <c r="K450" t="n">
        <v>2</v>
      </c>
      <c r="L450" t="n">
        <v>0</v>
      </c>
      <c r="M450" t="n">
        <v>0</v>
      </c>
      <c r="N450" t="s"/>
    </row>
    <row r="451" spans="1:14">
      <c r="A451" s="1">
        <f>HYPERLINK("http://www.twitter.com/ChriSykes1", "ChriSykes1")</f>
        <v/>
      </c>
      <c r="B451" t="s">
        <v>2043</v>
      </c>
      <c r="C451" t="s">
        <v>2044</v>
      </c>
      <c r="D451" t="s"/>
      <c r="E451" t="s">
        <v>2045</v>
      </c>
      <c r="F451" t="s">
        <v>2046</v>
      </c>
      <c r="G451" t="s"/>
      <c r="H451" t="b">
        <v>0</v>
      </c>
      <c r="I451" t="s">
        <v>27</v>
      </c>
      <c r="J451" t="n">
        <v>175</v>
      </c>
      <c r="K451" t="n">
        <v>75</v>
      </c>
      <c r="L451" t="n">
        <v>1631</v>
      </c>
      <c r="M451" t="n">
        <v>1334</v>
      </c>
      <c r="N451" t="s">
        <v>2047</v>
      </c>
    </row>
    <row r="452" spans="1:14">
      <c r="A452" s="1">
        <f>HYPERLINK("http://www.twitter.com/YssaTej", "YssaTej")</f>
        <v/>
      </c>
      <c r="B452" t="s">
        <v>2048</v>
      </c>
      <c r="C452" t="s">
        <v>2049</v>
      </c>
      <c r="D452" t="s"/>
      <c r="E452" t="s"/>
      <c r="F452" t="s">
        <v>2050</v>
      </c>
      <c r="G452" t="s"/>
      <c r="H452" t="b">
        <v>0</v>
      </c>
      <c r="I452" t="s">
        <v>27</v>
      </c>
      <c r="J452" t="n">
        <v>252</v>
      </c>
      <c r="K452" t="n">
        <v>19</v>
      </c>
      <c r="L452" t="n">
        <v>40</v>
      </c>
      <c r="M452" t="n">
        <v>901</v>
      </c>
      <c r="N452" t="s">
        <v>2051</v>
      </c>
    </row>
    <row r="453" spans="1:14">
      <c r="A453" s="1">
        <f>HYPERLINK("http://www.twitter.com/MontyMack4", "MontyMack4")</f>
        <v/>
      </c>
      <c r="B453" t="s">
        <v>2052</v>
      </c>
      <c r="C453" t="s">
        <v>2053</v>
      </c>
      <c r="D453" t="s">
        <v>2054</v>
      </c>
      <c r="E453" t="s"/>
      <c r="F453" t="s">
        <v>2055</v>
      </c>
      <c r="G453" t="s"/>
      <c r="H453" t="b">
        <v>0</v>
      </c>
      <c r="I453" t="s">
        <v>27</v>
      </c>
      <c r="J453" t="n">
        <v>26</v>
      </c>
      <c r="K453" t="n">
        <v>0</v>
      </c>
      <c r="L453" t="n">
        <v>2</v>
      </c>
      <c r="M453" t="n">
        <v>0</v>
      </c>
      <c r="N453" t="s">
        <v>2056</v>
      </c>
    </row>
    <row r="454" spans="1:14">
      <c r="A454" s="1">
        <f>HYPERLINK("http://www.twitter.com/Re_Maldonas", "Re_Maldonas")</f>
        <v/>
      </c>
      <c r="B454" t="s">
        <v>2057</v>
      </c>
      <c r="C454" t="s">
        <v>2058</v>
      </c>
      <c r="D454" t="s">
        <v>2059</v>
      </c>
      <c r="E454" t="s"/>
      <c r="F454" t="s">
        <v>2060</v>
      </c>
      <c r="G454" t="s"/>
      <c r="H454" t="b">
        <v>0</v>
      </c>
      <c r="I454" t="s">
        <v>22</v>
      </c>
      <c r="J454" t="n">
        <v>25</v>
      </c>
      <c r="K454" t="n">
        <v>1</v>
      </c>
      <c r="L454" t="n">
        <v>0</v>
      </c>
      <c r="M454" t="n">
        <v>0</v>
      </c>
      <c r="N454" t="s"/>
    </row>
    <row r="455" spans="1:14">
      <c r="A455" s="1">
        <f>HYPERLINK("http://www.twitter.com/Nicolas07453608", "Nicolas07453608")</f>
        <v/>
      </c>
      <c r="B455" t="s">
        <v>2061</v>
      </c>
      <c r="C455" t="s">
        <v>2062</v>
      </c>
      <c r="D455" t="s">
        <v>91</v>
      </c>
      <c r="E455" t="s"/>
      <c r="F455" t="s">
        <v>2063</v>
      </c>
      <c r="G455" t="s"/>
      <c r="H455" t="b">
        <v>0</v>
      </c>
      <c r="I455" t="s">
        <v>27</v>
      </c>
      <c r="J455" t="n">
        <v>15</v>
      </c>
      <c r="K455" t="n">
        <v>2</v>
      </c>
      <c r="L455" t="n">
        <v>0</v>
      </c>
      <c r="M455" t="n">
        <v>0</v>
      </c>
      <c r="N455" t="s"/>
    </row>
    <row r="456" spans="1:14">
      <c r="A456" s="1">
        <f>HYPERLINK("http://www.twitter.com/SteinerSilas", "SteinerSilas")</f>
        <v/>
      </c>
      <c r="B456" t="s">
        <v>2064</v>
      </c>
      <c r="C456" t="s">
        <v>2065</v>
      </c>
      <c r="D456" t="s"/>
      <c r="E456" t="s"/>
      <c r="F456" t="s">
        <v>2066</v>
      </c>
      <c r="G456" t="s"/>
      <c r="H456" t="b">
        <v>0</v>
      </c>
      <c r="I456" t="s">
        <v>27</v>
      </c>
      <c r="J456" t="n">
        <v>12</v>
      </c>
      <c r="K456" t="n">
        <v>1</v>
      </c>
      <c r="L456" t="n">
        <v>0</v>
      </c>
      <c r="M456" t="n">
        <v>0</v>
      </c>
      <c r="N456" t="s"/>
    </row>
    <row r="457" spans="1:14">
      <c r="A457" s="1">
        <f>HYPERLINK("http://www.twitter.com/kylitovicente", "kylitovicente")</f>
        <v/>
      </c>
      <c r="B457" t="s">
        <v>2067</v>
      </c>
      <c r="C457" t="s">
        <v>2068</v>
      </c>
      <c r="D457" t="s">
        <v>1531</v>
      </c>
      <c r="E457" t="s">
        <v>2069</v>
      </c>
      <c r="F457" t="s">
        <v>2070</v>
      </c>
      <c r="G457" t="s"/>
      <c r="H457" t="b">
        <v>0</v>
      </c>
      <c r="I457" t="s">
        <v>27</v>
      </c>
      <c r="J457" t="n">
        <v>157</v>
      </c>
      <c r="K457" t="n">
        <v>194</v>
      </c>
      <c r="L457" t="n">
        <v>403</v>
      </c>
      <c r="M457" t="n">
        <v>1171</v>
      </c>
      <c r="N457" t="s">
        <v>2071</v>
      </c>
    </row>
    <row r="458" spans="1:14">
      <c r="A458" s="1">
        <f>HYPERLINK("http://www.twitter.com/NotDiiavlo", "NotDiiavlo")</f>
        <v/>
      </c>
      <c r="B458" t="s">
        <v>2072</v>
      </c>
      <c r="C458" t="s">
        <v>2073</v>
      </c>
      <c r="D458" t="s">
        <v>2074</v>
      </c>
      <c r="E458" t="s">
        <v>2075</v>
      </c>
      <c r="F458" t="s">
        <v>2076</v>
      </c>
      <c r="G458" t="s">
        <v>2077</v>
      </c>
      <c r="H458" t="b">
        <v>0</v>
      </c>
      <c r="I458" t="s">
        <v>1691</v>
      </c>
      <c r="J458" t="n">
        <v>103</v>
      </c>
      <c r="K458" t="n">
        <v>4</v>
      </c>
      <c r="L458" t="n">
        <v>0</v>
      </c>
      <c r="M458" t="n">
        <v>0</v>
      </c>
      <c r="N458" t="s"/>
    </row>
    <row r="459" spans="1:14">
      <c r="A459" s="1">
        <f>HYPERLINK("http://www.twitter.com/IsaacBruccoleri", "IsaacBruccoleri")</f>
        <v/>
      </c>
      <c r="B459" t="s">
        <v>2078</v>
      </c>
      <c r="C459" t="s">
        <v>2079</v>
      </c>
      <c r="D459" t="s">
        <v>2080</v>
      </c>
      <c r="E459" t="s">
        <v>2081</v>
      </c>
      <c r="F459" t="s">
        <v>2082</v>
      </c>
      <c r="G459" t="s"/>
      <c r="H459" t="b">
        <v>0</v>
      </c>
      <c r="I459" t="s">
        <v>27</v>
      </c>
      <c r="J459" t="n">
        <v>57</v>
      </c>
      <c r="K459" t="n">
        <v>1</v>
      </c>
      <c r="L459" t="n">
        <v>0</v>
      </c>
      <c r="M459" t="n">
        <v>4</v>
      </c>
      <c r="N459" t="s"/>
    </row>
    <row r="460" spans="1:14">
      <c r="A460" s="1">
        <f>HYPERLINK("http://www.twitter.com/Samuel97351694", "Samuel97351694")</f>
        <v/>
      </c>
      <c r="B460" t="s">
        <v>2083</v>
      </c>
      <c r="C460" t="s">
        <v>2084</v>
      </c>
      <c r="D460" t="s"/>
      <c r="E460" t="s">
        <v>2085</v>
      </c>
      <c r="F460" t="s">
        <v>2086</v>
      </c>
      <c r="G460" t="s"/>
      <c r="H460" t="b">
        <v>0</v>
      </c>
      <c r="I460" t="s">
        <v>27</v>
      </c>
      <c r="J460" t="n">
        <v>54</v>
      </c>
      <c r="K460" t="n">
        <v>25</v>
      </c>
      <c r="L460" t="n">
        <v>28</v>
      </c>
      <c r="M460" t="n">
        <v>2348</v>
      </c>
      <c r="N460" t="s">
        <v>2087</v>
      </c>
    </row>
    <row r="461" spans="1:14">
      <c r="A461" s="1">
        <f>HYPERLINK("http://www.twitter.com/Rudy10919453", "Rudy10919453")</f>
        <v/>
      </c>
      <c r="B461" t="s">
        <v>2088</v>
      </c>
      <c r="C461" t="s">
        <v>2089</v>
      </c>
      <c r="D461" t="s">
        <v>1417</v>
      </c>
      <c r="E461" t="s"/>
      <c r="F461" t="s">
        <v>2090</v>
      </c>
      <c r="G461" t="s"/>
      <c r="H461" t="b">
        <v>0</v>
      </c>
      <c r="I461" t="s">
        <v>27</v>
      </c>
      <c r="J461" t="n">
        <v>67</v>
      </c>
      <c r="K461" t="n">
        <v>28</v>
      </c>
      <c r="L461" t="n">
        <v>23</v>
      </c>
      <c r="M461" t="n">
        <v>45</v>
      </c>
      <c r="N461" t="s">
        <v>2091</v>
      </c>
    </row>
    <row r="462" spans="1:14">
      <c r="A462" s="1">
        <f>HYPERLINK("http://www.twitter.com/HotHeadTannk", "HotHeadTannk")</f>
        <v/>
      </c>
      <c r="B462" t="s">
        <v>2092</v>
      </c>
      <c r="C462" t="s">
        <v>2093</v>
      </c>
      <c r="D462" t="s">
        <v>2094</v>
      </c>
      <c r="E462" t="s">
        <v>2095</v>
      </c>
      <c r="F462" t="s">
        <v>2096</v>
      </c>
      <c r="G462" t="s"/>
      <c r="H462" t="b">
        <v>0</v>
      </c>
      <c r="I462" t="s">
        <v>27</v>
      </c>
      <c r="J462" t="n">
        <v>141</v>
      </c>
      <c r="K462" t="n">
        <v>33</v>
      </c>
      <c r="L462" t="n">
        <v>2</v>
      </c>
      <c r="M462" t="n">
        <v>2</v>
      </c>
      <c r="N462" t="s">
        <v>2097</v>
      </c>
    </row>
    <row r="463" spans="1:14">
      <c r="A463" s="1">
        <f>HYPERLINK("http://www.twitter.com/ErrorPain1", "ErrorPain1")</f>
        <v/>
      </c>
      <c r="B463" t="s">
        <v>2098</v>
      </c>
      <c r="C463" t="s">
        <v>2099</v>
      </c>
      <c r="D463" t="s"/>
      <c r="E463" t="s"/>
      <c r="F463" t="s">
        <v>2100</v>
      </c>
      <c r="G463" t="s"/>
      <c r="H463" t="b">
        <v>0</v>
      </c>
      <c r="I463" t="s">
        <v>27</v>
      </c>
      <c r="J463" t="n">
        <v>114</v>
      </c>
      <c r="K463" t="n">
        <v>1</v>
      </c>
      <c r="L463" t="n">
        <v>0</v>
      </c>
      <c r="M463" t="n">
        <v>0</v>
      </c>
      <c r="N463" t="s"/>
    </row>
    <row r="464" spans="1:14">
      <c r="A464" s="1">
        <f>HYPERLINK("http://www.twitter.com/ciargoldie", "ciargoldie")</f>
        <v/>
      </c>
      <c r="B464" t="s">
        <v>2101</v>
      </c>
      <c r="C464" t="s">
        <v>2102</v>
      </c>
      <c r="D464" t="s"/>
      <c r="E464" t="s"/>
      <c r="F464" t="s">
        <v>2103</v>
      </c>
      <c r="G464" t="s"/>
      <c r="H464" t="b">
        <v>0</v>
      </c>
      <c r="I464" t="s">
        <v>27</v>
      </c>
      <c r="J464" t="n">
        <v>470</v>
      </c>
      <c r="K464" t="n">
        <v>42</v>
      </c>
      <c r="L464" t="n">
        <v>50</v>
      </c>
      <c r="M464" t="n">
        <v>199</v>
      </c>
      <c r="N464" t="s">
        <v>2104</v>
      </c>
    </row>
    <row r="465" spans="1:14">
      <c r="A465" s="1">
        <f>HYPERLINK("http://www.twitter.com/All_Mightt", "All_Mightt")</f>
        <v/>
      </c>
      <c r="B465" t="s">
        <v>2105</v>
      </c>
      <c r="C465" t="s">
        <v>2106</v>
      </c>
      <c r="D465" t="s">
        <v>2107</v>
      </c>
      <c r="E465" t="s">
        <v>2108</v>
      </c>
      <c r="F465" t="s">
        <v>2109</v>
      </c>
      <c r="G465" t="s">
        <v>2110</v>
      </c>
      <c r="H465" t="b">
        <v>0</v>
      </c>
      <c r="I465" t="s">
        <v>27</v>
      </c>
      <c r="J465" t="n">
        <v>117</v>
      </c>
      <c r="K465" t="n">
        <v>31</v>
      </c>
      <c r="L465" t="n">
        <v>82</v>
      </c>
      <c r="M465" t="n">
        <v>70</v>
      </c>
      <c r="N465" t="s">
        <v>2111</v>
      </c>
    </row>
    <row r="466" spans="1:14">
      <c r="A466" s="1">
        <f>HYPERLINK("http://www.twitter.com/ic1y0bTJU4Kf7xl", "ic1y0bTJU4Kf7xl")</f>
        <v/>
      </c>
      <c r="B466" t="s">
        <v>2112</v>
      </c>
      <c r="C466" t="s">
        <v>2113</v>
      </c>
      <c r="D466" t="s">
        <v>270</v>
      </c>
      <c r="E466" t="s">
        <v>2114</v>
      </c>
      <c r="F466" t="s">
        <v>2115</v>
      </c>
      <c r="G466" t="s"/>
      <c r="H466" t="b">
        <v>0</v>
      </c>
      <c r="I466" t="s">
        <v>27</v>
      </c>
      <c r="J466" t="n">
        <v>82</v>
      </c>
      <c r="K466" t="n">
        <v>3</v>
      </c>
      <c r="L466" t="n">
        <v>0</v>
      </c>
      <c r="M466" t="n">
        <v>0</v>
      </c>
      <c r="N466" t="s"/>
    </row>
    <row r="467" spans="1:14">
      <c r="A467" s="1">
        <f>HYPERLINK("http://www.twitter.com/LINZHAN88438617", "LINZHAN88438617")</f>
        <v/>
      </c>
      <c r="B467" t="s">
        <v>2116</v>
      </c>
      <c r="C467" t="s">
        <v>2117</v>
      </c>
      <c r="D467" t="s"/>
      <c r="E467" t="s"/>
      <c r="F467" t="s">
        <v>2118</v>
      </c>
      <c r="G467" t="s"/>
      <c r="H467" t="b">
        <v>0</v>
      </c>
      <c r="I467" t="s">
        <v>27</v>
      </c>
      <c r="J467" t="n">
        <v>2</v>
      </c>
      <c r="K467" t="n">
        <v>0</v>
      </c>
      <c r="L467" t="n">
        <v>0</v>
      </c>
      <c r="M467" t="n">
        <v>0</v>
      </c>
      <c r="N467" t="s"/>
    </row>
    <row r="468" spans="1:14">
      <c r="A468" s="1">
        <f>HYPERLINK("http://www.twitter.com/hugoooorivera23", "hugoooorivera23")</f>
        <v/>
      </c>
      <c r="B468" t="s">
        <v>2119</v>
      </c>
      <c r="C468" t="s">
        <v>2120</v>
      </c>
      <c r="D468" t="s"/>
      <c r="E468" t="s">
        <v>2121</v>
      </c>
      <c r="F468" t="s">
        <v>2122</v>
      </c>
      <c r="G468" t="s"/>
      <c r="H468" t="b">
        <v>0</v>
      </c>
      <c r="I468" t="s">
        <v>27</v>
      </c>
      <c r="J468" t="n">
        <v>315</v>
      </c>
      <c r="K468" t="n">
        <v>209</v>
      </c>
      <c r="L468" t="n">
        <v>20812</v>
      </c>
      <c r="M468" t="n">
        <v>8150</v>
      </c>
      <c r="N468" t="s">
        <v>2123</v>
      </c>
    </row>
    <row r="469" spans="1:14">
      <c r="A469" s="1">
        <f>HYPERLINK("http://www.twitter.com/xreiska6", "xreiska6")</f>
        <v/>
      </c>
      <c r="B469" t="s">
        <v>2124</v>
      </c>
      <c r="C469" t="s">
        <v>2125</v>
      </c>
      <c r="D469" t="s"/>
      <c r="E469" t="s">
        <v>2126</v>
      </c>
      <c r="F469" t="s">
        <v>2127</v>
      </c>
      <c r="G469" t="s"/>
      <c r="H469" t="b">
        <v>0</v>
      </c>
      <c r="I469" t="s">
        <v>2128</v>
      </c>
      <c r="J469" t="n">
        <v>15</v>
      </c>
      <c r="K469" t="n">
        <v>1</v>
      </c>
      <c r="L469" t="n">
        <v>3</v>
      </c>
      <c r="M469" t="n">
        <v>0</v>
      </c>
      <c r="N469" t="s">
        <v>2129</v>
      </c>
    </row>
    <row r="470" spans="1:14">
      <c r="A470" s="1">
        <f>HYPERLINK("http://www.twitter.com/kris08690327", "kris08690327")</f>
        <v/>
      </c>
      <c r="B470" t="s">
        <v>2130</v>
      </c>
      <c r="C470" t="s">
        <v>2131</v>
      </c>
      <c r="D470" t="s"/>
      <c r="E470" t="s"/>
      <c r="F470" t="s">
        <v>2132</v>
      </c>
      <c r="G470" t="s"/>
      <c r="H470" t="b">
        <v>0</v>
      </c>
      <c r="I470" t="s">
        <v>27</v>
      </c>
      <c r="J470" t="n">
        <v>3</v>
      </c>
      <c r="K470" t="n">
        <v>0</v>
      </c>
      <c r="L470" t="n">
        <v>2</v>
      </c>
      <c r="M470" t="n">
        <v>0</v>
      </c>
      <c r="N470" t="s">
        <v>2133</v>
      </c>
    </row>
    <row r="471" spans="1:14">
      <c r="A471" s="1">
        <f>HYPERLINK("http://www.twitter.com/RdJamao", "RdJamao")</f>
        <v/>
      </c>
      <c r="B471" t="s">
        <v>2134</v>
      </c>
      <c r="C471" t="s">
        <v>2135</v>
      </c>
      <c r="D471" t="s"/>
      <c r="E471" t="s"/>
      <c r="F471" t="s">
        <v>2136</v>
      </c>
      <c r="G471" t="s"/>
      <c r="H471" t="b">
        <v>0</v>
      </c>
      <c r="I471" t="s">
        <v>56</v>
      </c>
      <c r="J471" t="n">
        <v>31</v>
      </c>
      <c r="K471" t="n">
        <v>1</v>
      </c>
      <c r="L471" t="n">
        <v>0</v>
      </c>
      <c r="M471" t="n">
        <v>0</v>
      </c>
      <c r="N471" t="s"/>
    </row>
    <row r="472" spans="1:14">
      <c r="A472" s="1">
        <f>HYPERLINK("http://www.twitter.com/ImYoungWay", "ImYoungWay")</f>
        <v/>
      </c>
      <c r="B472" t="s">
        <v>2137</v>
      </c>
      <c r="C472" t="s">
        <v>2138</v>
      </c>
      <c r="D472" t="s">
        <v>2139</v>
      </c>
      <c r="E472" t="s">
        <v>2140</v>
      </c>
      <c r="F472" t="s">
        <v>2141</v>
      </c>
      <c r="G472" t="s"/>
      <c r="H472" t="b">
        <v>0</v>
      </c>
      <c r="I472" t="s">
        <v>56</v>
      </c>
      <c r="J472" t="n">
        <v>54451</v>
      </c>
      <c r="K472" t="n">
        <v>76650</v>
      </c>
      <c r="L472" t="n">
        <v>7473</v>
      </c>
      <c r="M472" t="n">
        <v>3440</v>
      </c>
      <c r="N472" t="s">
        <v>2142</v>
      </c>
    </row>
    <row r="473" spans="1:14">
      <c r="A473" s="1">
        <f>HYPERLINK("http://www.twitter.com/DanHogie", "DanHogie")</f>
        <v/>
      </c>
      <c r="B473" t="s">
        <v>2143</v>
      </c>
      <c r="C473" t="s">
        <v>2144</v>
      </c>
      <c r="D473" t="s">
        <v>117</v>
      </c>
      <c r="E473" t="s"/>
      <c r="F473" t="s">
        <v>2145</v>
      </c>
      <c r="G473" t="s">
        <v>2146</v>
      </c>
      <c r="H473" t="b">
        <v>0</v>
      </c>
      <c r="I473" t="s">
        <v>27</v>
      </c>
      <c r="J473" t="n">
        <v>149</v>
      </c>
      <c r="K473" t="n">
        <v>153</v>
      </c>
      <c r="L473" t="n">
        <v>222</v>
      </c>
      <c r="M473" t="n">
        <v>392</v>
      </c>
      <c r="N473" t="s">
        <v>2147</v>
      </c>
    </row>
    <row r="474" spans="1:14">
      <c r="A474" s="1">
        <f>HYPERLINK("http://www.twitter.com/Julridwan_", "Julridwan_")</f>
        <v/>
      </c>
      <c r="B474" t="s">
        <v>2148</v>
      </c>
      <c r="C474" t="s">
        <v>2149</v>
      </c>
      <c r="D474" t="s">
        <v>2150</v>
      </c>
      <c r="E474" t="s">
        <v>2151</v>
      </c>
      <c r="F474" t="s">
        <v>2152</v>
      </c>
      <c r="G474" t="s"/>
      <c r="H474" t="b">
        <v>0</v>
      </c>
      <c r="I474" t="s">
        <v>27</v>
      </c>
      <c r="J474" t="n">
        <v>38</v>
      </c>
      <c r="K474" t="n">
        <v>17</v>
      </c>
      <c r="L474" t="n">
        <v>80</v>
      </c>
      <c r="M474" t="n">
        <v>143</v>
      </c>
      <c r="N474" t="s">
        <v>2153</v>
      </c>
    </row>
    <row r="475" spans="1:14">
      <c r="A475" s="1">
        <f>HYPERLINK("http://www.twitter.com/DeondreKelly", "DeondreKelly")</f>
        <v/>
      </c>
      <c r="B475" t="s">
        <v>2154</v>
      </c>
      <c r="C475" t="s">
        <v>2155</v>
      </c>
      <c r="D475" t="s"/>
      <c r="E475" t="s">
        <v>2156</v>
      </c>
      <c r="F475" t="s">
        <v>2157</v>
      </c>
      <c r="G475" t="s"/>
      <c r="H475" t="b">
        <v>0</v>
      </c>
      <c r="I475" t="s">
        <v>27</v>
      </c>
      <c r="J475" t="n">
        <v>251</v>
      </c>
      <c r="K475" t="n">
        <v>259</v>
      </c>
      <c r="L475" t="n">
        <v>12</v>
      </c>
      <c r="M475" t="n">
        <v>2493</v>
      </c>
      <c r="N475" t="s">
        <v>2158</v>
      </c>
    </row>
    <row r="476" spans="1:14">
      <c r="A476" s="1">
        <f>HYPERLINK("http://www.twitter.com/adamtroyer01", "adamtroyer01")</f>
        <v/>
      </c>
      <c r="B476" t="s">
        <v>2159</v>
      </c>
      <c r="C476" t="s">
        <v>2160</v>
      </c>
      <c r="D476" t="s">
        <v>2161</v>
      </c>
      <c r="E476" t="s">
        <v>2162</v>
      </c>
      <c r="F476" t="s">
        <v>2163</v>
      </c>
      <c r="G476" t="s"/>
      <c r="H476" t="b">
        <v>0</v>
      </c>
      <c r="I476" t="s">
        <v>27</v>
      </c>
      <c r="J476" t="n">
        <v>37</v>
      </c>
      <c r="K476" t="n">
        <v>1</v>
      </c>
      <c r="L476" t="n">
        <v>10</v>
      </c>
      <c r="M476" t="n">
        <v>60</v>
      </c>
      <c r="N476" t="s">
        <v>2164</v>
      </c>
    </row>
    <row r="477" spans="1:14">
      <c r="A477" s="1">
        <f>HYPERLINK("http://www.twitter.com/srulchik18", "srulchik18")</f>
        <v/>
      </c>
      <c r="B477" t="s">
        <v>2165</v>
      </c>
      <c r="C477" t="s">
        <v>2166</v>
      </c>
      <c r="D477" t="s"/>
      <c r="E477" t="s"/>
      <c r="F477" t="s">
        <v>2167</v>
      </c>
      <c r="G477" t="s"/>
      <c r="H477" t="b">
        <v>0</v>
      </c>
      <c r="I477" t="s">
        <v>27</v>
      </c>
      <c r="J477" t="n">
        <v>7</v>
      </c>
      <c r="K477" t="n">
        <v>0</v>
      </c>
      <c r="L477" t="n">
        <v>2</v>
      </c>
      <c r="M477" t="n">
        <v>0</v>
      </c>
      <c r="N477" t="s">
        <v>2168</v>
      </c>
    </row>
    <row r="478" spans="1:14">
      <c r="A478" s="1">
        <f>HYPERLINK("http://www.twitter.com/OuragaThierry", "OuragaThierry")</f>
        <v/>
      </c>
      <c r="B478" t="s">
        <v>2169</v>
      </c>
      <c r="C478" t="s">
        <v>2170</v>
      </c>
      <c r="D478" t="s">
        <v>2171</v>
      </c>
      <c r="E478" t="s"/>
      <c r="F478" t="s">
        <v>2172</v>
      </c>
      <c r="G478" t="s"/>
      <c r="H478" t="b">
        <v>0</v>
      </c>
      <c r="I478" t="s">
        <v>27</v>
      </c>
      <c r="J478" t="n">
        <v>145</v>
      </c>
      <c r="K478" t="n">
        <v>0</v>
      </c>
      <c r="L478" t="n">
        <v>0</v>
      </c>
      <c r="M478" t="n">
        <v>0</v>
      </c>
      <c r="N478" t="s"/>
    </row>
    <row r="479" spans="1:14">
      <c r="A479" s="1">
        <f>HYPERLINK("http://www.twitter.com/Naaasstyyyy", "Naaasstyyyy")</f>
        <v/>
      </c>
      <c r="B479" t="s">
        <v>2173</v>
      </c>
      <c r="C479" t="s">
        <v>2174</v>
      </c>
      <c r="D479" t="s"/>
      <c r="E479" t="s">
        <v>2175</v>
      </c>
      <c r="F479" t="s">
        <v>2176</v>
      </c>
      <c r="G479" t="s"/>
      <c r="H479" t="b">
        <v>0</v>
      </c>
      <c r="I479" t="s">
        <v>27</v>
      </c>
      <c r="J479" t="n">
        <v>30</v>
      </c>
      <c r="K479" t="n">
        <v>2</v>
      </c>
      <c r="L479" t="n">
        <v>0</v>
      </c>
      <c r="M479" t="n">
        <v>14</v>
      </c>
      <c r="N479" t="s"/>
    </row>
    <row r="480" spans="1:14">
      <c r="A480" s="1">
        <f>HYPERLINK("http://www.twitter.com/MR_RR25", "MR_RR25")</f>
        <v/>
      </c>
      <c r="B480" t="s">
        <v>2177</v>
      </c>
      <c r="C480" t="s">
        <v>2178</v>
      </c>
      <c r="D480" t="s"/>
      <c r="E480" t="s"/>
      <c r="F480" t="s">
        <v>2179</v>
      </c>
      <c r="G480" t="s"/>
      <c r="H480" t="b">
        <v>0</v>
      </c>
      <c r="I480" t="s">
        <v>56</v>
      </c>
      <c r="J480" t="n">
        <v>593</v>
      </c>
      <c r="K480" t="n">
        <v>15</v>
      </c>
      <c r="L480" t="n">
        <v>36</v>
      </c>
      <c r="M480" t="n">
        <v>156</v>
      </c>
      <c r="N480" t="s">
        <v>2180</v>
      </c>
    </row>
    <row r="481" spans="1:14">
      <c r="A481" s="1">
        <f>HYPERLINK("http://www.twitter.com/olivera_theus", "olivera_theus")</f>
        <v/>
      </c>
      <c r="B481" t="s">
        <v>2181</v>
      </c>
      <c r="C481" t="s">
        <v>2182</v>
      </c>
      <c r="D481" t="s"/>
      <c r="E481" t="s"/>
      <c r="F481" t="s">
        <v>2183</v>
      </c>
      <c r="G481" t="s"/>
      <c r="H481" t="b">
        <v>0</v>
      </c>
      <c r="I481" t="s">
        <v>27</v>
      </c>
      <c r="J481" t="n">
        <v>10</v>
      </c>
      <c r="K481" t="n">
        <v>2</v>
      </c>
      <c r="L481" t="n">
        <v>3</v>
      </c>
      <c r="M481" t="n">
        <v>5</v>
      </c>
      <c r="N481" t="s">
        <v>2184</v>
      </c>
    </row>
    <row r="482" spans="1:14">
      <c r="A482" s="1">
        <f>HYPERLINK("http://www.twitter.com/savi0urself", "savi0urself")</f>
        <v/>
      </c>
      <c r="B482" t="s">
        <v>2185</v>
      </c>
      <c r="C482" t="s">
        <v>2186</v>
      </c>
      <c r="D482" t="s">
        <v>2187</v>
      </c>
      <c r="E482" t="s">
        <v>2188</v>
      </c>
      <c r="F482" t="s">
        <v>2189</v>
      </c>
      <c r="G482" t="s"/>
      <c r="H482" t="b">
        <v>0</v>
      </c>
      <c r="I482" t="s">
        <v>27</v>
      </c>
      <c r="J482" t="n">
        <v>182</v>
      </c>
      <c r="K482" t="n">
        <v>6</v>
      </c>
      <c r="L482" t="n">
        <v>9</v>
      </c>
      <c r="M482" t="n">
        <v>14</v>
      </c>
      <c r="N482" t="s">
        <v>2190</v>
      </c>
    </row>
    <row r="483" spans="1:14">
      <c r="A483" s="1">
        <f>HYPERLINK("http://www.twitter.com/remy_bouchard", "remy_bouchard")</f>
        <v/>
      </c>
      <c r="B483" t="s">
        <v>2191</v>
      </c>
      <c r="C483" t="s">
        <v>2192</v>
      </c>
      <c r="D483" t="s">
        <v>2193</v>
      </c>
      <c r="E483" t="s">
        <v>2194</v>
      </c>
      <c r="F483" t="s">
        <v>2195</v>
      </c>
      <c r="G483" t="s"/>
      <c r="H483" t="b">
        <v>0</v>
      </c>
      <c r="I483" t="s">
        <v>17</v>
      </c>
      <c r="J483" t="n">
        <v>2792</v>
      </c>
      <c r="K483" t="n">
        <v>457</v>
      </c>
      <c r="L483" t="n">
        <v>1041</v>
      </c>
      <c r="M483" t="n">
        <v>92</v>
      </c>
      <c r="N483" t="s">
        <v>2196</v>
      </c>
    </row>
    <row r="484" spans="1:14">
      <c r="A484" s="1">
        <f>HYPERLINK("http://www.twitter.com/RBobbovich", "RBobbovich")</f>
        <v/>
      </c>
      <c r="B484" t="s">
        <v>2197</v>
      </c>
      <c r="C484" t="s">
        <v>2198</v>
      </c>
      <c r="D484" t="s"/>
      <c r="E484" t="s"/>
      <c r="F484" t="s">
        <v>2199</v>
      </c>
      <c r="G484" t="s"/>
      <c r="H484" t="b">
        <v>0</v>
      </c>
      <c r="I484" t="s">
        <v>27</v>
      </c>
      <c r="J484" t="n">
        <v>118</v>
      </c>
      <c r="K484" t="n">
        <v>3</v>
      </c>
      <c r="L484" t="n">
        <v>2</v>
      </c>
      <c r="M484" t="n">
        <v>0</v>
      </c>
      <c r="N484" t="s">
        <v>2200</v>
      </c>
    </row>
    <row r="485" spans="1:14">
      <c r="A485" s="1">
        <f>HYPERLINK("http://www.twitter.com/aldorlugo", "aldorlugo")</f>
        <v/>
      </c>
      <c r="B485" t="s">
        <v>2201</v>
      </c>
      <c r="C485" t="s">
        <v>2202</v>
      </c>
      <c r="D485" t="s">
        <v>2203</v>
      </c>
      <c r="E485" t="s">
        <v>2204</v>
      </c>
      <c r="F485" t="s">
        <v>2205</v>
      </c>
      <c r="G485" t="s"/>
      <c r="H485" t="b">
        <v>0</v>
      </c>
      <c r="I485" t="s">
        <v>56</v>
      </c>
      <c r="J485" t="n">
        <v>143</v>
      </c>
      <c r="K485" t="n">
        <v>43</v>
      </c>
      <c r="L485" t="n">
        <v>34</v>
      </c>
      <c r="M485" t="n">
        <v>52</v>
      </c>
      <c r="N485" t="s">
        <v>2206</v>
      </c>
    </row>
    <row r="486" spans="1:14">
      <c r="A486" s="1">
        <f>HYPERLINK("http://www.twitter.com/0DPRkYDo2y0oK7N", "0DPRkYDo2y0oK7N")</f>
        <v/>
      </c>
      <c r="B486" t="s">
        <v>2207</v>
      </c>
      <c r="C486" t="s">
        <v>2208</v>
      </c>
      <c r="D486" t="s"/>
      <c r="E486" t="s"/>
      <c r="F486" t="s">
        <v>2209</v>
      </c>
      <c r="G486" t="s"/>
      <c r="H486" t="b">
        <v>0</v>
      </c>
      <c r="I486" t="s">
        <v>399</v>
      </c>
      <c r="J486" t="n">
        <v>207</v>
      </c>
      <c r="K486" t="n">
        <v>7</v>
      </c>
      <c r="L486" t="n">
        <v>8</v>
      </c>
      <c r="M486" t="n">
        <v>1</v>
      </c>
      <c r="N486" t="s">
        <v>2210</v>
      </c>
    </row>
    <row r="487" spans="1:14">
      <c r="A487" s="1">
        <f>HYPERLINK("http://www.twitter.com/JustinM85428283", "JustinM85428283")</f>
        <v/>
      </c>
      <c r="B487" t="s">
        <v>2211</v>
      </c>
      <c r="C487" t="s">
        <v>2212</v>
      </c>
      <c r="D487" t="s"/>
      <c r="E487" t="s"/>
      <c r="F487" t="s">
        <v>2213</v>
      </c>
      <c r="G487" t="s"/>
      <c r="H487" t="b">
        <v>0</v>
      </c>
      <c r="I487" t="s">
        <v>27</v>
      </c>
      <c r="J487" t="n">
        <v>203</v>
      </c>
      <c r="K487" t="n">
        <v>0</v>
      </c>
      <c r="L487" t="n">
        <v>3</v>
      </c>
      <c r="M487" t="n">
        <v>0</v>
      </c>
      <c r="N487" t="s"/>
    </row>
    <row r="488" spans="1:14">
      <c r="A488" s="1">
        <f>HYPERLINK("http://www.twitter.com/AdSoler99", "AdSoler99")</f>
        <v/>
      </c>
      <c r="B488" t="s">
        <v>2214</v>
      </c>
      <c r="C488" t="s">
        <v>2215</v>
      </c>
      <c r="D488" t="s"/>
      <c r="E488" t="s">
        <v>2216</v>
      </c>
      <c r="F488" t="s">
        <v>2217</v>
      </c>
      <c r="G488" t="s"/>
      <c r="H488" t="b">
        <v>0</v>
      </c>
      <c r="I488" t="s">
        <v>56</v>
      </c>
      <c r="J488" t="n">
        <v>55</v>
      </c>
      <c r="K488" t="n">
        <v>0</v>
      </c>
      <c r="L488" t="n">
        <v>0</v>
      </c>
      <c r="M488" t="n">
        <v>0</v>
      </c>
      <c r="N488" t="s"/>
    </row>
    <row r="489" spans="1:14">
      <c r="A489" s="1">
        <f>HYPERLINK("http://www.twitter.com/youngmo51114194", "youngmo51114194")</f>
        <v/>
      </c>
      <c r="B489" t="s">
        <v>2218</v>
      </c>
      <c r="C489" t="s">
        <v>2219</v>
      </c>
      <c r="D489" t="s"/>
      <c r="E489" t="s"/>
      <c r="F489" t="s">
        <v>2220</v>
      </c>
      <c r="G489" t="s"/>
      <c r="H489" t="b">
        <v>0</v>
      </c>
      <c r="I489" t="s">
        <v>27</v>
      </c>
      <c r="J489" t="n">
        <v>102</v>
      </c>
      <c r="K489" t="n">
        <v>0</v>
      </c>
      <c r="L489" t="n">
        <v>4</v>
      </c>
      <c r="M489" t="n">
        <v>6</v>
      </c>
      <c r="N489" t="s">
        <v>2221</v>
      </c>
    </row>
    <row r="490" spans="1:14">
      <c r="A490" s="1">
        <f>HYPERLINK("http://www.twitter.com/judzzcarl", "judzzcarl")</f>
        <v/>
      </c>
      <c r="B490" t="s">
        <v>2222</v>
      </c>
      <c r="C490" t="s">
        <v>2223</v>
      </c>
      <c r="D490" t="s"/>
      <c r="E490" t="s"/>
      <c r="F490" t="s">
        <v>2224</v>
      </c>
      <c r="G490" t="s"/>
      <c r="H490" t="b">
        <v>0</v>
      </c>
      <c r="I490" t="s">
        <v>27</v>
      </c>
      <c r="J490" t="n">
        <v>21</v>
      </c>
      <c r="K490" t="n">
        <v>14</v>
      </c>
      <c r="L490" t="n">
        <v>2</v>
      </c>
      <c r="M490" t="n">
        <v>0</v>
      </c>
      <c r="N490" t="s">
        <v>2225</v>
      </c>
    </row>
    <row r="491" spans="1:14">
      <c r="A491" s="1">
        <f>HYPERLINK("http://www.twitter.com/katoskillz", "katoskillz")</f>
        <v/>
      </c>
      <c r="B491" t="s">
        <v>2226</v>
      </c>
      <c r="C491" t="s">
        <v>2227</v>
      </c>
      <c r="D491" t="s">
        <v>2228</v>
      </c>
      <c r="E491" t="s"/>
      <c r="F491" t="s">
        <v>2229</v>
      </c>
      <c r="G491" t="s"/>
      <c r="H491" t="b">
        <v>0</v>
      </c>
      <c r="I491" t="s">
        <v>27</v>
      </c>
      <c r="J491" t="n">
        <v>30</v>
      </c>
      <c r="K491" t="n">
        <v>4</v>
      </c>
      <c r="L491" t="n">
        <v>12</v>
      </c>
      <c r="M491" t="n">
        <v>5</v>
      </c>
      <c r="N491" t="s">
        <v>2230</v>
      </c>
    </row>
    <row r="492" spans="1:14">
      <c r="A492" s="1">
        <f>HYPERLINK("http://www.twitter.com/osoicarg", "osoicarg")</f>
        <v/>
      </c>
      <c r="B492" t="s">
        <v>2231</v>
      </c>
      <c r="C492" t="s">
        <v>2232</v>
      </c>
      <c r="D492" t="s"/>
      <c r="E492" t="s"/>
      <c r="F492" t="s">
        <v>2233</v>
      </c>
      <c r="G492" t="s"/>
      <c r="H492" t="b">
        <v>0</v>
      </c>
      <c r="I492" t="s">
        <v>27</v>
      </c>
      <c r="J492" t="n">
        <v>161</v>
      </c>
      <c r="K492" t="n">
        <v>20</v>
      </c>
      <c r="L492" t="n">
        <v>15</v>
      </c>
      <c r="M492" t="n">
        <v>30</v>
      </c>
      <c r="N492" t="s">
        <v>2234</v>
      </c>
    </row>
    <row r="493" spans="1:14">
      <c r="A493" s="1">
        <f>HYPERLINK("http://www.twitter.com/Nick27356675", "Nick27356675")</f>
        <v/>
      </c>
      <c r="B493" t="s">
        <v>2235</v>
      </c>
      <c r="C493" t="s">
        <v>2236</v>
      </c>
      <c r="D493" t="s"/>
      <c r="E493" t="s"/>
      <c r="F493" t="s">
        <v>2237</v>
      </c>
      <c r="G493" t="s"/>
      <c r="H493" t="b">
        <v>0</v>
      </c>
      <c r="I493" t="s">
        <v>27</v>
      </c>
      <c r="J493" t="n">
        <v>297</v>
      </c>
      <c r="K493" t="n">
        <v>3</v>
      </c>
      <c r="L493" t="n">
        <v>0</v>
      </c>
      <c r="M493" t="n">
        <v>0</v>
      </c>
      <c r="N493" t="s"/>
    </row>
    <row r="494" spans="1:14">
      <c r="A494" s="1">
        <f>HYPERLINK("http://www.twitter.com/DanielBoxSong", "DanielBoxSong")</f>
        <v/>
      </c>
      <c r="B494" t="s">
        <v>2238</v>
      </c>
      <c r="C494" t="s">
        <v>2239</v>
      </c>
      <c r="D494" t="s"/>
      <c r="E494" t="s"/>
      <c r="F494" t="s">
        <v>2240</v>
      </c>
      <c r="G494" t="s"/>
      <c r="H494" t="b">
        <v>0</v>
      </c>
      <c r="I494" t="s">
        <v>27</v>
      </c>
      <c r="J494" t="n">
        <v>14</v>
      </c>
      <c r="K494" t="n">
        <v>0</v>
      </c>
      <c r="L494" t="n">
        <v>0</v>
      </c>
      <c r="M494" t="n">
        <v>0</v>
      </c>
      <c r="N494" t="s"/>
    </row>
    <row r="495" spans="1:14">
      <c r="A495" s="1">
        <f>HYPERLINK("http://www.twitter.com/6tus_BMT", "6tus_BMT")</f>
        <v/>
      </c>
      <c r="B495" t="s">
        <v>2241</v>
      </c>
      <c r="C495" t="s">
        <v>2242</v>
      </c>
      <c r="D495" t="s">
        <v>2243</v>
      </c>
      <c r="E495" t="s">
        <v>2244</v>
      </c>
      <c r="F495" t="s">
        <v>2245</v>
      </c>
      <c r="G495" t="s">
        <v>2246</v>
      </c>
      <c r="H495" t="b">
        <v>0</v>
      </c>
      <c r="I495" t="s">
        <v>27</v>
      </c>
      <c r="J495" t="n">
        <v>3373</v>
      </c>
      <c r="K495" t="n">
        <v>3080</v>
      </c>
      <c r="L495" t="n">
        <v>89232</v>
      </c>
      <c r="M495" t="n">
        <v>60957</v>
      </c>
      <c r="N495" t="s">
        <v>2247</v>
      </c>
    </row>
    <row r="496" spans="1:14">
      <c r="A496" s="1">
        <f>HYPERLINK("http://www.twitter.com/Tarelo_Ana0203", "Tarelo_Ana0203")</f>
        <v/>
      </c>
      <c r="B496" t="s">
        <v>2248</v>
      </c>
      <c r="C496" t="s">
        <v>2249</v>
      </c>
      <c r="D496" t="s"/>
      <c r="E496" t="s">
        <v>2250</v>
      </c>
      <c r="F496" t="s">
        <v>2251</v>
      </c>
      <c r="G496" t="s"/>
      <c r="H496" t="b">
        <v>0</v>
      </c>
      <c r="I496" t="s">
        <v>56</v>
      </c>
      <c r="J496" t="n">
        <v>37</v>
      </c>
      <c r="K496" t="n">
        <v>1</v>
      </c>
      <c r="L496" t="n">
        <v>1</v>
      </c>
      <c r="M496" t="n">
        <v>25</v>
      </c>
      <c r="N496" t="s"/>
    </row>
    <row r="497" spans="1:14">
      <c r="A497" s="1">
        <f>HYPERLINK("http://www.twitter.com/MarkCFinucane", "MarkCFinucane")</f>
        <v/>
      </c>
      <c r="B497" t="s">
        <v>2252</v>
      </c>
      <c r="C497" t="s">
        <v>2253</v>
      </c>
      <c r="D497" t="s">
        <v>209</v>
      </c>
      <c r="E497" t="s">
        <v>2254</v>
      </c>
      <c r="F497" t="s">
        <v>2255</v>
      </c>
      <c r="G497" t="s"/>
      <c r="H497" t="b">
        <v>0</v>
      </c>
      <c r="I497" t="s">
        <v>27</v>
      </c>
      <c r="J497" t="n">
        <v>416</v>
      </c>
      <c r="K497" t="n">
        <v>56</v>
      </c>
      <c r="L497" t="n">
        <v>1564</v>
      </c>
      <c r="M497" t="n">
        <v>284</v>
      </c>
      <c r="N497" t="s">
        <v>2256</v>
      </c>
    </row>
    <row r="498" spans="1:14">
      <c r="A498" s="1">
        <f>HYPERLINK("http://www.twitter.com/leigh_capone", "leigh_capone")</f>
        <v/>
      </c>
      <c r="B498" t="s">
        <v>2257</v>
      </c>
      <c r="C498" t="s">
        <v>2258</v>
      </c>
      <c r="D498" t="s">
        <v>297</v>
      </c>
      <c r="E498" t="s"/>
      <c r="F498" t="s">
        <v>2259</v>
      </c>
      <c r="G498" t="s"/>
      <c r="H498" t="b">
        <v>0</v>
      </c>
      <c r="I498" t="s">
        <v>27</v>
      </c>
      <c r="J498" t="n">
        <v>108</v>
      </c>
      <c r="K498" t="n">
        <v>7</v>
      </c>
      <c r="L498" t="n">
        <v>0</v>
      </c>
      <c r="M498" t="n">
        <v>0</v>
      </c>
      <c r="N498" t="s"/>
    </row>
    <row r="499" spans="1:14">
      <c r="A499" s="1">
        <f>HYPERLINK("http://www.twitter.com/TaiwoMosunmola2", "TaiwoMosunmola2")</f>
        <v/>
      </c>
      <c r="B499" t="s">
        <v>2260</v>
      </c>
      <c r="C499" t="s">
        <v>2261</v>
      </c>
      <c r="D499" t="s">
        <v>2262</v>
      </c>
      <c r="E499" t="s">
        <v>2263</v>
      </c>
      <c r="F499" t="s">
        <v>2264</v>
      </c>
      <c r="G499" t="s"/>
      <c r="H499" t="b">
        <v>0</v>
      </c>
      <c r="I499" t="s">
        <v>27</v>
      </c>
      <c r="J499" t="n">
        <v>102</v>
      </c>
      <c r="K499" t="n">
        <v>1</v>
      </c>
      <c r="L499" t="n">
        <v>1</v>
      </c>
      <c r="M499" t="n">
        <v>2</v>
      </c>
      <c r="N499" t="s">
        <v>2265</v>
      </c>
    </row>
    <row r="500" spans="1:14">
      <c r="A500" s="1">
        <f>HYPERLINK("http://www.twitter.com/Savagehiba69", "Savagehiba69")</f>
        <v/>
      </c>
      <c r="B500" t="s">
        <v>2266</v>
      </c>
      <c r="C500" t="s">
        <v>2267</v>
      </c>
      <c r="D500" t="s"/>
      <c r="E500" t="s"/>
      <c r="F500" t="s">
        <v>2268</v>
      </c>
      <c r="G500" t="s"/>
      <c r="H500" t="b">
        <v>0</v>
      </c>
      <c r="I500" t="s">
        <v>27</v>
      </c>
      <c r="J500" t="n">
        <v>22</v>
      </c>
      <c r="K500" t="n">
        <v>9</v>
      </c>
      <c r="L500" t="n">
        <v>42</v>
      </c>
      <c r="M500" t="n">
        <v>63</v>
      </c>
      <c r="N500" t="s">
        <v>2269</v>
      </c>
    </row>
    <row r="501" spans="1:14">
      <c r="A501" s="1">
        <f>HYPERLINK("http://www.twitter.com/monster_ricka", "monster_ricka")</f>
        <v/>
      </c>
      <c r="B501" t="s">
        <v>2270</v>
      </c>
      <c r="C501" t="s">
        <v>2271</v>
      </c>
      <c r="D501" t="s">
        <v>2272</v>
      </c>
      <c r="E501" t="s">
        <v>2273</v>
      </c>
      <c r="F501" t="s">
        <v>2274</v>
      </c>
      <c r="G501" t="s"/>
      <c r="H501" t="b">
        <v>0</v>
      </c>
      <c r="I501" t="s">
        <v>27</v>
      </c>
      <c r="J501" t="n">
        <v>143</v>
      </c>
      <c r="K501" t="n">
        <v>84</v>
      </c>
      <c r="L501" t="n">
        <v>10504</v>
      </c>
      <c r="M501" t="n">
        <v>2800</v>
      </c>
      <c r="N501" t="s"/>
    </row>
    <row r="502" spans="1:14">
      <c r="A502" s="1">
        <f>HYPERLINK("http://www.twitter.com/dangbrother96", "dangbrother96")</f>
        <v/>
      </c>
      <c r="B502" t="s">
        <v>2275</v>
      </c>
      <c r="C502" t="s">
        <v>2276</v>
      </c>
      <c r="D502" t="s">
        <v>2277</v>
      </c>
      <c r="E502" t="s">
        <v>2278</v>
      </c>
      <c r="F502" t="s">
        <v>2279</v>
      </c>
      <c r="G502" t="s"/>
      <c r="H502" t="b">
        <v>0</v>
      </c>
      <c r="I502" t="s">
        <v>27</v>
      </c>
      <c r="J502" t="n">
        <v>51</v>
      </c>
      <c r="K502" t="n">
        <v>28</v>
      </c>
      <c r="L502" t="n">
        <v>10</v>
      </c>
      <c r="M502" t="n">
        <v>92</v>
      </c>
      <c r="N502" t="s">
        <v>2280</v>
      </c>
    </row>
    <row r="503" spans="1:14">
      <c r="A503" s="1">
        <f>HYPERLINK("http://www.twitter.com/HellicksonLuke", "HellicksonLuke")</f>
        <v/>
      </c>
      <c r="B503" t="s">
        <v>2281</v>
      </c>
      <c r="C503" t="s">
        <v>2282</v>
      </c>
      <c r="D503" t="s">
        <v>2283</v>
      </c>
      <c r="E503" t="s">
        <v>2284</v>
      </c>
      <c r="F503" t="s">
        <v>2285</v>
      </c>
      <c r="G503" t="s"/>
      <c r="H503" t="b">
        <v>0</v>
      </c>
      <c r="I503" t="s">
        <v>27</v>
      </c>
      <c r="J503" t="n">
        <v>19</v>
      </c>
      <c r="K503" t="n">
        <v>1</v>
      </c>
      <c r="L503" t="n">
        <v>0</v>
      </c>
      <c r="M503" t="n">
        <v>0</v>
      </c>
      <c r="N503" t="s"/>
    </row>
    <row r="504" spans="1:14">
      <c r="A504" s="1">
        <f>HYPERLINK("http://www.twitter.com/Kartalo17", "Kartalo17")</f>
        <v/>
      </c>
      <c r="B504" t="s">
        <v>2286</v>
      </c>
      <c r="C504" t="s">
        <v>2287</v>
      </c>
      <c r="D504" t="s">
        <v>2288</v>
      </c>
      <c r="E504" t="s">
        <v>2289</v>
      </c>
      <c r="F504" t="s">
        <v>2290</v>
      </c>
      <c r="G504" t="s"/>
      <c r="H504" t="b">
        <v>0</v>
      </c>
      <c r="I504" t="s">
        <v>308</v>
      </c>
      <c r="J504" t="n">
        <v>81</v>
      </c>
      <c r="K504" t="n">
        <v>14</v>
      </c>
      <c r="L504" t="n">
        <v>56</v>
      </c>
      <c r="M504" t="n">
        <v>68</v>
      </c>
      <c r="N504" t="s">
        <v>2291</v>
      </c>
    </row>
    <row r="505" spans="1:14">
      <c r="A505" s="1">
        <f>HYPERLINK("http://www.twitter.com/CDjulyan", "CDjulyan")</f>
        <v/>
      </c>
      <c r="B505" t="s">
        <v>2292</v>
      </c>
      <c r="C505" t="s">
        <v>2293</v>
      </c>
      <c r="D505" t="s"/>
      <c r="E505" t="s"/>
      <c r="F505" t="s">
        <v>2294</v>
      </c>
      <c r="G505" t="s"/>
      <c r="H505" t="b">
        <v>0</v>
      </c>
      <c r="I505" t="s">
        <v>27</v>
      </c>
      <c r="J505" t="n">
        <v>4</v>
      </c>
      <c r="K505" t="n">
        <v>0</v>
      </c>
      <c r="L505" t="n">
        <v>1</v>
      </c>
      <c r="M505" t="n">
        <v>1</v>
      </c>
      <c r="N505" t="s">
        <v>2295</v>
      </c>
    </row>
    <row r="506" spans="1:14">
      <c r="A506" s="1">
        <f>HYPERLINK("http://www.twitter.com/bienvenumatomo0", "bienvenumatomo0")</f>
        <v/>
      </c>
      <c r="B506" t="s">
        <v>2296</v>
      </c>
      <c r="C506" t="s">
        <v>2297</v>
      </c>
      <c r="D506" t="s"/>
      <c r="E506" t="s"/>
      <c r="F506" t="s">
        <v>2298</v>
      </c>
      <c r="G506" t="s"/>
      <c r="H506" t="b">
        <v>0</v>
      </c>
      <c r="I506" t="s">
        <v>17</v>
      </c>
      <c r="J506" t="n">
        <v>43</v>
      </c>
      <c r="K506" t="n">
        <v>0</v>
      </c>
      <c r="L506" t="n">
        <v>1</v>
      </c>
      <c r="M506" t="n">
        <v>0</v>
      </c>
      <c r="N506" t="s">
        <v>2299</v>
      </c>
    </row>
    <row r="507" spans="1:14">
      <c r="A507" s="1">
        <f>HYPERLINK("http://www.twitter.com/BigBossVenom", "BigBossVenom")</f>
        <v/>
      </c>
      <c r="B507" t="s">
        <v>2300</v>
      </c>
      <c r="C507" t="s">
        <v>2301</v>
      </c>
      <c r="D507" t="s">
        <v>2302</v>
      </c>
      <c r="E507" t="s">
        <v>2303</v>
      </c>
      <c r="F507" t="s">
        <v>2304</v>
      </c>
      <c r="G507" t="s"/>
      <c r="H507" t="b">
        <v>0</v>
      </c>
      <c r="I507" t="s">
        <v>27</v>
      </c>
      <c r="J507" t="n">
        <v>1678</v>
      </c>
      <c r="K507" t="n">
        <v>1180</v>
      </c>
      <c r="L507" t="n">
        <v>796</v>
      </c>
      <c r="M507" t="n">
        <v>191</v>
      </c>
      <c r="N507" t="s">
        <v>2305</v>
      </c>
    </row>
    <row r="508" spans="1:14">
      <c r="A508" s="1">
        <f>HYPERLINK("http://www.twitter.com/SwaggerElite330", "SwaggerElite330")</f>
        <v/>
      </c>
      <c r="B508" t="s">
        <v>2306</v>
      </c>
      <c r="C508" t="s">
        <v>2307</v>
      </c>
      <c r="D508" t="s"/>
      <c r="E508" t="s"/>
      <c r="F508" t="s">
        <v>2308</v>
      </c>
      <c r="G508" t="s"/>
      <c r="H508" t="b">
        <v>0</v>
      </c>
      <c r="I508" t="s">
        <v>27</v>
      </c>
      <c r="J508" t="n">
        <v>42</v>
      </c>
      <c r="K508" t="n">
        <v>3</v>
      </c>
      <c r="L508" t="n">
        <v>0</v>
      </c>
      <c r="M508" t="n">
        <v>0</v>
      </c>
      <c r="N508" t="s"/>
    </row>
    <row r="509" spans="1:14">
      <c r="A509" s="1">
        <f>HYPERLINK("http://www.twitter.com/adriel1920", "adriel1920")</f>
        <v/>
      </c>
      <c r="B509" t="s">
        <v>2309</v>
      </c>
      <c r="C509" t="s">
        <v>2310</v>
      </c>
      <c r="D509" t="s">
        <v>2311</v>
      </c>
      <c r="E509" t="s">
        <v>2312</v>
      </c>
      <c r="F509" t="s">
        <v>2313</v>
      </c>
      <c r="G509" t="s"/>
      <c r="H509" t="b">
        <v>0</v>
      </c>
      <c r="I509" t="s">
        <v>27</v>
      </c>
      <c r="J509" t="n">
        <v>69</v>
      </c>
      <c r="K509" t="n">
        <v>1</v>
      </c>
      <c r="L509" t="n">
        <v>0</v>
      </c>
      <c r="M509" t="n">
        <v>0</v>
      </c>
      <c r="N509" t="s"/>
    </row>
    <row r="510" spans="1:14">
      <c r="A510" s="1">
        <f>HYPERLINK("http://www.twitter.com/C0kBobW7KjFXpCI", "C0kBobW7KjFXpCI")</f>
        <v/>
      </c>
      <c r="B510" t="s">
        <v>2314</v>
      </c>
      <c r="C510" t="s">
        <v>2315</v>
      </c>
      <c r="D510" t="s"/>
      <c r="E510" t="s"/>
      <c r="F510" t="s">
        <v>2316</v>
      </c>
      <c r="G510" t="s"/>
      <c r="H510" t="b">
        <v>0</v>
      </c>
      <c r="I510" t="s">
        <v>1149</v>
      </c>
      <c r="J510" t="n">
        <v>49</v>
      </c>
      <c r="K510" t="n">
        <v>0</v>
      </c>
      <c r="L510" t="n">
        <v>0</v>
      </c>
      <c r="M510" t="n">
        <v>0</v>
      </c>
      <c r="N510" t="s"/>
    </row>
    <row r="511" spans="1:14">
      <c r="A511" s="1">
        <f>HYPERLINK("http://www.twitter.com/kristyanfuentes", "kristyanfuentes")</f>
        <v/>
      </c>
      <c r="B511" t="s">
        <v>2317</v>
      </c>
      <c r="C511" t="s">
        <v>2318</v>
      </c>
      <c r="D511" t="s">
        <v>2319</v>
      </c>
      <c r="E511" t="s">
        <v>2320</v>
      </c>
      <c r="F511" t="s">
        <v>2321</v>
      </c>
      <c r="G511" t="s"/>
      <c r="H511" t="b">
        <v>0</v>
      </c>
      <c r="I511" t="s">
        <v>27</v>
      </c>
      <c r="J511" t="n">
        <v>88</v>
      </c>
      <c r="K511" t="n">
        <v>77</v>
      </c>
      <c r="L511" t="n">
        <v>208</v>
      </c>
      <c r="M511" t="n">
        <v>141</v>
      </c>
      <c r="N511" t="s"/>
    </row>
    <row r="512" spans="1:14">
      <c r="A512" s="1">
        <f>HYPERLINK("http://www.twitter.com/BZakaynon", "BZakaynon")</f>
        <v/>
      </c>
      <c r="B512" t="s">
        <v>2322</v>
      </c>
      <c r="C512" t="s">
        <v>2323</v>
      </c>
      <c r="D512" t="s"/>
      <c r="E512" t="s"/>
      <c r="F512" t="s">
        <v>2324</v>
      </c>
      <c r="G512" t="s"/>
      <c r="H512" t="b">
        <v>0</v>
      </c>
      <c r="I512" t="s">
        <v>27</v>
      </c>
      <c r="J512" t="n">
        <v>26</v>
      </c>
      <c r="K512" t="n">
        <v>1</v>
      </c>
      <c r="L512" t="n">
        <v>0</v>
      </c>
      <c r="M512" t="n">
        <v>0</v>
      </c>
      <c r="N512" t="s"/>
    </row>
    <row r="513" spans="1:14">
      <c r="A513" s="1">
        <f>HYPERLINK("http://www.twitter.com/BRANDONVIC1", "BRANDONVIC1")</f>
        <v/>
      </c>
      <c r="B513" t="s">
        <v>2325</v>
      </c>
      <c r="C513" t="s">
        <v>2326</v>
      </c>
      <c r="D513" t="s">
        <v>2327</v>
      </c>
      <c r="E513" t="s">
        <v>2328</v>
      </c>
      <c r="F513" t="s">
        <v>2329</v>
      </c>
      <c r="G513" t="s"/>
      <c r="H513" t="b">
        <v>0</v>
      </c>
      <c r="I513" t="s">
        <v>27</v>
      </c>
      <c r="J513" t="n">
        <v>6</v>
      </c>
      <c r="K513" t="n">
        <v>1</v>
      </c>
      <c r="L513" t="n">
        <v>0</v>
      </c>
      <c r="M513" t="n">
        <v>1</v>
      </c>
      <c r="N513" t="s"/>
    </row>
    <row r="514" spans="1:14">
      <c r="A514" s="1">
        <f>HYPERLINK("http://www.twitter.com/jayy6193", "jayy6193")</f>
        <v/>
      </c>
      <c r="B514" t="s">
        <v>2330</v>
      </c>
      <c r="C514" t="s">
        <v>2331</v>
      </c>
      <c r="D514" t="s"/>
      <c r="E514" t="s"/>
      <c r="F514" t="s">
        <v>2332</v>
      </c>
      <c r="G514" t="s"/>
      <c r="H514" t="b">
        <v>0</v>
      </c>
      <c r="I514" t="s">
        <v>27</v>
      </c>
      <c r="J514" t="n">
        <v>4</v>
      </c>
      <c r="K514" t="n">
        <v>1</v>
      </c>
      <c r="L514" t="n">
        <v>6</v>
      </c>
      <c r="M514" t="n">
        <v>0</v>
      </c>
      <c r="N514" t="s">
        <v>2333</v>
      </c>
    </row>
    <row r="515" spans="1:14">
      <c r="A515" s="1">
        <f>HYPERLINK("http://www.twitter.com/DopeBoiDawson", "DopeBoiDawson")</f>
        <v/>
      </c>
      <c r="B515" t="s">
        <v>2334</v>
      </c>
      <c r="C515" t="s">
        <v>2335</v>
      </c>
      <c r="D515" t="s"/>
      <c r="E515" t="s">
        <v>2336</v>
      </c>
      <c r="F515" t="s">
        <v>2337</v>
      </c>
      <c r="G515" t="s"/>
      <c r="H515" t="b">
        <v>0</v>
      </c>
      <c r="I515" t="s">
        <v>27</v>
      </c>
      <c r="J515" t="n">
        <v>783</v>
      </c>
      <c r="K515" t="n">
        <v>1522</v>
      </c>
      <c r="L515" t="n">
        <v>91218</v>
      </c>
      <c r="M515" t="n">
        <v>2342</v>
      </c>
      <c r="N515" t="s">
        <v>2338</v>
      </c>
    </row>
    <row r="516" spans="1:14">
      <c r="A516" s="1">
        <f>HYPERLINK("http://www.twitter.com/_bd730_", "_bd730_")</f>
        <v/>
      </c>
      <c r="B516" t="s">
        <v>2339</v>
      </c>
      <c r="C516" t="s">
        <v>2340</v>
      </c>
      <c r="D516" t="s">
        <v>2341</v>
      </c>
      <c r="E516" t="s">
        <v>2342</v>
      </c>
      <c r="F516" t="s">
        <v>2343</v>
      </c>
      <c r="G516" t="s"/>
      <c r="H516" t="b">
        <v>0</v>
      </c>
      <c r="I516" t="s">
        <v>27</v>
      </c>
      <c r="J516" t="n">
        <v>57</v>
      </c>
      <c r="K516" t="n">
        <v>18</v>
      </c>
      <c r="L516" t="n">
        <v>1</v>
      </c>
      <c r="M516" t="n">
        <v>0</v>
      </c>
      <c r="N516" t="s">
        <v>2344</v>
      </c>
    </row>
    <row r="517" spans="1:14">
      <c r="A517" s="1">
        <f>HYPERLINK("http://www.twitter.com/4Kaayjalen", "4Kaayjalen")</f>
        <v/>
      </c>
      <c r="B517" t="s">
        <v>2345</v>
      </c>
      <c r="C517" t="s">
        <v>2346</v>
      </c>
      <c r="D517" t="s"/>
      <c r="E517" t="s"/>
      <c r="F517" t="s">
        <v>2347</v>
      </c>
      <c r="G517" t="s"/>
      <c r="H517" t="b">
        <v>0</v>
      </c>
      <c r="I517" t="s">
        <v>27</v>
      </c>
      <c r="J517" t="n">
        <v>23</v>
      </c>
      <c r="K517" t="n">
        <v>0</v>
      </c>
      <c r="L517" t="n">
        <v>2</v>
      </c>
      <c r="M517" t="n">
        <v>13</v>
      </c>
      <c r="N517" t="s">
        <v>2348</v>
      </c>
    </row>
    <row r="518" spans="1:14">
      <c r="A518" s="1">
        <f>HYPERLINK("http://www.twitter.com/AlexLL77", "AlexLL77")</f>
        <v/>
      </c>
      <c r="B518" t="s">
        <v>2349</v>
      </c>
      <c r="C518" t="s">
        <v>2350</v>
      </c>
      <c r="D518" t="s">
        <v>2351</v>
      </c>
      <c r="E518" t="s">
        <v>2352</v>
      </c>
      <c r="F518" t="s">
        <v>2353</v>
      </c>
      <c r="G518" t="s"/>
      <c r="H518" t="b">
        <v>0</v>
      </c>
      <c r="I518" t="s">
        <v>56</v>
      </c>
      <c r="J518" t="n">
        <v>390</v>
      </c>
      <c r="K518" t="n">
        <v>379</v>
      </c>
      <c r="L518" t="n">
        <v>4549</v>
      </c>
      <c r="M518" t="n">
        <v>647</v>
      </c>
      <c r="N518" t="s">
        <v>2354</v>
      </c>
    </row>
    <row r="519" spans="1:14">
      <c r="A519" s="1">
        <f>HYPERLINK("http://www.twitter.com/DeignCruz", "DeignCruz")</f>
        <v/>
      </c>
      <c r="B519" t="s">
        <v>2355</v>
      </c>
      <c r="C519" t="s">
        <v>2356</v>
      </c>
      <c r="D519" t="s"/>
      <c r="E519" t="s"/>
      <c r="F519" t="s">
        <v>2357</v>
      </c>
      <c r="G519" t="s"/>
      <c r="H519" t="b">
        <v>0</v>
      </c>
      <c r="I519" t="s">
        <v>1691</v>
      </c>
      <c r="J519" t="n">
        <v>36</v>
      </c>
      <c r="K519" t="n">
        <v>0</v>
      </c>
      <c r="L519" t="n">
        <v>3</v>
      </c>
      <c r="M519" t="n">
        <v>0</v>
      </c>
      <c r="N519" t="s">
        <v>2358</v>
      </c>
    </row>
    <row r="520" spans="1:14">
      <c r="A520" s="1">
        <f>HYPERLINK("http://www.twitter.com/EmersenJalinJr3", "EmersenJalinJr3")</f>
        <v/>
      </c>
      <c r="B520" t="s">
        <v>2359</v>
      </c>
      <c r="C520" t="s">
        <v>2360</v>
      </c>
      <c r="D520" t="s">
        <v>2361</v>
      </c>
      <c r="E520" t="s">
        <v>2362</v>
      </c>
      <c r="F520" t="s">
        <v>2363</v>
      </c>
      <c r="G520" t="s"/>
      <c r="H520" t="b">
        <v>0</v>
      </c>
      <c r="I520" t="s">
        <v>27</v>
      </c>
      <c r="J520" t="n">
        <v>118</v>
      </c>
      <c r="K520" t="n">
        <v>2</v>
      </c>
      <c r="L520" t="n">
        <v>4</v>
      </c>
      <c r="M520" t="n">
        <v>0</v>
      </c>
      <c r="N520" t="s">
        <v>2364</v>
      </c>
    </row>
    <row r="521" spans="1:14">
      <c r="A521" s="1">
        <f>HYPERLINK("http://www.twitter.com/Armel77346463", "Armel77346463")</f>
        <v/>
      </c>
      <c r="B521" t="s">
        <v>2365</v>
      </c>
      <c r="C521" t="s">
        <v>2366</v>
      </c>
      <c r="D521" t="s"/>
      <c r="E521" t="s"/>
      <c r="F521" t="s">
        <v>2367</v>
      </c>
      <c r="G521" t="s"/>
      <c r="H521" t="b">
        <v>0</v>
      </c>
      <c r="I521" t="s">
        <v>17</v>
      </c>
      <c r="J521" t="n">
        <v>148</v>
      </c>
      <c r="K521" t="n">
        <v>4</v>
      </c>
      <c r="L521" t="n">
        <v>0</v>
      </c>
      <c r="M521" t="n">
        <v>0</v>
      </c>
      <c r="N521" t="s"/>
    </row>
    <row r="522" spans="1:14">
      <c r="A522" s="1">
        <f>HYPERLINK("http://www.twitter.com/deftoneschic01", "deftoneschic01")</f>
        <v/>
      </c>
      <c r="B522" t="s">
        <v>2368</v>
      </c>
      <c r="C522" t="s">
        <v>2369</v>
      </c>
      <c r="D522" t="s">
        <v>2370</v>
      </c>
      <c r="E522" t="s">
        <v>2371</v>
      </c>
      <c r="F522" t="s">
        <v>2372</v>
      </c>
      <c r="G522" t="s"/>
      <c r="H522" t="b">
        <v>0</v>
      </c>
      <c r="I522" t="s">
        <v>27</v>
      </c>
      <c r="J522" t="n">
        <v>524</v>
      </c>
      <c r="K522" t="n">
        <v>341</v>
      </c>
      <c r="L522" t="n">
        <v>11913</v>
      </c>
      <c r="M522" t="n">
        <v>34482</v>
      </c>
      <c r="N522" t="s">
        <v>2373</v>
      </c>
    </row>
    <row r="523" spans="1:14">
      <c r="A523" s="1">
        <f>HYPERLINK("http://www.twitter.com/PunBryce", "PunBryce")</f>
        <v/>
      </c>
      <c r="B523" t="s">
        <v>2374</v>
      </c>
      <c r="C523" t="s">
        <v>2375</v>
      </c>
      <c r="D523" t="s">
        <v>297</v>
      </c>
      <c r="E523" t="s"/>
      <c r="F523" t="s">
        <v>2376</v>
      </c>
      <c r="G523" t="s"/>
      <c r="H523" t="b">
        <v>0</v>
      </c>
      <c r="I523" t="s">
        <v>27</v>
      </c>
      <c r="J523" t="n">
        <v>95</v>
      </c>
      <c r="K523" t="n">
        <v>0</v>
      </c>
      <c r="L523" t="n">
        <v>0</v>
      </c>
      <c r="M523" t="n">
        <v>0</v>
      </c>
      <c r="N523" t="s"/>
    </row>
    <row r="524" spans="1:14">
      <c r="A524" s="1">
        <f>HYPERLINK("http://www.twitter.com/SamsonYohnick", "SamsonYohnick")</f>
        <v/>
      </c>
      <c r="B524" t="s">
        <v>2377</v>
      </c>
      <c r="C524" t="s">
        <v>2378</v>
      </c>
      <c r="D524" t="s">
        <v>2379</v>
      </c>
      <c r="E524" t="s">
        <v>2380</v>
      </c>
      <c r="F524" t="s">
        <v>2381</v>
      </c>
      <c r="G524" t="s"/>
      <c r="H524" t="b">
        <v>0</v>
      </c>
      <c r="I524" t="s">
        <v>27</v>
      </c>
      <c r="J524" t="n">
        <v>501</v>
      </c>
      <c r="K524" t="n">
        <v>1035</v>
      </c>
      <c r="L524" t="n">
        <v>27061</v>
      </c>
      <c r="M524" t="n">
        <v>14978</v>
      </c>
      <c r="N524" t="s">
        <v>2382</v>
      </c>
    </row>
    <row r="525" spans="1:14">
      <c r="A525" s="1">
        <f>HYPERLINK("http://www.twitter.com/saad2007cavs", "saad2007cavs")</f>
        <v/>
      </c>
      <c r="B525" t="s">
        <v>2383</v>
      </c>
      <c r="C525" t="s">
        <v>2384</v>
      </c>
      <c r="D525" t="s">
        <v>2385</v>
      </c>
      <c r="E525" t="s">
        <v>2386</v>
      </c>
      <c r="F525" t="s">
        <v>2387</v>
      </c>
      <c r="G525" t="s"/>
      <c r="H525" t="b">
        <v>0</v>
      </c>
      <c r="I525" t="s">
        <v>27</v>
      </c>
      <c r="J525" t="n">
        <v>24</v>
      </c>
      <c r="K525" t="n">
        <v>2</v>
      </c>
      <c r="L525" t="n">
        <v>0</v>
      </c>
      <c r="M525" t="n">
        <v>6</v>
      </c>
      <c r="N525" t="s"/>
    </row>
    <row r="526" spans="1:14">
      <c r="A526" s="1">
        <f>HYPERLINK("http://www.twitter.com/MellisaAnn", "MellisaAnn")</f>
        <v/>
      </c>
      <c r="B526" t="s">
        <v>2388</v>
      </c>
      <c r="C526" t="s">
        <v>2389</v>
      </c>
      <c r="D526" t="s">
        <v>2390</v>
      </c>
      <c r="E526" t="s">
        <v>2391</v>
      </c>
      <c r="F526" t="s">
        <v>2392</v>
      </c>
      <c r="G526" t="s">
        <v>2393</v>
      </c>
      <c r="H526" t="b">
        <v>0</v>
      </c>
      <c r="I526" t="s">
        <v>27</v>
      </c>
      <c r="J526" t="n">
        <v>330</v>
      </c>
      <c r="K526" t="n">
        <v>346</v>
      </c>
      <c r="L526" t="n">
        <v>20272</v>
      </c>
      <c r="M526" t="n">
        <v>9645</v>
      </c>
      <c r="N526" t="s">
        <v>2394</v>
      </c>
    </row>
    <row r="527" spans="1:14">
      <c r="A527" s="1">
        <f>HYPERLINK("http://www.twitter.com/rosmery_liquey", "rosmery_liquey")</f>
        <v/>
      </c>
      <c r="B527" t="s">
        <v>2395</v>
      </c>
      <c r="C527" t="s">
        <v>2396</v>
      </c>
      <c r="D527" t="s">
        <v>2139</v>
      </c>
      <c r="E527" t="s">
        <v>2397</v>
      </c>
      <c r="F527" t="s">
        <v>2398</v>
      </c>
      <c r="G527" t="s"/>
      <c r="H527" t="b">
        <v>0</v>
      </c>
      <c r="I527" t="s">
        <v>56</v>
      </c>
      <c r="J527" t="n">
        <v>62</v>
      </c>
      <c r="K527" t="n">
        <v>8</v>
      </c>
      <c r="L527" t="n">
        <v>6</v>
      </c>
      <c r="M527" t="n">
        <v>196</v>
      </c>
      <c r="N527" t="s">
        <v>2399</v>
      </c>
    </row>
    <row r="528" spans="1:14">
      <c r="A528" s="1">
        <f>HYPERLINK("http://www.twitter.com/jamesturnley_", "jamesturnley_")</f>
        <v/>
      </c>
      <c r="B528" t="s">
        <v>2400</v>
      </c>
      <c r="C528" t="s">
        <v>2401</v>
      </c>
      <c r="D528" t="s">
        <v>297</v>
      </c>
      <c r="E528" t="s"/>
      <c r="F528" t="s">
        <v>2402</v>
      </c>
      <c r="G528" t="s"/>
      <c r="H528" t="b">
        <v>0</v>
      </c>
      <c r="I528" t="s">
        <v>27</v>
      </c>
      <c r="J528" t="n">
        <v>126</v>
      </c>
      <c r="K528" t="n">
        <v>4</v>
      </c>
      <c r="L528" t="n">
        <v>1</v>
      </c>
      <c r="M528" t="n">
        <v>7</v>
      </c>
      <c r="N528" t="s">
        <v>2403</v>
      </c>
    </row>
    <row r="529" spans="1:14">
      <c r="A529" s="1">
        <f>HYPERLINK("http://www.twitter.com/javirodriguezuk", "javirodriguezuk")</f>
        <v/>
      </c>
      <c r="B529" t="s">
        <v>2404</v>
      </c>
      <c r="C529" t="s">
        <v>2405</v>
      </c>
      <c r="D529" t="s">
        <v>2406</v>
      </c>
      <c r="E529" t="s">
        <v>2407</v>
      </c>
      <c r="F529" t="s">
        <v>2408</v>
      </c>
      <c r="G529" t="s">
        <v>2409</v>
      </c>
      <c r="H529" t="b">
        <v>0</v>
      </c>
      <c r="I529" t="s">
        <v>56</v>
      </c>
      <c r="J529" t="n">
        <v>1101</v>
      </c>
      <c r="K529" t="n">
        <v>2111</v>
      </c>
      <c r="L529" t="n">
        <v>397</v>
      </c>
      <c r="M529" t="n">
        <v>89</v>
      </c>
      <c r="N529" t="s">
        <v>2410</v>
      </c>
    </row>
    <row r="530" spans="1:14">
      <c r="A530" s="1">
        <f>HYPERLINK("http://www.twitter.com/TaterSalad85", "TaterSalad85")</f>
        <v/>
      </c>
      <c r="B530" t="s">
        <v>2411</v>
      </c>
      <c r="C530" t="s">
        <v>2412</v>
      </c>
      <c r="D530" t="s">
        <v>2413</v>
      </c>
      <c r="E530" t="s">
        <v>2414</v>
      </c>
      <c r="F530" t="s">
        <v>2415</v>
      </c>
      <c r="G530" t="s"/>
      <c r="H530" t="b">
        <v>0</v>
      </c>
      <c r="I530" t="s">
        <v>27</v>
      </c>
      <c r="J530" t="n">
        <v>79</v>
      </c>
      <c r="K530" t="n">
        <v>2</v>
      </c>
      <c r="L530" t="n">
        <v>4</v>
      </c>
      <c r="M530" t="n">
        <v>1</v>
      </c>
      <c r="N530" t="s">
        <v>2416</v>
      </c>
    </row>
    <row r="531" spans="1:14">
      <c r="A531" s="1">
        <f>HYPERLINK("http://www.twitter.com/Shota48159180", "Shota48159180")</f>
        <v/>
      </c>
      <c r="B531" t="s">
        <v>2417</v>
      </c>
      <c r="C531" t="s">
        <v>2418</v>
      </c>
      <c r="D531" t="s">
        <v>2419</v>
      </c>
      <c r="E531" t="s">
        <v>2420</v>
      </c>
      <c r="F531" t="s">
        <v>2421</v>
      </c>
      <c r="G531" t="s">
        <v>2422</v>
      </c>
      <c r="H531" t="b">
        <v>0</v>
      </c>
      <c r="I531" t="s">
        <v>27</v>
      </c>
      <c r="J531" t="n">
        <v>73</v>
      </c>
      <c r="K531" t="n">
        <v>47</v>
      </c>
      <c r="L531" t="n">
        <v>25</v>
      </c>
      <c r="M531" t="n">
        <v>96</v>
      </c>
      <c r="N531" t="s"/>
    </row>
    <row r="532" spans="1:14">
      <c r="A532" s="1">
        <f>HYPERLINK("http://www.twitter.com/norsieology", "norsieology")</f>
        <v/>
      </c>
      <c r="B532" t="s">
        <v>2423</v>
      </c>
      <c r="C532" t="s">
        <v>2424</v>
      </c>
      <c r="D532" t="s">
        <v>2425</v>
      </c>
      <c r="E532" t="s">
        <v>2426</v>
      </c>
      <c r="F532" t="s">
        <v>2427</v>
      </c>
      <c r="G532" t="s"/>
      <c r="H532" t="b">
        <v>0</v>
      </c>
      <c r="I532" t="s">
        <v>27</v>
      </c>
      <c r="J532" t="n">
        <v>383</v>
      </c>
      <c r="K532" t="n">
        <v>723</v>
      </c>
      <c r="L532" t="n">
        <v>46538</v>
      </c>
      <c r="M532" t="n">
        <v>1463</v>
      </c>
      <c r="N532" t="s">
        <v>2428</v>
      </c>
    </row>
    <row r="533" spans="1:14">
      <c r="A533" s="1">
        <f>HYPERLINK("http://www.twitter.com/Cassie49170859", "Cassie49170859")</f>
        <v/>
      </c>
      <c r="B533" t="s">
        <v>2429</v>
      </c>
      <c r="C533" t="s">
        <v>2430</v>
      </c>
      <c r="D533" t="s">
        <v>2431</v>
      </c>
      <c r="E533" t="s">
        <v>2432</v>
      </c>
      <c r="F533" t="s">
        <v>2433</v>
      </c>
      <c r="G533" t="s"/>
      <c r="H533" t="b">
        <v>0</v>
      </c>
      <c r="I533" t="s">
        <v>27</v>
      </c>
      <c r="J533" t="n">
        <v>21</v>
      </c>
      <c r="K533" t="n">
        <v>5</v>
      </c>
      <c r="L533" t="n">
        <v>20</v>
      </c>
      <c r="M533" t="n">
        <v>22</v>
      </c>
      <c r="N533" t="s">
        <v>2434</v>
      </c>
    </row>
    <row r="534" spans="1:14">
      <c r="A534" s="1">
        <f>HYPERLINK("http://www.twitter.com/MattNovella", "MattNovella")</f>
        <v/>
      </c>
      <c r="B534" t="s">
        <v>2435</v>
      </c>
      <c r="C534" t="s">
        <v>2436</v>
      </c>
      <c r="D534" t="s"/>
      <c r="E534" t="s"/>
      <c r="F534" t="s">
        <v>2437</v>
      </c>
      <c r="G534" t="s"/>
      <c r="H534" t="b">
        <v>0</v>
      </c>
      <c r="I534" t="s">
        <v>27</v>
      </c>
      <c r="J534" t="n">
        <v>30</v>
      </c>
      <c r="K534" t="n">
        <v>0</v>
      </c>
      <c r="L534" t="n">
        <v>0</v>
      </c>
      <c r="M534" t="n">
        <v>0</v>
      </c>
      <c r="N534" t="s"/>
    </row>
    <row r="535" spans="1:14">
      <c r="A535" s="1">
        <f>HYPERLINK("http://www.twitter.com/KaimoNiko", "KaimoNiko")</f>
        <v/>
      </c>
      <c r="B535" t="s">
        <v>2438</v>
      </c>
      <c r="C535" t="s">
        <v>2439</v>
      </c>
      <c r="D535" t="s"/>
      <c r="E535" t="s"/>
      <c r="F535" t="s">
        <v>2440</v>
      </c>
      <c r="G535" t="s"/>
      <c r="H535" t="b">
        <v>0</v>
      </c>
      <c r="I535" t="s">
        <v>27</v>
      </c>
      <c r="J535" t="n">
        <v>5</v>
      </c>
      <c r="K535" t="n">
        <v>0</v>
      </c>
      <c r="L535" t="n">
        <v>1</v>
      </c>
      <c r="M535" t="n">
        <v>1</v>
      </c>
      <c r="N535" t="s">
        <v>2441</v>
      </c>
    </row>
    <row r="536" spans="1:14">
      <c r="A536" s="1">
        <f>HYPERLINK("http://www.twitter.com/jim72271734", "jim72271734")</f>
        <v/>
      </c>
      <c r="B536" t="s">
        <v>2442</v>
      </c>
      <c r="C536" t="s">
        <v>2443</v>
      </c>
      <c r="D536" t="s"/>
      <c r="E536" t="s"/>
      <c r="F536" t="s">
        <v>2444</v>
      </c>
      <c r="G536" t="s"/>
      <c r="H536" t="b">
        <v>0</v>
      </c>
      <c r="I536" t="s">
        <v>27</v>
      </c>
      <c r="J536" t="n">
        <v>173</v>
      </c>
      <c r="K536" t="n">
        <v>2</v>
      </c>
      <c r="L536" t="n">
        <v>0</v>
      </c>
      <c r="M536" t="n">
        <v>0</v>
      </c>
      <c r="N536" t="s"/>
    </row>
    <row r="537" spans="1:14">
      <c r="A537" s="1">
        <f>HYPERLINK("http://www.twitter.com/drisstephen", "drisstephen")</f>
        <v/>
      </c>
      <c r="B537" t="s">
        <v>2445</v>
      </c>
      <c r="C537" t="s">
        <v>2446</v>
      </c>
      <c r="D537" t="s">
        <v>106</v>
      </c>
      <c r="E537" t="s">
        <v>2447</v>
      </c>
      <c r="F537" t="s">
        <v>2448</v>
      </c>
      <c r="G537" t="s"/>
      <c r="H537" t="b">
        <v>0</v>
      </c>
      <c r="I537" t="s">
        <v>27</v>
      </c>
      <c r="J537" t="n">
        <v>344</v>
      </c>
      <c r="K537" t="n">
        <v>258</v>
      </c>
      <c r="L537" t="n">
        <v>796</v>
      </c>
      <c r="M537" t="n">
        <v>2015</v>
      </c>
      <c r="N537" t="s"/>
    </row>
    <row r="538" spans="1:14">
      <c r="A538" s="1">
        <f>HYPERLINK("http://www.twitter.com/JwellShin", "JwellShin")</f>
        <v/>
      </c>
      <c r="B538" t="s">
        <v>2449</v>
      </c>
      <c r="C538" t="s">
        <v>2450</v>
      </c>
      <c r="D538" t="s"/>
      <c r="E538" t="s"/>
      <c r="F538" t="s">
        <v>2451</v>
      </c>
      <c r="G538" t="s"/>
      <c r="H538" t="b">
        <v>0</v>
      </c>
      <c r="I538" t="s">
        <v>399</v>
      </c>
      <c r="J538" t="n">
        <v>11</v>
      </c>
      <c r="K538" t="n">
        <v>0</v>
      </c>
      <c r="L538" t="n">
        <v>0</v>
      </c>
      <c r="M538" t="n">
        <v>0</v>
      </c>
      <c r="N538" t="s"/>
    </row>
    <row r="539" spans="1:14">
      <c r="A539" s="1">
        <f>HYPERLINK("http://www.twitter.com/Edgar28641688", "Edgar28641688")</f>
        <v/>
      </c>
      <c r="B539" t="s">
        <v>2452</v>
      </c>
      <c r="C539" t="s">
        <v>2453</v>
      </c>
      <c r="D539" t="s"/>
      <c r="E539" t="s"/>
      <c r="F539" t="s">
        <v>2454</v>
      </c>
      <c r="G539" t="s"/>
      <c r="H539" t="b">
        <v>0</v>
      </c>
      <c r="I539" t="s">
        <v>27</v>
      </c>
      <c r="J539" t="n">
        <v>63</v>
      </c>
      <c r="K539" t="n">
        <v>0</v>
      </c>
      <c r="L539" t="n">
        <v>0</v>
      </c>
      <c r="M539" t="n">
        <v>0</v>
      </c>
      <c r="N539" t="s"/>
    </row>
    <row r="540" spans="1:14">
      <c r="A540" s="1">
        <f>HYPERLINK("http://www.twitter.com/Sammyboyz805", "Sammyboyz805")</f>
        <v/>
      </c>
      <c r="B540" t="s">
        <v>2455</v>
      </c>
      <c r="C540" t="s">
        <v>2456</v>
      </c>
      <c r="D540" t="s">
        <v>2457</v>
      </c>
      <c r="E540" t="s">
        <v>2458</v>
      </c>
      <c r="F540" t="s">
        <v>2459</v>
      </c>
      <c r="G540" t="s"/>
      <c r="H540" t="b">
        <v>0</v>
      </c>
      <c r="I540" t="s">
        <v>27</v>
      </c>
      <c r="J540" t="n">
        <v>91</v>
      </c>
      <c r="K540" t="n">
        <v>95</v>
      </c>
      <c r="L540" t="n">
        <v>4816</v>
      </c>
      <c r="M540" t="n">
        <v>1220</v>
      </c>
      <c r="N540" t="s"/>
    </row>
    <row r="541" spans="1:14">
      <c r="A541" s="1">
        <f>HYPERLINK("http://www.twitter.com/AbdoAhm58029855", "AbdoAhm58029855")</f>
        <v/>
      </c>
      <c r="B541" t="s">
        <v>2460</v>
      </c>
      <c r="C541" t="s">
        <v>2461</v>
      </c>
      <c r="D541" t="s">
        <v>2462</v>
      </c>
      <c r="E541" t="s"/>
      <c r="F541" t="s">
        <v>2463</v>
      </c>
      <c r="G541" t="s"/>
      <c r="H541" t="b">
        <v>0</v>
      </c>
      <c r="I541" t="s">
        <v>342</v>
      </c>
      <c r="J541" t="n">
        <v>557</v>
      </c>
      <c r="K541" t="n">
        <v>10</v>
      </c>
      <c r="L541" t="n">
        <v>769</v>
      </c>
      <c r="M541" t="n">
        <v>81</v>
      </c>
      <c r="N541" t="s"/>
    </row>
    <row r="542" spans="1:14">
      <c r="A542" s="1">
        <f>HYPERLINK("http://www.twitter.com/Nogonomics", "Nogonomics")</f>
        <v/>
      </c>
      <c r="B542" t="s">
        <v>2464</v>
      </c>
      <c r="C542" t="s">
        <v>2465</v>
      </c>
      <c r="D542" t="s"/>
      <c r="E542" t="s"/>
      <c r="F542" t="s">
        <v>2466</v>
      </c>
      <c r="G542" t="s"/>
      <c r="H542" t="b">
        <v>0</v>
      </c>
      <c r="I542" t="s">
        <v>27</v>
      </c>
      <c r="J542" t="n">
        <v>524</v>
      </c>
      <c r="K542" t="n">
        <v>271</v>
      </c>
      <c r="L542" t="n">
        <v>197</v>
      </c>
      <c r="M542" t="n">
        <v>369</v>
      </c>
      <c r="N542" t="s"/>
    </row>
    <row r="543" spans="1:14">
      <c r="A543" s="1">
        <f>HYPERLINK("http://www.twitter.com/Nizz68305167", "Nizz68305167")</f>
        <v/>
      </c>
      <c r="B543" t="s">
        <v>2467</v>
      </c>
      <c r="C543" t="s">
        <v>2468</v>
      </c>
      <c r="D543" t="s">
        <v>2469</v>
      </c>
      <c r="E543" t="s">
        <v>2470</v>
      </c>
      <c r="F543" t="s">
        <v>2471</v>
      </c>
      <c r="G543" t="s"/>
      <c r="H543" t="b">
        <v>0</v>
      </c>
      <c r="I543" t="s">
        <v>27</v>
      </c>
      <c r="J543" t="n">
        <v>16</v>
      </c>
      <c r="K543" t="n">
        <v>3</v>
      </c>
      <c r="L543" t="n">
        <v>2</v>
      </c>
      <c r="M543" t="n">
        <v>2</v>
      </c>
      <c r="N543" t="s">
        <v>2472</v>
      </c>
    </row>
    <row r="544" spans="1:14">
      <c r="A544" s="1">
        <f>HYPERLINK("http://www.twitter.com/Esakkirajas2", "Esakkirajas2")</f>
        <v/>
      </c>
      <c r="B544" t="s">
        <v>2473</v>
      </c>
      <c r="C544" t="s">
        <v>2474</v>
      </c>
      <c r="D544" t="s"/>
      <c r="E544" t="s"/>
      <c r="F544" t="s">
        <v>2475</v>
      </c>
      <c r="G544" t="s"/>
      <c r="H544" t="b">
        <v>0</v>
      </c>
      <c r="I544" t="s">
        <v>27</v>
      </c>
      <c r="J544" t="n">
        <v>157</v>
      </c>
      <c r="K544" t="n">
        <v>0</v>
      </c>
      <c r="L544" t="n">
        <v>0</v>
      </c>
      <c r="M544" t="n">
        <v>0</v>
      </c>
      <c r="N544" t="s"/>
    </row>
    <row r="545" spans="1:14">
      <c r="A545" s="1">
        <f>HYPERLINK("http://www.twitter.com/EmmanuelGatora2", "EmmanuelGatora2")</f>
        <v/>
      </c>
      <c r="B545" t="s">
        <v>2476</v>
      </c>
      <c r="C545" t="s">
        <v>2477</v>
      </c>
      <c r="D545" t="s">
        <v>2327</v>
      </c>
      <c r="E545" t="s"/>
      <c r="F545" t="s">
        <v>2478</v>
      </c>
      <c r="G545" t="s"/>
      <c r="H545" t="b">
        <v>0</v>
      </c>
      <c r="I545" t="s">
        <v>27</v>
      </c>
      <c r="J545" t="n">
        <v>65</v>
      </c>
      <c r="K545" t="n">
        <v>5</v>
      </c>
      <c r="L545" t="n">
        <v>1</v>
      </c>
      <c r="M545" t="n">
        <v>0</v>
      </c>
      <c r="N545" t="s">
        <v>2479</v>
      </c>
    </row>
    <row r="546" spans="1:14">
      <c r="A546" s="1">
        <f>HYPERLINK("http://www.twitter.com/LitaRouser", "LitaRouser")</f>
        <v/>
      </c>
      <c r="B546" t="s">
        <v>2480</v>
      </c>
      <c r="C546" t="s">
        <v>2481</v>
      </c>
      <c r="D546" t="s">
        <v>617</v>
      </c>
      <c r="E546" t="s">
        <v>2482</v>
      </c>
      <c r="F546" t="s">
        <v>2483</v>
      </c>
      <c r="G546" t="s"/>
      <c r="H546" t="b">
        <v>0</v>
      </c>
      <c r="I546" t="s">
        <v>27</v>
      </c>
      <c r="J546" t="n">
        <v>3040</v>
      </c>
      <c r="K546" t="n">
        <v>394</v>
      </c>
      <c r="L546" t="n">
        <v>260</v>
      </c>
      <c r="M546" t="n">
        <v>118</v>
      </c>
      <c r="N546" t="s">
        <v>2484</v>
      </c>
    </row>
    <row r="547" spans="1:14">
      <c r="A547" s="1">
        <f>HYPERLINK("http://www.twitter.com/Angel_Vanae", "Angel_Vanae")</f>
        <v/>
      </c>
      <c r="B547" t="s">
        <v>2485</v>
      </c>
      <c r="C547" t="s">
        <v>2486</v>
      </c>
      <c r="D547" t="s"/>
      <c r="E547" t="s"/>
      <c r="F547" t="s">
        <v>2487</v>
      </c>
      <c r="G547" t="s"/>
      <c r="H547" t="b">
        <v>0</v>
      </c>
      <c r="I547" t="s">
        <v>27</v>
      </c>
      <c r="J547" t="n">
        <v>101</v>
      </c>
      <c r="K547" t="n">
        <v>2</v>
      </c>
      <c r="L547" t="n">
        <v>0</v>
      </c>
      <c r="M547" t="n">
        <v>0</v>
      </c>
      <c r="N547" t="s"/>
    </row>
    <row r="548" spans="1:14">
      <c r="A548" s="1">
        <f>HYPERLINK("http://www.twitter.com/rosin_sophie", "rosin_sophie")</f>
        <v/>
      </c>
      <c r="B548" t="s">
        <v>2488</v>
      </c>
      <c r="C548" t="s">
        <v>2489</v>
      </c>
      <c r="D548" t="s">
        <v>2490</v>
      </c>
      <c r="E548" t="s">
        <v>2491</v>
      </c>
      <c r="F548" t="s">
        <v>2492</v>
      </c>
      <c r="G548" t="s"/>
      <c r="H548" t="b">
        <v>0</v>
      </c>
      <c r="I548" t="s">
        <v>27</v>
      </c>
      <c r="J548" t="n">
        <v>58</v>
      </c>
      <c r="K548" t="n">
        <v>8</v>
      </c>
      <c r="L548" t="n">
        <v>2</v>
      </c>
      <c r="M548" t="n">
        <v>0</v>
      </c>
      <c r="N548" t="s">
        <v>2493</v>
      </c>
    </row>
    <row r="549" spans="1:14">
      <c r="A549" s="1">
        <f>HYPERLINK("http://www.twitter.com/GinZingRoot", "GinZingRoot")</f>
        <v/>
      </c>
      <c r="B549" t="s">
        <v>2494</v>
      </c>
      <c r="C549" t="s">
        <v>2495</v>
      </c>
      <c r="D549" t="s">
        <v>2496</v>
      </c>
      <c r="E549" t="s">
        <v>2497</v>
      </c>
      <c r="F549" t="s">
        <v>2498</v>
      </c>
      <c r="G549" t="s"/>
      <c r="H549" t="b">
        <v>0</v>
      </c>
      <c r="I549" t="s">
        <v>27</v>
      </c>
      <c r="J549" t="n">
        <v>819</v>
      </c>
      <c r="K549" t="n">
        <v>100</v>
      </c>
      <c r="L549" t="n">
        <v>917</v>
      </c>
      <c r="M549" t="n">
        <v>326</v>
      </c>
      <c r="N549" t="s">
        <v>2499</v>
      </c>
    </row>
    <row r="550" spans="1:14">
      <c r="A550" s="1">
        <f>HYPERLINK("http://www.twitter.com/661_cj", "661_cj")</f>
        <v/>
      </c>
      <c r="B550" t="s">
        <v>2500</v>
      </c>
      <c r="C550" t="s">
        <v>2501</v>
      </c>
      <c r="D550" t="s"/>
      <c r="E550" t="s">
        <v>2502</v>
      </c>
      <c r="F550" t="s">
        <v>2503</v>
      </c>
      <c r="G550" t="s"/>
      <c r="H550" t="b">
        <v>0</v>
      </c>
      <c r="I550" t="s">
        <v>27</v>
      </c>
      <c r="J550" t="n">
        <v>94</v>
      </c>
      <c r="K550" t="n">
        <v>20</v>
      </c>
      <c r="L550" t="n">
        <v>8</v>
      </c>
      <c r="M550" t="n">
        <v>29</v>
      </c>
      <c r="N550" t="s">
        <v>2504</v>
      </c>
    </row>
    <row r="551" spans="1:14">
      <c r="A551" s="1">
        <f>HYPERLINK("http://www.twitter.com/BayleA0605", "BayleA0605")</f>
        <v/>
      </c>
      <c r="B551" t="s">
        <v>2505</v>
      </c>
      <c r="C551" t="s">
        <v>2506</v>
      </c>
      <c r="D551" t="s"/>
      <c r="E551" t="s"/>
      <c r="F551" t="s">
        <v>2507</v>
      </c>
      <c r="G551" t="s"/>
      <c r="H551" t="b">
        <v>0</v>
      </c>
      <c r="I551" t="s">
        <v>27</v>
      </c>
      <c r="J551" t="n">
        <v>9</v>
      </c>
      <c r="K551" t="n">
        <v>0</v>
      </c>
      <c r="L551" t="n">
        <v>0</v>
      </c>
      <c r="M551" t="n">
        <v>2</v>
      </c>
      <c r="N551" t="s"/>
    </row>
    <row r="552" spans="1:14">
      <c r="A552" s="1">
        <f>HYPERLINK("http://www.twitter.com/_Jhnllydie", "_Jhnllydie")</f>
        <v/>
      </c>
      <c r="B552" t="s">
        <v>2508</v>
      </c>
      <c r="C552" t="s">
        <v>2509</v>
      </c>
      <c r="D552" t="s">
        <v>2510</v>
      </c>
      <c r="E552" t="s">
        <v>2511</v>
      </c>
      <c r="F552" t="s">
        <v>2512</v>
      </c>
      <c r="G552" t="s"/>
      <c r="H552" t="b">
        <v>0</v>
      </c>
      <c r="I552" t="s">
        <v>27</v>
      </c>
      <c r="J552" t="n">
        <v>32</v>
      </c>
      <c r="K552" t="n">
        <v>1</v>
      </c>
      <c r="L552" t="n">
        <v>0</v>
      </c>
      <c r="M552" t="n">
        <v>0</v>
      </c>
      <c r="N552" t="s"/>
    </row>
    <row r="553" spans="1:14">
      <c r="A553" s="1">
        <f>HYPERLINK("http://www.twitter.com/FatGuyOthniel", "FatGuyOthniel")</f>
        <v/>
      </c>
      <c r="B553" t="s">
        <v>2513</v>
      </c>
      <c r="C553" t="s">
        <v>2514</v>
      </c>
      <c r="D553" t="s">
        <v>2515</v>
      </c>
      <c r="E553" t="s"/>
      <c r="F553" t="s">
        <v>2516</v>
      </c>
      <c r="G553" t="s"/>
      <c r="H553" t="b">
        <v>0</v>
      </c>
      <c r="I553" t="s">
        <v>27</v>
      </c>
      <c r="J553" t="n">
        <v>102</v>
      </c>
      <c r="K553" t="n">
        <v>161</v>
      </c>
      <c r="L553" t="n">
        <v>834</v>
      </c>
      <c r="M553" t="n">
        <v>1931</v>
      </c>
      <c r="N553" t="s"/>
    </row>
    <row r="554" spans="1:14">
      <c r="A554" s="1">
        <f>HYPERLINK("http://www.twitter.com/Aronsonboy3", "Aronsonboy3")</f>
        <v/>
      </c>
      <c r="B554" t="s">
        <v>2517</v>
      </c>
      <c r="C554" t="s">
        <v>2518</v>
      </c>
      <c r="D554" t="s"/>
      <c r="E554" t="s"/>
      <c r="F554" t="s">
        <v>2519</v>
      </c>
      <c r="G554" t="s"/>
      <c r="H554" t="b">
        <v>0</v>
      </c>
      <c r="I554" t="s">
        <v>27</v>
      </c>
      <c r="J554" t="n">
        <v>36</v>
      </c>
      <c r="K554" t="n">
        <v>1</v>
      </c>
      <c r="L554" t="n">
        <v>0</v>
      </c>
      <c r="M554" t="n">
        <v>0</v>
      </c>
      <c r="N554" t="s"/>
    </row>
    <row r="555" spans="1:14">
      <c r="A555" s="1">
        <f>HYPERLINK("http://www.twitter.com/laverame10", "laverame10")</f>
        <v/>
      </c>
      <c r="B555" t="s">
        <v>2520</v>
      </c>
      <c r="C555" t="s">
        <v>2521</v>
      </c>
      <c r="D555" t="s"/>
      <c r="E555" t="s"/>
      <c r="F555" t="s">
        <v>2522</v>
      </c>
      <c r="G555" t="s"/>
      <c r="H555" t="b">
        <v>0</v>
      </c>
      <c r="I555" t="s">
        <v>27</v>
      </c>
      <c r="J555" t="n">
        <v>37</v>
      </c>
      <c r="K555" t="n">
        <v>0</v>
      </c>
      <c r="L555" t="n">
        <v>0</v>
      </c>
      <c r="M555" t="n">
        <v>0</v>
      </c>
      <c r="N555" t="s"/>
    </row>
    <row r="556" spans="1:14">
      <c r="A556" s="1">
        <f>HYPERLINK("http://www.twitter.com/jaay_waay", "jaay_waay")</f>
        <v/>
      </c>
      <c r="B556" t="s">
        <v>2523</v>
      </c>
      <c r="C556" t="s">
        <v>2524</v>
      </c>
      <c r="D556" t="s">
        <v>2525</v>
      </c>
      <c r="E556" t="s">
        <v>2526</v>
      </c>
      <c r="F556" t="s">
        <v>2527</v>
      </c>
      <c r="G556" t="s"/>
      <c r="H556" t="b">
        <v>0</v>
      </c>
      <c r="I556" t="s">
        <v>27</v>
      </c>
      <c r="J556" t="n">
        <v>103</v>
      </c>
      <c r="K556" t="n">
        <v>435</v>
      </c>
      <c r="L556" t="n">
        <v>0</v>
      </c>
      <c r="M556" t="n">
        <v>0</v>
      </c>
      <c r="N556" t="s"/>
    </row>
    <row r="557" spans="1:14">
      <c r="A557" s="1">
        <f>HYPERLINK("http://www.twitter.com/GregoryCarper14", "GregoryCarper14")</f>
        <v/>
      </c>
      <c r="B557" t="s">
        <v>2528</v>
      </c>
      <c r="C557" t="s">
        <v>2529</v>
      </c>
      <c r="D557" t="s">
        <v>2530</v>
      </c>
      <c r="E557" t="s"/>
      <c r="F557" t="s">
        <v>2531</v>
      </c>
      <c r="G557" t="s"/>
      <c r="H557" t="b">
        <v>0</v>
      </c>
      <c r="I557" t="s">
        <v>27</v>
      </c>
      <c r="J557" t="n">
        <v>62</v>
      </c>
      <c r="K557" t="n">
        <v>7</v>
      </c>
      <c r="L557" t="n">
        <v>97</v>
      </c>
      <c r="M557" t="n">
        <v>183</v>
      </c>
      <c r="N557" t="s">
        <v>2532</v>
      </c>
    </row>
    <row r="558" spans="1:14">
      <c r="A558" s="1">
        <f>HYPERLINK("http://www.twitter.com/owen788", "owen788")</f>
        <v/>
      </c>
      <c r="B558" t="s">
        <v>2533</v>
      </c>
      <c r="C558" t="s">
        <v>2534</v>
      </c>
      <c r="D558" t="s">
        <v>2535</v>
      </c>
      <c r="E558" t="s">
        <v>2536</v>
      </c>
      <c r="F558" t="s">
        <v>2537</v>
      </c>
      <c r="G558" t="s">
        <v>2538</v>
      </c>
      <c r="H558" t="b">
        <v>0</v>
      </c>
      <c r="I558" t="s">
        <v>27</v>
      </c>
      <c r="J558" t="n">
        <v>203</v>
      </c>
      <c r="K558" t="n">
        <v>54</v>
      </c>
      <c r="L558" t="n">
        <v>503</v>
      </c>
      <c r="M558" t="n">
        <v>565</v>
      </c>
      <c r="N558" t="s">
        <v>2539</v>
      </c>
    </row>
    <row r="559" spans="1:14">
      <c r="A559" s="1">
        <f>HYPERLINK("http://www.twitter.com/p_tots", "p_tots")</f>
        <v/>
      </c>
      <c r="B559" t="s">
        <v>2540</v>
      </c>
      <c r="C559" t="s">
        <v>2541</v>
      </c>
      <c r="D559" t="s"/>
      <c r="E559" t="s">
        <v>2542</v>
      </c>
      <c r="F559" t="s">
        <v>2543</v>
      </c>
      <c r="G559" t="s"/>
      <c r="H559" t="b">
        <v>0</v>
      </c>
      <c r="I559" t="s">
        <v>27</v>
      </c>
      <c r="J559" t="n">
        <v>214</v>
      </c>
      <c r="K559" t="n">
        <v>5</v>
      </c>
      <c r="L559" t="n">
        <v>2</v>
      </c>
      <c r="M559" t="n">
        <v>12</v>
      </c>
      <c r="N559" t="s">
        <v>2544</v>
      </c>
    </row>
    <row r="560" spans="1:14">
      <c r="A560" s="1">
        <f>HYPERLINK("http://www.twitter.com/NictoriousNZ", "NictoriousNZ")</f>
        <v/>
      </c>
      <c r="B560" t="s">
        <v>2545</v>
      </c>
      <c r="C560" t="s">
        <v>2546</v>
      </c>
      <c r="D560" t="s">
        <v>2547</v>
      </c>
      <c r="E560" t="s">
        <v>2548</v>
      </c>
      <c r="F560" t="s">
        <v>2549</v>
      </c>
      <c r="G560" t="s">
        <v>2550</v>
      </c>
      <c r="H560" t="b">
        <v>0</v>
      </c>
      <c r="I560" t="s">
        <v>27</v>
      </c>
      <c r="J560" t="n">
        <v>92</v>
      </c>
      <c r="K560" t="n">
        <v>38</v>
      </c>
      <c r="L560" t="n">
        <v>32</v>
      </c>
      <c r="M560" t="n">
        <v>136</v>
      </c>
      <c r="N560" t="s">
        <v>2551</v>
      </c>
    </row>
    <row r="561" spans="1:14">
      <c r="A561" s="1">
        <f>HYPERLINK("http://www.twitter.com/LourencoMayane", "LourencoMayane")</f>
        <v/>
      </c>
      <c r="B561" t="s">
        <v>2552</v>
      </c>
      <c r="C561" t="s">
        <v>2553</v>
      </c>
      <c r="D561" t="s"/>
      <c r="E561" t="s">
        <v>2554</v>
      </c>
      <c r="F561" t="s">
        <v>2555</v>
      </c>
      <c r="G561" t="s"/>
      <c r="H561" t="b">
        <v>0</v>
      </c>
      <c r="I561" t="s">
        <v>22</v>
      </c>
      <c r="J561" t="n">
        <v>187</v>
      </c>
      <c r="K561" t="n">
        <v>74</v>
      </c>
      <c r="L561" t="n">
        <v>2</v>
      </c>
      <c r="M561" t="n">
        <v>16</v>
      </c>
      <c r="N561" t="s">
        <v>2556</v>
      </c>
    </row>
    <row r="562" spans="1:14">
      <c r="A562" s="1">
        <f>HYPERLINK("http://www.twitter.com/Coops141076", "Coops141076")</f>
        <v/>
      </c>
      <c r="B562" t="s">
        <v>2557</v>
      </c>
      <c r="C562" t="s">
        <v>2558</v>
      </c>
      <c r="D562" t="s">
        <v>2559</v>
      </c>
      <c r="E562" t="s">
        <v>2560</v>
      </c>
      <c r="F562" t="s">
        <v>2561</v>
      </c>
      <c r="G562" t="s"/>
      <c r="H562" t="b">
        <v>0</v>
      </c>
      <c r="I562" t="s">
        <v>27</v>
      </c>
      <c r="J562" t="n">
        <v>661</v>
      </c>
      <c r="K562" t="n">
        <v>87</v>
      </c>
      <c r="L562" t="n">
        <v>14</v>
      </c>
      <c r="M562" t="n">
        <v>2</v>
      </c>
      <c r="N562" t="s">
        <v>2562</v>
      </c>
    </row>
    <row r="563" spans="1:14">
      <c r="A563" s="1">
        <f>HYPERLINK("http://www.twitter.com/lgpferraz", "lgpferraz")</f>
        <v/>
      </c>
      <c r="B563" t="s">
        <v>2563</v>
      </c>
      <c r="C563" t="s">
        <v>2564</v>
      </c>
      <c r="D563" t="s">
        <v>2565</v>
      </c>
      <c r="E563" t="s"/>
      <c r="F563" t="s">
        <v>2566</v>
      </c>
      <c r="G563" t="s"/>
      <c r="H563" t="b">
        <v>0</v>
      </c>
      <c r="I563" t="s">
        <v>22</v>
      </c>
      <c r="J563" t="n">
        <v>28</v>
      </c>
      <c r="K563" t="n">
        <v>3</v>
      </c>
      <c r="L563" t="n">
        <v>0</v>
      </c>
      <c r="M563" t="n">
        <v>1</v>
      </c>
      <c r="N563" t="s"/>
    </row>
    <row r="564" spans="1:14">
      <c r="A564" s="1">
        <f>HYPERLINK("http://www.twitter.com/Sharks332", "Sharks332")</f>
        <v/>
      </c>
      <c r="B564" t="s">
        <v>2567</v>
      </c>
      <c r="C564" t="s">
        <v>2568</v>
      </c>
      <c r="D564" t="s">
        <v>2569</v>
      </c>
      <c r="E564" t="s">
        <v>2570</v>
      </c>
      <c r="F564" t="s">
        <v>2571</v>
      </c>
      <c r="G564" t="s">
        <v>2572</v>
      </c>
      <c r="H564" t="b">
        <v>0</v>
      </c>
      <c r="I564" t="s">
        <v>27</v>
      </c>
      <c r="J564" t="n">
        <v>52</v>
      </c>
      <c r="K564" t="n">
        <v>301</v>
      </c>
      <c r="L564" t="n">
        <v>233</v>
      </c>
      <c r="M564" t="n">
        <v>391</v>
      </c>
      <c r="N564" t="s">
        <v>2573</v>
      </c>
    </row>
    <row r="565" spans="1:14">
      <c r="A565" s="1">
        <f>HYPERLINK("http://www.twitter.com/OliOliOxenSpree", "OliOliOxenSpree")</f>
        <v/>
      </c>
      <c r="B565" t="s">
        <v>2574</v>
      </c>
      <c r="C565" t="s">
        <v>2575</v>
      </c>
      <c r="D565" t="s">
        <v>2576</v>
      </c>
      <c r="E565" t="s">
        <v>2577</v>
      </c>
      <c r="F565" t="s">
        <v>2578</v>
      </c>
      <c r="G565" t="s"/>
      <c r="H565" t="b">
        <v>0</v>
      </c>
      <c r="I565" t="s">
        <v>27</v>
      </c>
      <c r="J565" t="n">
        <v>27</v>
      </c>
      <c r="K565" t="n">
        <v>61</v>
      </c>
      <c r="L565" t="n">
        <v>47</v>
      </c>
      <c r="M565" t="n">
        <v>33</v>
      </c>
      <c r="N565" t="s">
        <v>2579</v>
      </c>
    </row>
    <row r="566" spans="1:14">
      <c r="A566" s="1">
        <f>HYPERLINK("http://www.twitter.com/creative_camel", "creative_camel")</f>
        <v/>
      </c>
      <c r="B566" t="s">
        <v>2580</v>
      </c>
      <c r="C566" t="s">
        <v>2331</v>
      </c>
      <c r="D566" t="s">
        <v>2581</v>
      </c>
      <c r="E566" t="s">
        <v>2582</v>
      </c>
      <c r="F566" t="s">
        <v>2583</v>
      </c>
      <c r="G566" t="s"/>
      <c r="H566" t="b">
        <v>0</v>
      </c>
      <c r="I566" t="s">
        <v>27</v>
      </c>
      <c r="J566" t="n">
        <v>154</v>
      </c>
      <c r="K566" t="n">
        <v>557</v>
      </c>
      <c r="L566" t="n">
        <v>3469</v>
      </c>
      <c r="M566" t="n">
        <v>1296</v>
      </c>
      <c r="N566" t="s">
        <v>507</v>
      </c>
    </row>
    <row r="567" spans="1:14">
      <c r="A567" s="1">
        <f>HYPERLINK("http://www.twitter.com/RAMfNrSZ5aYdzo6", "RAMfNrSZ5aYdzo6")</f>
        <v/>
      </c>
      <c r="B567" t="s">
        <v>2584</v>
      </c>
      <c r="C567" t="s">
        <v>2585</v>
      </c>
      <c r="D567" t="s"/>
      <c r="E567" t="s"/>
      <c r="F567" t="s">
        <v>2586</v>
      </c>
      <c r="G567" t="s"/>
      <c r="H567" t="b">
        <v>0</v>
      </c>
      <c r="I567" t="s">
        <v>27</v>
      </c>
      <c r="J567" t="n">
        <v>45</v>
      </c>
      <c r="K567" t="n">
        <v>1</v>
      </c>
      <c r="L567" t="n">
        <v>0</v>
      </c>
      <c r="M567" t="n">
        <v>0</v>
      </c>
      <c r="N567" t="s"/>
    </row>
    <row r="568" spans="1:14">
      <c r="A568" s="1">
        <f>HYPERLINK("http://www.twitter.com/iamJerseyshakur", "iamJerseyshakur")</f>
        <v/>
      </c>
      <c r="B568" t="s">
        <v>2587</v>
      </c>
      <c r="C568" t="s">
        <v>2588</v>
      </c>
      <c r="D568" t="s">
        <v>2589</v>
      </c>
      <c r="E568" t="s">
        <v>2590</v>
      </c>
      <c r="F568" t="s">
        <v>2591</v>
      </c>
      <c r="G568" t="s">
        <v>2592</v>
      </c>
      <c r="H568" t="b">
        <v>0</v>
      </c>
      <c r="I568" t="s">
        <v>27</v>
      </c>
      <c r="J568" t="n">
        <v>413</v>
      </c>
      <c r="K568" t="n">
        <v>53</v>
      </c>
      <c r="L568" t="n">
        <v>213</v>
      </c>
      <c r="M568" t="n">
        <v>111</v>
      </c>
      <c r="N568" t="s"/>
    </row>
    <row r="569" spans="1:14">
      <c r="A569" s="1">
        <f>HYPERLINK("http://www.twitter.com/Marcelle_M_", "Marcelle_M_")</f>
        <v/>
      </c>
      <c r="B569" t="s">
        <v>2593</v>
      </c>
      <c r="C569" t="s">
        <v>2594</v>
      </c>
      <c r="D569" t="s">
        <v>2595</v>
      </c>
      <c r="E569" t="s"/>
      <c r="F569" t="s">
        <v>2596</v>
      </c>
      <c r="G569" t="s"/>
      <c r="H569" t="b">
        <v>0</v>
      </c>
      <c r="I569" t="s">
        <v>27</v>
      </c>
      <c r="J569" t="n">
        <v>17</v>
      </c>
      <c r="K569" t="n">
        <v>2</v>
      </c>
      <c r="L569" t="n">
        <v>1</v>
      </c>
      <c r="M569" t="n">
        <v>9</v>
      </c>
      <c r="N569" t="s">
        <v>2597</v>
      </c>
    </row>
    <row r="570" spans="1:14">
      <c r="A570" s="1">
        <f>HYPERLINK("http://www.twitter.com/wzj2swXBzKTBsEw", "wzj2swXBzKTBsEw")</f>
        <v/>
      </c>
      <c r="B570" t="s">
        <v>2598</v>
      </c>
      <c r="C570" t="s">
        <v>2599</v>
      </c>
      <c r="D570" t="s"/>
      <c r="E570" t="s"/>
      <c r="F570" t="s">
        <v>2600</v>
      </c>
      <c r="G570" t="s"/>
      <c r="H570" t="b">
        <v>0</v>
      </c>
      <c r="I570" t="s">
        <v>27</v>
      </c>
      <c r="J570" t="n">
        <v>15</v>
      </c>
      <c r="K570" t="n">
        <v>0</v>
      </c>
      <c r="L570" t="n">
        <v>0</v>
      </c>
      <c r="M570" t="n">
        <v>0</v>
      </c>
      <c r="N570" t="s"/>
    </row>
    <row r="571" spans="1:14">
      <c r="A571" s="1">
        <f>HYPERLINK("http://www.twitter.com/christianancira", "christianancira")</f>
        <v/>
      </c>
      <c r="B571" t="s">
        <v>2601</v>
      </c>
      <c r="C571" t="s">
        <v>2602</v>
      </c>
      <c r="D571" t="s"/>
      <c r="E571" t="s">
        <v>2603</v>
      </c>
      <c r="F571" t="s">
        <v>2604</v>
      </c>
      <c r="G571" t="s"/>
      <c r="H571" t="b">
        <v>0</v>
      </c>
      <c r="I571" t="s">
        <v>27</v>
      </c>
      <c r="J571" t="n">
        <v>191</v>
      </c>
      <c r="K571" t="n">
        <v>239</v>
      </c>
      <c r="L571" t="n">
        <v>86</v>
      </c>
      <c r="M571" t="n">
        <v>568</v>
      </c>
      <c r="N571" t="s">
        <v>2605</v>
      </c>
    </row>
    <row r="572" spans="1:14">
      <c r="A572" s="1">
        <f>HYPERLINK("http://www.twitter.com/catchaparian", "catchaparian")</f>
        <v/>
      </c>
      <c r="B572" t="s">
        <v>2606</v>
      </c>
      <c r="C572" t="s">
        <v>2607</v>
      </c>
      <c r="D572" t="s">
        <v>2608</v>
      </c>
      <c r="E572" t="s">
        <v>2609</v>
      </c>
      <c r="F572" t="s">
        <v>2610</v>
      </c>
      <c r="G572" t="s"/>
      <c r="H572" t="b">
        <v>0</v>
      </c>
      <c r="I572" t="s">
        <v>27</v>
      </c>
      <c r="J572" t="n">
        <v>153</v>
      </c>
      <c r="K572" t="n">
        <v>7</v>
      </c>
      <c r="L572" t="n">
        <v>0</v>
      </c>
      <c r="M572" t="n">
        <v>3186</v>
      </c>
      <c r="N572" t="s"/>
    </row>
    <row r="573" spans="1:14">
      <c r="A573" s="1">
        <f>HYPERLINK("http://www.twitter.com/Gordosie", "Gordosie")</f>
        <v/>
      </c>
      <c r="B573" t="s">
        <v>2611</v>
      </c>
      <c r="C573" t="s">
        <v>2612</v>
      </c>
      <c r="D573" t="s"/>
      <c r="E573" t="s"/>
      <c r="F573" t="s">
        <v>2613</v>
      </c>
      <c r="G573" t="s"/>
      <c r="H573" t="b">
        <v>0</v>
      </c>
      <c r="I573" t="s">
        <v>27</v>
      </c>
      <c r="J573" t="n">
        <v>100</v>
      </c>
      <c r="K573" t="n">
        <v>0</v>
      </c>
      <c r="L573" t="n">
        <v>0</v>
      </c>
      <c r="M573" t="n">
        <v>0</v>
      </c>
      <c r="N573" t="s"/>
    </row>
    <row r="574" spans="1:14">
      <c r="A574" s="1">
        <f>HYPERLINK("http://www.twitter.com/loganmanz", "loganmanz")</f>
        <v/>
      </c>
      <c r="B574" t="s">
        <v>2614</v>
      </c>
      <c r="C574" t="s">
        <v>2615</v>
      </c>
      <c r="D574" t="s">
        <v>2616</v>
      </c>
      <c r="E574" t="s">
        <v>2617</v>
      </c>
      <c r="F574" t="s">
        <v>2618</v>
      </c>
      <c r="G574" t="s"/>
      <c r="H574" t="b">
        <v>0</v>
      </c>
      <c r="I574" t="s">
        <v>27</v>
      </c>
      <c r="J574" t="n">
        <v>614</v>
      </c>
      <c r="K574" t="n">
        <v>975</v>
      </c>
      <c r="L574" t="n">
        <v>19512</v>
      </c>
      <c r="M574" t="n">
        <v>12060</v>
      </c>
      <c r="N574" t="s">
        <v>2619</v>
      </c>
    </row>
    <row r="575" spans="1:14">
      <c r="A575" s="1">
        <f>HYPERLINK("http://www.twitter.com/RubenGarcia69_", "RubenGarcia69_")</f>
        <v/>
      </c>
      <c r="B575" t="s">
        <v>2620</v>
      </c>
      <c r="C575" t="s">
        <v>2621</v>
      </c>
      <c r="D575" t="s"/>
      <c r="E575" t="s"/>
      <c r="F575" t="s">
        <v>2622</v>
      </c>
      <c r="G575" t="s"/>
      <c r="H575" t="b">
        <v>0</v>
      </c>
      <c r="I575" t="s">
        <v>56</v>
      </c>
      <c r="J575" t="n">
        <v>1390</v>
      </c>
      <c r="K575" t="n">
        <v>402</v>
      </c>
      <c r="L575" t="n">
        <v>376</v>
      </c>
      <c r="M575" t="n">
        <v>315</v>
      </c>
      <c r="N575" t="s">
        <v>2623</v>
      </c>
    </row>
    <row r="576" spans="1:14">
      <c r="A576" s="1">
        <f>HYPERLINK("http://www.twitter.com/Yuri_Palladium", "Yuri_Palladium")</f>
        <v/>
      </c>
      <c r="B576" t="s">
        <v>2624</v>
      </c>
      <c r="C576" t="s">
        <v>2625</v>
      </c>
      <c r="D576" t="s">
        <v>2626</v>
      </c>
      <c r="E576" t="s">
        <v>2627</v>
      </c>
      <c r="F576" t="s">
        <v>2628</v>
      </c>
      <c r="G576" t="s"/>
      <c r="H576" t="b">
        <v>0</v>
      </c>
      <c r="I576" t="s">
        <v>22</v>
      </c>
      <c r="J576" t="n">
        <v>48</v>
      </c>
      <c r="K576" t="n">
        <v>10</v>
      </c>
      <c r="L576" t="n">
        <v>0</v>
      </c>
      <c r="M576" t="n">
        <v>1</v>
      </c>
      <c r="N576" t="s"/>
    </row>
    <row r="577" spans="1:14">
      <c r="A577" s="1">
        <f>HYPERLINK("http://www.twitter.com/sorabeatsoldier", "sorabeatsoldier")</f>
        <v/>
      </c>
      <c r="B577" t="s">
        <v>2629</v>
      </c>
      <c r="C577" t="s">
        <v>2630</v>
      </c>
      <c r="D577" t="s">
        <v>2631</v>
      </c>
      <c r="E577" t="s">
        <v>2632</v>
      </c>
      <c r="F577" t="s">
        <v>2633</v>
      </c>
      <c r="G577" t="s">
        <v>2634</v>
      </c>
      <c r="H577" t="b">
        <v>0</v>
      </c>
      <c r="I577" t="s">
        <v>154</v>
      </c>
      <c r="J577" t="n">
        <v>278</v>
      </c>
      <c r="K577" t="n">
        <v>1669</v>
      </c>
      <c r="L577" t="n">
        <v>1072</v>
      </c>
      <c r="M577" t="n">
        <v>64</v>
      </c>
      <c r="N577" t="s">
        <v>2635</v>
      </c>
    </row>
    <row r="578" spans="1:14">
      <c r="A578" s="1">
        <f>HYPERLINK("http://www.twitter.com/ThomasBump6", "ThomasBump6")</f>
        <v/>
      </c>
      <c r="B578" t="s">
        <v>2636</v>
      </c>
      <c r="C578" t="s">
        <v>2637</v>
      </c>
      <c r="D578" t="s">
        <v>2638</v>
      </c>
      <c r="E578" t="s">
        <v>2639</v>
      </c>
      <c r="F578" t="s">
        <v>2640</v>
      </c>
      <c r="G578" t="s"/>
      <c r="H578" t="b">
        <v>0</v>
      </c>
      <c r="I578" t="s">
        <v>27</v>
      </c>
      <c r="J578" t="n">
        <v>105</v>
      </c>
      <c r="K578" t="n">
        <v>0</v>
      </c>
      <c r="L578" t="n">
        <v>2</v>
      </c>
      <c r="M578" t="n">
        <v>9</v>
      </c>
      <c r="N578" t="s">
        <v>2641</v>
      </c>
    </row>
    <row r="579" spans="1:14">
      <c r="A579" s="1">
        <f>HYPERLINK("http://www.twitter.com/alba_hermilo", "alba_hermilo")</f>
        <v/>
      </c>
      <c r="B579" t="s">
        <v>2642</v>
      </c>
      <c r="C579" t="s">
        <v>2643</v>
      </c>
      <c r="D579" t="s"/>
      <c r="E579" t="s"/>
      <c r="F579" t="s">
        <v>2644</v>
      </c>
      <c r="G579" t="s"/>
      <c r="H579" t="b">
        <v>0</v>
      </c>
      <c r="I579" t="s">
        <v>27</v>
      </c>
      <c r="J579" t="n">
        <v>50</v>
      </c>
      <c r="K579" t="n">
        <v>2</v>
      </c>
      <c r="L579" t="n">
        <v>0</v>
      </c>
      <c r="M579" t="n">
        <v>10</v>
      </c>
      <c r="N579" t="s"/>
    </row>
    <row r="580" spans="1:14">
      <c r="A580" s="1">
        <f>HYPERLINK("http://www.twitter.com/JessAdolfoRome4", "JessAdolfoRome4")</f>
        <v/>
      </c>
      <c r="B580" t="s">
        <v>2645</v>
      </c>
      <c r="C580" t="s">
        <v>2646</v>
      </c>
      <c r="D580" t="s"/>
      <c r="E580" t="s"/>
      <c r="F580" t="s">
        <v>2647</v>
      </c>
      <c r="G580" t="s"/>
      <c r="H580" t="b">
        <v>0</v>
      </c>
      <c r="I580" t="s">
        <v>56</v>
      </c>
      <c r="J580" t="n">
        <v>99</v>
      </c>
      <c r="K580" t="n">
        <v>1</v>
      </c>
      <c r="L580" t="n">
        <v>1</v>
      </c>
      <c r="M580" t="n">
        <v>1</v>
      </c>
      <c r="N580" t="s">
        <v>1482</v>
      </c>
    </row>
    <row r="581" spans="1:14">
      <c r="A581" s="1">
        <f>HYPERLINK("http://www.twitter.com/IsaaPooh", "IsaaPooh")</f>
        <v/>
      </c>
      <c r="B581" t="s">
        <v>2648</v>
      </c>
      <c r="C581" t="s">
        <v>2649</v>
      </c>
      <c r="D581" t="s">
        <v>2650</v>
      </c>
      <c r="E581" t="s">
        <v>2651</v>
      </c>
      <c r="F581" t="s">
        <v>2652</v>
      </c>
      <c r="G581" t="s"/>
      <c r="H581" t="b">
        <v>0</v>
      </c>
      <c r="I581" t="s">
        <v>27</v>
      </c>
      <c r="J581" t="n">
        <v>206</v>
      </c>
      <c r="K581" t="n">
        <v>94</v>
      </c>
      <c r="L581" t="n">
        <v>498</v>
      </c>
      <c r="M581" t="n">
        <v>171</v>
      </c>
      <c r="N581" t="s">
        <v>2653</v>
      </c>
    </row>
    <row r="582" spans="1:14">
      <c r="A582" s="1">
        <f>HYPERLINK("http://www.twitter.com/Robinswoll", "Robinswoll")</f>
        <v/>
      </c>
      <c r="B582" t="s">
        <v>2654</v>
      </c>
      <c r="C582" t="s">
        <v>2655</v>
      </c>
      <c r="D582" t="s"/>
      <c r="E582" t="s"/>
      <c r="F582" t="s">
        <v>2656</v>
      </c>
      <c r="G582" t="s"/>
      <c r="H582" t="b">
        <v>0</v>
      </c>
      <c r="I582" t="s">
        <v>27</v>
      </c>
      <c r="J582" t="n">
        <v>23</v>
      </c>
      <c r="K582" t="n">
        <v>1</v>
      </c>
      <c r="L582" t="n">
        <v>0</v>
      </c>
      <c r="M582" t="n">
        <v>1</v>
      </c>
      <c r="N582" t="s"/>
    </row>
    <row r="583" spans="1:14">
      <c r="A583" s="1">
        <f>HYPERLINK("http://www.twitter.com/ZackWKent", "ZackWKent")</f>
        <v/>
      </c>
      <c r="B583" t="s">
        <v>2657</v>
      </c>
      <c r="C583" t="s">
        <v>2658</v>
      </c>
      <c r="D583" t="s"/>
      <c r="E583" t="s">
        <v>2659</v>
      </c>
      <c r="F583" t="s">
        <v>2660</v>
      </c>
      <c r="G583" t="s"/>
      <c r="H583" t="b">
        <v>0</v>
      </c>
      <c r="I583" t="s">
        <v>27</v>
      </c>
      <c r="J583" t="n">
        <v>156</v>
      </c>
      <c r="K583" t="n">
        <v>53</v>
      </c>
      <c r="L583" t="n">
        <v>106</v>
      </c>
      <c r="M583" t="n">
        <v>223</v>
      </c>
      <c r="N583" t="s">
        <v>2661</v>
      </c>
    </row>
    <row r="584" spans="1:14">
      <c r="A584" s="1">
        <f>HYPERLINK("http://www.twitter.com/AriasOarias784", "AriasOarias784")</f>
        <v/>
      </c>
      <c r="B584" t="s">
        <v>2662</v>
      </c>
      <c r="C584" t="s">
        <v>2663</v>
      </c>
      <c r="D584" t="s">
        <v>2664</v>
      </c>
      <c r="E584" t="s">
        <v>2665</v>
      </c>
      <c r="F584" t="s">
        <v>2666</v>
      </c>
      <c r="G584" t="s"/>
      <c r="H584" t="b">
        <v>0</v>
      </c>
      <c r="I584" t="s">
        <v>56</v>
      </c>
      <c r="J584" t="n">
        <v>227</v>
      </c>
      <c r="K584" t="n">
        <v>9</v>
      </c>
      <c r="L584" t="n">
        <v>0</v>
      </c>
      <c r="M584" t="n">
        <v>0</v>
      </c>
      <c r="N584" t="s"/>
    </row>
    <row r="585" spans="1:14">
      <c r="A585" s="1">
        <f>HYPERLINK("http://www.twitter.com/PinhattiMurilo", "PinhattiMurilo")</f>
        <v/>
      </c>
      <c r="B585" t="s">
        <v>2667</v>
      </c>
      <c r="C585" t="s">
        <v>2668</v>
      </c>
      <c r="D585" t="s"/>
      <c r="E585" t="s"/>
      <c r="F585" t="s">
        <v>2669</v>
      </c>
      <c r="G585" t="s"/>
      <c r="H585" t="b">
        <v>0</v>
      </c>
      <c r="I585" t="s">
        <v>22</v>
      </c>
      <c r="J585" t="n">
        <v>103</v>
      </c>
      <c r="K585" t="n">
        <v>0</v>
      </c>
      <c r="L585" t="n">
        <v>0</v>
      </c>
      <c r="M585" t="n">
        <v>0</v>
      </c>
      <c r="N585" t="s"/>
    </row>
    <row r="586" spans="1:14">
      <c r="A586" s="1">
        <f>HYPERLINK("http://www.twitter.com/CancholaDimen", "CancholaDimen")</f>
        <v/>
      </c>
      <c r="B586" t="s">
        <v>2670</v>
      </c>
      <c r="C586" t="s">
        <v>2671</v>
      </c>
      <c r="D586" t="s"/>
      <c r="E586" t="s"/>
      <c r="F586" t="s">
        <v>2672</v>
      </c>
      <c r="G586" t="s"/>
      <c r="H586" t="b">
        <v>0</v>
      </c>
      <c r="I586" t="s">
        <v>27</v>
      </c>
      <c r="J586" t="n">
        <v>19</v>
      </c>
      <c r="K586" t="n">
        <v>2</v>
      </c>
      <c r="L586" t="n">
        <v>3</v>
      </c>
      <c r="M586" t="n">
        <v>3</v>
      </c>
      <c r="N586" t="s">
        <v>2673</v>
      </c>
    </row>
    <row r="587" spans="1:14">
      <c r="A587" s="1">
        <f>HYPERLINK("http://www.twitter.com/Raydrel18", "Raydrel18")</f>
        <v/>
      </c>
      <c r="B587" t="s">
        <v>2674</v>
      </c>
      <c r="C587" t="s">
        <v>2675</v>
      </c>
      <c r="D587" t="s"/>
      <c r="E587" t="s"/>
      <c r="F587" t="s">
        <v>2676</v>
      </c>
      <c r="G587" t="s"/>
      <c r="H587" t="b">
        <v>0</v>
      </c>
      <c r="I587" t="s">
        <v>56</v>
      </c>
      <c r="J587" t="n">
        <v>89</v>
      </c>
      <c r="K587" t="n">
        <v>2</v>
      </c>
      <c r="L587" t="n">
        <v>4</v>
      </c>
      <c r="M587" t="n">
        <v>10</v>
      </c>
      <c r="N587" t="s">
        <v>2677</v>
      </c>
    </row>
    <row r="588" spans="1:14">
      <c r="A588" s="1">
        <f>HYPERLINK("http://www.twitter.com/GrantMi06062465", "GrantMi06062465")</f>
        <v/>
      </c>
      <c r="B588" t="s">
        <v>2678</v>
      </c>
      <c r="C588" t="s">
        <v>2679</v>
      </c>
      <c r="D588" t="s"/>
      <c r="E588" t="s">
        <v>2680</v>
      </c>
      <c r="F588" t="s">
        <v>2681</v>
      </c>
      <c r="G588" t="s"/>
      <c r="H588" t="b">
        <v>0</v>
      </c>
      <c r="I588" t="s">
        <v>27</v>
      </c>
      <c r="J588" t="n">
        <v>67</v>
      </c>
      <c r="K588" t="n">
        <v>3</v>
      </c>
      <c r="L588" t="n">
        <v>53</v>
      </c>
      <c r="M588" t="n">
        <v>250</v>
      </c>
      <c r="N588" t="s">
        <v>2682</v>
      </c>
    </row>
    <row r="589" spans="1:14">
      <c r="A589" s="1">
        <f>HYPERLINK("http://www.twitter.com/Abrrenchen", "Abrrenchen")</f>
        <v/>
      </c>
      <c r="B589" t="s">
        <v>2683</v>
      </c>
      <c r="C589" t="s">
        <v>2684</v>
      </c>
      <c r="D589" t="s">
        <v>2685</v>
      </c>
      <c r="E589" t="s">
        <v>2686</v>
      </c>
      <c r="F589" t="s">
        <v>2687</v>
      </c>
      <c r="G589" t="s"/>
      <c r="H589" t="b">
        <v>0</v>
      </c>
      <c r="I589" t="s">
        <v>27</v>
      </c>
      <c r="J589" t="n">
        <v>74</v>
      </c>
      <c r="K589" t="n">
        <v>10</v>
      </c>
      <c r="L589" t="n">
        <v>0</v>
      </c>
      <c r="M589" t="n">
        <v>1</v>
      </c>
      <c r="N589" t="s"/>
    </row>
    <row r="590" spans="1:14">
      <c r="A590" s="1">
        <f>HYPERLINK("http://www.twitter.com/Yamilkavera30", "Yamilkavera30")</f>
        <v/>
      </c>
      <c r="B590" t="s">
        <v>2688</v>
      </c>
      <c r="C590" t="s">
        <v>2689</v>
      </c>
      <c r="D590" t="s"/>
      <c r="E590" t="s"/>
      <c r="F590" t="s">
        <v>2690</v>
      </c>
      <c r="G590" t="s"/>
      <c r="H590" t="b">
        <v>0</v>
      </c>
      <c r="I590" t="s">
        <v>56</v>
      </c>
      <c r="J590" t="n">
        <v>2</v>
      </c>
      <c r="K590" t="n">
        <v>0</v>
      </c>
      <c r="L590" t="n">
        <v>0</v>
      </c>
      <c r="M590" t="n">
        <v>0</v>
      </c>
      <c r="N590" t="s"/>
    </row>
    <row r="591" spans="1:14">
      <c r="A591" s="1">
        <f>HYPERLINK("http://www.twitter.com/B_wilks03", "B_wilks03")</f>
        <v/>
      </c>
      <c r="B591" t="s">
        <v>2691</v>
      </c>
      <c r="C591" t="s">
        <v>2692</v>
      </c>
      <c r="D591" t="s">
        <v>2693</v>
      </c>
      <c r="E591" t="s"/>
      <c r="F591" t="s">
        <v>2694</v>
      </c>
      <c r="G591" t="s"/>
      <c r="H591" t="b">
        <v>0</v>
      </c>
      <c r="I591" t="s">
        <v>27</v>
      </c>
      <c r="J591" t="n">
        <v>60</v>
      </c>
      <c r="K591" t="n">
        <v>5</v>
      </c>
      <c r="L591" t="n">
        <v>2</v>
      </c>
      <c r="M591" t="n">
        <v>6</v>
      </c>
      <c r="N591" t="s"/>
    </row>
    <row r="592" spans="1:14">
      <c r="A592" s="1">
        <f>HYPERLINK("http://www.twitter.com/GoldyBernardo", "GoldyBernardo")</f>
        <v/>
      </c>
      <c r="B592" t="s">
        <v>2695</v>
      </c>
      <c r="C592" t="s">
        <v>2696</v>
      </c>
      <c r="D592" t="s"/>
      <c r="E592" t="s"/>
      <c r="F592" t="s">
        <v>2697</v>
      </c>
      <c r="G592" t="s"/>
      <c r="H592" t="b">
        <v>0</v>
      </c>
      <c r="I592" t="s">
        <v>27</v>
      </c>
      <c r="J592" t="n">
        <v>94</v>
      </c>
      <c r="K592" t="n">
        <v>0</v>
      </c>
      <c r="L592" t="n">
        <v>1</v>
      </c>
      <c r="M592" t="n">
        <v>0</v>
      </c>
      <c r="N592" t="s">
        <v>2698</v>
      </c>
    </row>
    <row r="593" spans="1:14">
      <c r="A593" s="1">
        <f>HYPERLINK("http://www.twitter.com/blandry_111", "blandry_111")</f>
        <v/>
      </c>
      <c r="B593" t="s">
        <v>2699</v>
      </c>
      <c r="C593" t="s">
        <v>2700</v>
      </c>
      <c r="D593" t="s">
        <v>2701</v>
      </c>
      <c r="E593" t="s"/>
      <c r="F593" t="s">
        <v>2702</v>
      </c>
      <c r="G593" t="s"/>
      <c r="H593" t="b">
        <v>0</v>
      </c>
      <c r="I593" t="s">
        <v>27</v>
      </c>
      <c r="J593" t="n">
        <v>314</v>
      </c>
      <c r="K593" t="n">
        <v>218</v>
      </c>
      <c r="L593" t="n">
        <v>2346</v>
      </c>
      <c r="M593" t="n">
        <v>1572</v>
      </c>
      <c r="N593" t="s">
        <v>2703</v>
      </c>
    </row>
    <row r="594" spans="1:14">
      <c r="A594" s="1">
        <f>HYPERLINK("http://www.twitter.com/Morakk", "Morakk")</f>
        <v/>
      </c>
      <c r="B594" t="s">
        <v>2704</v>
      </c>
      <c r="C594" t="s">
        <v>2705</v>
      </c>
      <c r="D594" t="s">
        <v>2706</v>
      </c>
      <c r="E594" t="s"/>
      <c r="F594" t="s">
        <v>2707</v>
      </c>
      <c r="G594" t="s"/>
      <c r="H594" t="b">
        <v>0</v>
      </c>
      <c r="I594" t="s">
        <v>56</v>
      </c>
      <c r="J594" t="n">
        <v>962</v>
      </c>
      <c r="K594" t="n">
        <v>177</v>
      </c>
      <c r="L594" t="n">
        <v>241</v>
      </c>
      <c r="M594" t="n">
        <v>115</v>
      </c>
      <c r="N594" t="s">
        <v>2708</v>
      </c>
    </row>
    <row r="595" spans="1:14">
      <c r="A595" s="1">
        <f>HYPERLINK("http://www.twitter.com/AnaCludiaMacha6", "AnaCludiaMacha6")</f>
        <v/>
      </c>
      <c r="B595" t="s">
        <v>2709</v>
      </c>
      <c r="C595" t="s">
        <v>2710</v>
      </c>
      <c r="D595" t="s"/>
      <c r="E595" t="s"/>
      <c r="F595" t="s">
        <v>2711</v>
      </c>
      <c r="G595" t="s"/>
      <c r="H595" t="b">
        <v>0</v>
      </c>
      <c r="I595" t="s">
        <v>22</v>
      </c>
      <c r="J595" t="n">
        <v>56</v>
      </c>
      <c r="K595" t="n">
        <v>1</v>
      </c>
      <c r="L595" t="n">
        <v>0</v>
      </c>
      <c r="M595" t="n">
        <v>0</v>
      </c>
      <c r="N595" t="s"/>
    </row>
    <row r="596" spans="1:14">
      <c r="A596" s="1">
        <f>HYPERLINK("http://www.twitter.com/Mahmoud49956017", "Mahmoud49956017")</f>
        <v/>
      </c>
      <c r="B596" t="s">
        <v>2712</v>
      </c>
      <c r="C596" t="s">
        <v>2713</v>
      </c>
      <c r="D596" t="s">
        <v>2714</v>
      </c>
      <c r="E596" t="s"/>
      <c r="F596" t="s">
        <v>2715</v>
      </c>
      <c r="G596" t="s"/>
      <c r="H596" t="b">
        <v>0</v>
      </c>
      <c r="I596" t="s">
        <v>27</v>
      </c>
      <c r="J596" t="n">
        <v>177</v>
      </c>
      <c r="K596" t="n">
        <v>53</v>
      </c>
      <c r="L596" t="n">
        <v>5</v>
      </c>
      <c r="M596" t="n">
        <v>264</v>
      </c>
      <c r="N596" t="s">
        <v>2716</v>
      </c>
    </row>
    <row r="597" spans="1:14">
      <c r="A597" s="1">
        <f>HYPERLINK("http://www.twitter.com/Adrian_oviedo77", "Adrian_oviedo77")</f>
        <v/>
      </c>
      <c r="B597" t="s">
        <v>2717</v>
      </c>
      <c r="C597" t="s">
        <v>2718</v>
      </c>
      <c r="D597" t="s">
        <v>2719</v>
      </c>
      <c r="E597" t="s">
        <v>2720</v>
      </c>
      <c r="F597" t="s">
        <v>2721</v>
      </c>
      <c r="G597" t="s"/>
      <c r="H597" t="b">
        <v>0</v>
      </c>
      <c r="I597" t="s">
        <v>56</v>
      </c>
      <c r="J597" t="n">
        <v>209</v>
      </c>
      <c r="K597" t="n">
        <v>4</v>
      </c>
      <c r="L597" t="n">
        <v>6</v>
      </c>
      <c r="M597" t="n">
        <v>56</v>
      </c>
      <c r="N597" t="s">
        <v>2722</v>
      </c>
    </row>
    <row r="598" spans="1:14">
      <c r="A598" s="1">
        <f>HYPERLINK("http://www.twitter.com/Erdi5287", "Erdi5287")</f>
        <v/>
      </c>
      <c r="B598" t="s">
        <v>2723</v>
      </c>
      <c r="C598" t="s">
        <v>2724</v>
      </c>
      <c r="D598" t="s"/>
      <c r="E598" t="s"/>
      <c r="F598" t="s">
        <v>2725</v>
      </c>
      <c r="G598" t="s"/>
      <c r="H598" t="b">
        <v>0</v>
      </c>
      <c r="I598" t="s">
        <v>308</v>
      </c>
      <c r="J598" t="n">
        <v>98</v>
      </c>
      <c r="K598" t="n">
        <v>1</v>
      </c>
      <c r="L598" t="n">
        <v>0</v>
      </c>
      <c r="M598" t="n">
        <v>0</v>
      </c>
      <c r="N598" t="s"/>
    </row>
    <row r="599" spans="1:14">
      <c r="A599" s="1">
        <f>HYPERLINK("http://www.twitter.com/Nadinekamal9", "Nadinekamal9")</f>
        <v/>
      </c>
      <c r="B599" t="s">
        <v>2726</v>
      </c>
      <c r="C599" t="s">
        <v>2727</v>
      </c>
      <c r="D599" t="s"/>
      <c r="E599" t="s"/>
      <c r="F599" t="s">
        <v>2728</v>
      </c>
      <c r="G599" t="s"/>
      <c r="H599" t="b">
        <v>0</v>
      </c>
      <c r="I599" t="s">
        <v>342</v>
      </c>
      <c r="J599" t="n">
        <v>100</v>
      </c>
      <c r="K599" t="n">
        <v>3</v>
      </c>
      <c r="L599" t="n">
        <v>0</v>
      </c>
      <c r="M599" t="n">
        <v>0</v>
      </c>
      <c r="N599" t="s"/>
    </row>
    <row r="600" spans="1:14">
      <c r="A600" s="1">
        <f>HYPERLINK("http://www.twitter.com/SaisumiAlmante", "SaisumiAlmante")</f>
        <v/>
      </c>
      <c r="B600" t="s">
        <v>2729</v>
      </c>
      <c r="C600" t="s">
        <v>2730</v>
      </c>
      <c r="D600" t="s"/>
      <c r="E600" t="s"/>
      <c r="F600" t="s">
        <v>2731</v>
      </c>
      <c r="G600" t="s"/>
      <c r="H600" t="b">
        <v>0</v>
      </c>
      <c r="I600" t="s">
        <v>27</v>
      </c>
      <c r="J600" t="n">
        <v>78</v>
      </c>
      <c r="K600" t="n">
        <v>1</v>
      </c>
      <c r="L600" t="n">
        <v>0</v>
      </c>
      <c r="M600" t="n">
        <v>1</v>
      </c>
      <c r="N600" t="s"/>
    </row>
    <row r="601" spans="1:14">
      <c r="A601" s="1">
        <f>HYPERLINK("http://www.twitter.com/Generalfreund1", "Generalfreund1")</f>
        <v/>
      </c>
      <c r="B601" t="s">
        <v>2732</v>
      </c>
      <c r="C601" t="s">
        <v>2733</v>
      </c>
      <c r="D601" t="s"/>
      <c r="E601" t="s"/>
      <c r="F601" t="s">
        <v>2734</v>
      </c>
      <c r="G601" t="s"/>
      <c r="H601" t="b">
        <v>0</v>
      </c>
      <c r="I601" t="s">
        <v>27</v>
      </c>
      <c r="J601" t="n">
        <v>5</v>
      </c>
      <c r="K601" t="n">
        <v>0</v>
      </c>
      <c r="L601" t="n">
        <v>1</v>
      </c>
      <c r="M601" t="n">
        <v>0</v>
      </c>
      <c r="N601" t="s">
        <v>2735</v>
      </c>
    </row>
    <row r="602" spans="1:14">
      <c r="A602" s="1">
        <f>HYPERLINK("http://www.twitter.com/Felipe09599095", "Felipe09599095")</f>
        <v/>
      </c>
      <c r="B602" t="s">
        <v>2736</v>
      </c>
      <c r="C602" t="s">
        <v>2737</v>
      </c>
      <c r="D602" t="s"/>
      <c r="E602" t="s"/>
      <c r="F602" t="s">
        <v>2738</v>
      </c>
      <c r="G602" t="s"/>
      <c r="H602" t="b">
        <v>0</v>
      </c>
      <c r="I602" t="s">
        <v>27</v>
      </c>
      <c r="J602" t="n">
        <v>109</v>
      </c>
      <c r="K602" t="n">
        <v>0</v>
      </c>
      <c r="L602" t="n">
        <v>2</v>
      </c>
      <c r="M602" t="n">
        <v>1</v>
      </c>
      <c r="N602" t="s">
        <v>2739</v>
      </c>
    </row>
    <row r="603" spans="1:14">
      <c r="A603" s="1">
        <f>HYPERLINK("http://www.twitter.com/Cammy1805Smith", "Cammy1805Smith")</f>
        <v/>
      </c>
      <c r="B603" t="s">
        <v>2740</v>
      </c>
      <c r="C603" t="s">
        <v>2741</v>
      </c>
      <c r="D603" t="s">
        <v>2742</v>
      </c>
      <c r="E603" t="s">
        <v>2743</v>
      </c>
      <c r="F603" t="s">
        <v>2744</v>
      </c>
      <c r="G603" t="s">
        <v>2745</v>
      </c>
      <c r="H603" t="b">
        <v>0</v>
      </c>
      <c r="I603" t="s">
        <v>27</v>
      </c>
      <c r="J603" t="n">
        <v>449</v>
      </c>
      <c r="K603" t="n">
        <v>100</v>
      </c>
      <c r="L603" t="n">
        <v>276</v>
      </c>
      <c r="M603" t="n">
        <v>1702</v>
      </c>
      <c r="N603" t="s"/>
    </row>
    <row r="604" spans="1:14">
      <c r="A604" s="1">
        <f>HYPERLINK("http://www.twitter.com/jbander29", "jbander29")</f>
        <v/>
      </c>
      <c r="B604" t="s">
        <v>2746</v>
      </c>
      <c r="C604" t="s">
        <v>2747</v>
      </c>
      <c r="D604" t="s">
        <v>2748</v>
      </c>
      <c r="E604" t="s"/>
      <c r="F604" t="s">
        <v>2749</v>
      </c>
      <c r="G604" t="s"/>
      <c r="H604" t="b">
        <v>0</v>
      </c>
      <c r="I604" t="s">
        <v>27</v>
      </c>
      <c r="J604" t="n">
        <v>225</v>
      </c>
      <c r="K604" t="n">
        <v>36</v>
      </c>
      <c r="L604" t="n">
        <v>140</v>
      </c>
      <c r="M604" t="n">
        <v>442</v>
      </c>
      <c r="N604" t="s">
        <v>2750</v>
      </c>
    </row>
    <row r="605" spans="1:14">
      <c r="A605" s="1">
        <f>HYPERLINK("http://www.twitter.com/David66494808", "David66494808")</f>
        <v/>
      </c>
      <c r="B605" t="s">
        <v>2751</v>
      </c>
      <c r="C605" t="s">
        <v>2752</v>
      </c>
      <c r="D605" t="s"/>
      <c r="E605" t="s"/>
      <c r="F605" t="s">
        <v>2753</v>
      </c>
      <c r="G605" t="s"/>
      <c r="H605" t="b">
        <v>0</v>
      </c>
      <c r="I605" t="s">
        <v>27</v>
      </c>
      <c r="J605" t="n">
        <v>384</v>
      </c>
      <c r="K605" t="n">
        <v>13</v>
      </c>
      <c r="L605" t="n">
        <v>2</v>
      </c>
      <c r="M605" t="n">
        <v>0</v>
      </c>
      <c r="N605" t="s">
        <v>2754</v>
      </c>
    </row>
    <row r="606" spans="1:14">
      <c r="A606" s="1">
        <f>HYPERLINK("http://www.twitter.com/Chunine2", "Chunine2")</f>
        <v/>
      </c>
      <c r="B606" t="s">
        <v>2755</v>
      </c>
      <c r="C606" t="s">
        <v>2756</v>
      </c>
      <c r="D606" t="s"/>
      <c r="E606" t="s"/>
      <c r="F606" t="s">
        <v>2757</v>
      </c>
      <c r="G606" t="s"/>
      <c r="H606" t="b">
        <v>0</v>
      </c>
      <c r="I606" t="s">
        <v>249</v>
      </c>
      <c r="J606" t="n">
        <v>9</v>
      </c>
      <c r="K606" t="n">
        <v>0</v>
      </c>
      <c r="L606" t="n">
        <v>0</v>
      </c>
      <c r="M606" t="n">
        <v>0</v>
      </c>
      <c r="N606" t="s"/>
    </row>
    <row r="607" spans="1:14">
      <c r="A607" s="1">
        <f>HYPERLINK("http://www.twitter.com/JhonmarkGuiuo13", "JhonmarkGuiuo13")</f>
        <v/>
      </c>
      <c r="B607" t="s">
        <v>2758</v>
      </c>
      <c r="C607" t="s">
        <v>2759</v>
      </c>
      <c r="D607" t="s"/>
      <c r="E607" t="s"/>
      <c r="F607" t="s">
        <v>2760</v>
      </c>
      <c r="G607" t="s"/>
      <c r="H607" t="b">
        <v>0</v>
      </c>
      <c r="I607" t="s">
        <v>1691</v>
      </c>
      <c r="J607" t="n">
        <v>100</v>
      </c>
      <c r="K607" t="n">
        <v>0</v>
      </c>
      <c r="L607" t="n">
        <v>0</v>
      </c>
      <c r="M607" t="n">
        <v>0</v>
      </c>
      <c r="N607" t="s"/>
    </row>
    <row r="608" spans="1:14">
      <c r="A608" s="1">
        <f>HYPERLINK("http://www.twitter.com/LawrenceGrande1", "LawrenceGrande1")</f>
        <v/>
      </c>
      <c r="B608" t="s">
        <v>2761</v>
      </c>
      <c r="C608" t="s">
        <v>2762</v>
      </c>
      <c r="D608" t="s"/>
      <c r="E608" t="s">
        <v>2763</v>
      </c>
      <c r="F608" t="s">
        <v>2764</v>
      </c>
      <c r="G608" t="s"/>
      <c r="H608" t="b">
        <v>0</v>
      </c>
      <c r="I608" t="s">
        <v>27</v>
      </c>
      <c r="J608" t="n">
        <v>244</v>
      </c>
      <c r="K608" t="n">
        <v>44</v>
      </c>
      <c r="L608" t="n">
        <v>216</v>
      </c>
      <c r="M608" t="n">
        <v>941</v>
      </c>
      <c r="N608" t="s">
        <v>2765</v>
      </c>
    </row>
    <row r="609" spans="1:14">
      <c r="A609" s="1">
        <f>HYPERLINK("http://www.twitter.com/vertdols", "vertdols")</f>
        <v/>
      </c>
      <c r="B609" t="s">
        <v>2766</v>
      </c>
      <c r="C609" t="s">
        <v>2767</v>
      </c>
      <c r="D609" t="s"/>
      <c r="E609" t="s">
        <v>2768</v>
      </c>
      <c r="F609" t="s">
        <v>2769</v>
      </c>
      <c r="G609" t="s">
        <v>2770</v>
      </c>
      <c r="H609" t="b">
        <v>0</v>
      </c>
      <c r="I609" t="s">
        <v>27</v>
      </c>
      <c r="J609" t="n">
        <v>16</v>
      </c>
      <c r="K609" t="n">
        <v>2</v>
      </c>
      <c r="L609" t="n">
        <v>3</v>
      </c>
      <c r="M609" t="n">
        <v>1</v>
      </c>
      <c r="N609" t="s">
        <v>2771</v>
      </c>
    </row>
    <row r="610" spans="1:14">
      <c r="A610" s="1">
        <f>HYPERLINK("http://www.twitter.com/AkonoPhilippe", "AkonoPhilippe")</f>
        <v/>
      </c>
      <c r="B610" t="s">
        <v>2772</v>
      </c>
      <c r="C610" t="s">
        <v>2773</v>
      </c>
      <c r="D610" t="s">
        <v>2774</v>
      </c>
      <c r="E610" t="s">
        <v>2775</v>
      </c>
      <c r="F610" t="s">
        <v>2776</v>
      </c>
      <c r="G610" t="s"/>
      <c r="H610" t="b">
        <v>0</v>
      </c>
      <c r="I610" t="s">
        <v>17</v>
      </c>
      <c r="J610" t="n">
        <v>199</v>
      </c>
      <c r="K610" t="n">
        <v>678</v>
      </c>
      <c r="L610" t="n">
        <v>34477</v>
      </c>
      <c r="M610" t="n">
        <v>1505</v>
      </c>
      <c r="N610" t="s">
        <v>2777</v>
      </c>
    </row>
    <row r="611" spans="1:14">
      <c r="A611" s="1">
        <f>HYPERLINK("http://www.twitter.com/Coolboy48266021", "Coolboy48266021")</f>
        <v/>
      </c>
      <c r="B611" t="s">
        <v>2778</v>
      </c>
      <c r="C611" t="s">
        <v>2779</v>
      </c>
      <c r="D611" t="s"/>
      <c r="E611" t="s"/>
      <c r="F611" t="s">
        <v>2780</v>
      </c>
      <c r="G611" t="s"/>
      <c r="H611" t="b">
        <v>0</v>
      </c>
      <c r="I611" t="s">
        <v>27</v>
      </c>
      <c r="J611" t="n">
        <v>107</v>
      </c>
      <c r="K611" t="n">
        <v>3</v>
      </c>
      <c r="L611" t="n">
        <v>0</v>
      </c>
      <c r="M611" t="n">
        <v>0</v>
      </c>
      <c r="N611" t="s"/>
    </row>
    <row r="612" spans="1:14">
      <c r="A612" s="1">
        <f>HYPERLINK("http://www.twitter.com/Francis90811", "Francis90811")</f>
        <v/>
      </c>
      <c r="B612" t="s">
        <v>2781</v>
      </c>
      <c r="C612" t="s">
        <v>2782</v>
      </c>
      <c r="D612" t="s"/>
      <c r="E612" t="s"/>
      <c r="F612" t="s">
        <v>2783</v>
      </c>
      <c r="G612" t="s"/>
      <c r="H612" t="b">
        <v>0</v>
      </c>
      <c r="I612" t="s">
        <v>27</v>
      </c>
      <c r="J612" t="n">
        <v>100</v>
      </c>
      <c r="K612" t="n">
        <v>0</v>
      </c>
      <c r="L612" t="n">
        <v>0</v>
      </c>
      <c r="M612" t="n">
        <v>20</v>
      </c>
      <c r="N612" t="s"/>
    </row>
    <row r="613" spans="1:14">
      <c r="A613" s="1">
        <f>HYPERLINK("http://www.twitter.com/logan_elise23", "logan_elise23")</f>
        <v/>
      </c>
      <c r="B613" t="s">
        <v>2784</v>
      </c>
      <c r="C613" t="s">
        <v>2785</v>
      </c>
      <c r="D613" t="s">
        <v>2786</v>
      </c>
      <c r="E613" t="s">
        <v>2787</v>
      </c>
      <c r="F613" t="s">
        <v>2788</v>
      </c>
      <c r="G613" t="s"/>
      <c r="H613" t="b">
        <v>0</v>
      </c>
      <c r="I613" t="s">
        <v>27</v>
      </c>
      <c r="J613" t="n">
        <v>98</v>
      </c>
      <c r="K613" t="n">
        <v>4</v>
      </c>
      <c r="L613" t="n">
        <v>5</v>
      </c>
      <c r="M613" t="n">
        <v>6</v>
      </c>
      <c r="N613" t="s">
        <v>2789</v>
      </c>
    </row>
    <row r="614" spans="1:14">
      <c r="A614" s="1">
        <f>HYPERLINK("http://www.twitter.com/PerezPeriel", "PerezPeriel")</f>
        <v/>
      </c>
      <c r="B614" t="s">
        <v>2790</v>
      </c>
      <c r="C614" t="s">
        <v>2791</v>
      </c>
      <c r="D614" t="s"/>
      <c r="E614" t="s">
        <v>2792</v>
      </c>
      <c r="F614" t="s">
        <v>2793</v>
      </c>
      <c r="G614" t="s"/>
      <c r="H614" t="b">
        <v>0</v>
      </c>
      <c r="I614" t="s">
        <v>56</v>
      </c>
      <c r="J614" t="n">
        <v>353</v>
      </c>
      <c r="K614" t="n">
        <v>255</v>
      </c>
      <c r="L614" t="n">
        <v>2252</v>
      </c>
      <c r="M614" t="n">
        <v>6908</v>
      </c>
      <c r="N614" t="s">
        <v>2794</v>
      </c>
    </row>
    <row r="615" spans="1:14">
      <c r="A615" s="1">
        <f>HYPERLINK("http://www.twitter.com/steventhoss", "steventhoss")</f>
        <v/>
      </c>
      <c r="B615" t="s">
        <v>2795</v>
      </c>
      <c r="C615" t="s">
        <v>2796</v>
      </c>
      <c r="D615" t="s">
        <v>645</v>
      </c>
      <c r="E615" t="s">
        <v>2797</v>
      </c>
      <c r="F615" t="s">
        <v>2798</v>
      </c>
      <c r="G615" t="s"/>
      <c r="H615" t="b">
        <v>0</v>
      </c>
      <c r="I615" t="s">
        <v>27</v>
      </c>
      <c r="J615" t="n">
        <v>128</v>
      </c>
      <c r="K615" t="n">
        <v>70</v>
      </c>
      <c r="L615" t="n">
        <v>912</v>
      </c>
      <c r="M615" t="n">
        <v>1297</v>
      </c>
      <c r="N615" t="s"/>
    </row>
    <row r="616" spans="1:14">
      <c r="A616" s="1">
        <f>HYPERLINK("http://www.twitter.com/FlorMarusic", "FlorMarusic")</f>
        <v/>
      </c>
      <c r="B616" t="s">
        <v>2799</v>
      </c>
      <c r="C616" t="s">
        <v>2800</v>
      </c>
      <c r="D616" t="s">
        <v>2801</v>
      </c>
      <c r="E616" t="s">
        <v>2802</v>
      </c>
      <c r="F616" t="s">
        <v>2803</v>
      </c>
      <c r="G616" t="s"/>
      <c r="H616" t="b">
        <v>0</v>
      </c>
      <c r="I616" t="s">
        <v>56</v>
      </c>
      <c r="J616" t="n">
        <v>145</v>
      </c>
      <c r="K616" t="n">
        <v>124</v>
      </c>
      <c r="L616" t="n">
        <v>1016</v>
      </c>
      <c r="M616" t="n">
        <v>2638</v>
      </c>
      <c r="N616" t="s">
        <v>2804</v>
      </c>
    </row>
    <row r="617" spans="1:14">
      <c r="A617" s="1">
        <f>HYPERLINK("http://www.twitter.com/kalaladavid2", "kalaladavid2")</f>
        <v/>
      </c>
      <c r="B617" t="s">
        <v>2805</v>
      </c>
      <c r="C617" t="s">
        <v>2806</v>
      </c>
      <c r="D617" t="s"/>
      <c r="E617" t="s"/>
      <c r="F617" t="s">
        <v>2807</v>
      </c>
      <c r="G617" t="s"/>
      <c r="H617" t="b">
        <v>0</v>
      </c>
      <c r="I617" t="s">
        <v>17</v>
      </c>
      <c r="J617" t="n">
        <v>143</v>
      </c>
      <c r="K617" t="n">
        <v>3</v>
      </c>
      <c r="L617" t="n">
        <v>4</v>
      </c>
      <c r="M617" t="n">
        <v>1</v>
      </c>
      <c r="N617" t="s">
        <v>2808</v>
      </c>
    </row>
    <row r="618" spans="1:14">
      <c r="A618" s="1">
        <f>HYPERLINK("http://www.twitter.com/ProffRafael", "ProffRafael")</f>
        <v/>
      </c>
      <c r="B618" t="s">
        <v>2809</v>
      </c>
      <c r="C618" t="s">
        <v>2810</v>
      </c>
      <c r="D618" t="s"/>
      <c r="E618" t="s"/>
      <c r="F618" t="s">
        <v>2811</v>
      </c>
      <c r="G618" t="s"/>
      <c r="H618" t="b">
        <v>0</v>
      </c>
      <c r="I618" t="s">
        <v>22</v>
      </c>
      <c r="J618" t="n">
        <v>230</v>
      </c>
      <c r="K618" t="n">
        <v>8</v>
      </c>
      <c r="L618" t="n">
        <v>3</v>
      </c>
      <c r="M618" t="n">
        <v>4</v>
      </c>
      <c r="N618" t="s">
        <v>2812</v>
      </c>
    </row>
    <row r="619" spans="1:14">
      <c r="A619" s="1">
        <f>HYPERLINK("http://www.twitter.com/zackShawn_", "zackShawn_")</f>
        <v/>
      </c>
      <c r="B619" t="s">
        <v>2813</v>
      </c>
      <c r="C619" t="s">
        <v>2814</v>
      </c>
      <c r="D619" t="s"/>
      <c r="E619" t="s"/>
      <c r="F619" t="s">
        <v>2815</v>
      </c>
      <c r="G619" t="s"/>
      <c r="H619" t="b">
        <v>0</v>
      </c>
      <c r="I619" t="s">
        <v>249</v>
      </c>
      <c r="J619" t="n">
        <v>281</v>
      </c>
      <c r="K619" t="n">
        <v>5</v>
      </c>
      <c r="L619" t="n">
        <v>0</v>
      </c>
      <c r="M619" t="n">
        <v>0</v>
      </c>
      <c r="N619" t="s"/>
    </row>
    <row r="620" spans="1:14">
      <c r="A620" s="1">
        <f>HYPERLINK("http://www.twitter.com/Lurdis_priti007", "Lurdis_priti007")</f>
        <v/>
      </c>
      <c r="B620" t="s">
        <v>2816</v>
      </c>
      <c r="C620" t="s">
        <v>2817</v>
      </c>
      <c r="D620" t="s">
        <v>2818</v>
      </c>
      <c r="E620" t="s">
        <v>2819</v>
      </c>
      <c r="F620" t="s">
        <v>2820</v>
      </c>
      <c r="G620" t="s">
        <v>2821</v>
      </c>
      <c r="H620" t="b">
        <v>0</v>
      </c>
      <c r="I620" t="s">
        <v>27</v>
      </c>
      <c r="J620" t="n">
        <v>95</v>
      </c>
      <c r="K620" t="n">
        <v>0</v>
      </c>
      <c r="L620" t="n">
        <v>0</v>
      </c>
      <c r="M620" t="n">
        <v>1</v>
      </c>
      <c r="N620" t="s"/>
    </row>
    <row r="621" spans="1:14">
      <c r="A621" s="1">
        <f>HYPERLINK("http://www.twitter.com/Henriqueduqued3", "Henriqueduqued3")</f>
        <v/>
      </c>
      <c r="B621" t="s">
        <v>2822</v>
      </c>
      <c r="C621" t="s">
        <v>2823</v>
      </c>
      <c r="D621" t="s"/>
      <c r="E621" t="s"/>
      <c r="F621" t="s">
        <v>2824</v>
      </c>
      <c r="G621" t="s"/>
      <c r="H621" t="b">
        <v>0</v>
      </c>
      <c r="I621" t="s">
        <v>22</v>
      </c>
      <c r="J621" t="n">
        <v>39</v>
      </c>
      <c r="K621" t="n">
        <v>0</v>
      </c>
      <c r="L621" t="n">
        <v>0</v>
      </c>
      <c r="M621" t="n">
        <v>0</v>
      </c>
      <c r="N621" t="s"/>
    </row>
    <row r="622" spans="1:14">
      <c r="A622" s="1">
        <f>HYPERLINK("http://www.twitter.com/MohammedMatrodi", "MohammedMatrodi")</f>
        <v/>
      </c>
      <c r="B622" t="s">
        <v>2825</v>
      </c>
      <c r="C622" t="s">
        <v>2826</v>
      </c>
      <c r="D622" t="s">
        <v>2827</v>
      </c>
      <c r="E622" t="s">
        <v>2828</v>
      </c>
      <c r="F622" t="s">
        <v>2829</v>
      </c>
      <c r="G622" t="s"/>
      <c r="H622" t="b">
        <v>0</v>
      </c>
      <c r="I622" t="s">
        <v>27</v>
      </c>
      <c r="J622" t="n">
        <v>204</v>
      </c>
      <c r="K622" t="n">
        <v>438</v>
      </c>
      <c r="L622" t="n">
        <v>7431</v>
      </c>
      <c r="M622" t="n">
        <v>289</v>
      </c>
      <c r="N622" t="s">
        <v>2830</v>
      </c>
    </row>
    <row r="623" spans="1:14">
      <c r="A623" s="1">
        <f>HYPERLINK("http://www.twitter.com/Jozix", "Jozix")</f>
        <v/>
      </c>
      <c r="B623" t="s">
        <v>2831</v>
      </c>
      <c r="C623" t="s">
        <v>2832</v>
      </c>
      <c r="D623" t="s">
        <v>2833</v>
      </c>
      <c r="E623" t="s"/>
      <c r="F623" t="s">
        <v>2834</v>
      </c>
      <c r="G623" t="s"/>
      <c r="H623" t="b">
        <v>0</v>
      </c>
      <c r="I623" t="s">
        <v>27</v>
      </c>
      <c r="J623" t="n">
        <v>16</v>
      </c>
      <c r="K623" t="n">
        <v>5</v>
      </c>
      <c r="L623" t="n">
        <v>12</v>
      </c>
      <c r="M623" t="n">
        <v>3</v>
      </c>
      <c r="N623" t="s">
        <v>2835</v>
      </c>
    </row>
    <row r="624" spans="1:14">
      <c r="A624" s="1">
        <f>HYPERLINK("http://www.twitter.com/vvnnclrtyn01", "vvnnclrtyn01")</f>
        <v/>
      </c>
      <c r="B624" t="s">
        <v>2836</v>
      </c>
      <c r="C624" t="s">
        <v>2837</v>
      </c>
      <c r="D624" t="s"/>
      <c r="E624" t="s">
        <v>2838</v>
      </c>
      <c r="F624" t="s">
        <v>2839</v>
      </c>
      <c r="G624" t="s"/>
      <c r="H624" t="b">
        <v>0</v>
      </c>
      <c r="I624" t="s">
        <v>27</v>
      </c>
      <c r="J624" t="n">
        <v>202</v>
      </c>
      <c r="K624" t="n">
        <v>15</v>
      </c>
      <c r="L624" t="n">
        <v>122</v>
      </c>
      <c r="M624" t="n">
        <v>2</v>
      </c>
      <c r="N624" t="s"/>
    </row>
    <row r="625" spans="1:14">
      <c r="A625" s="1">
        <f>HYPERLINK("http://www.twitter.com/tungzales", "tungzales")</f>
        <v/>
      </c>
      <c r="B625" t="s">
        <v>2840</v>
      </c>
      <c r="C625" t="s">
        <v>2841</v>
      </c>
      <c r="D625" t="s"/>
      <c r="E625" t="s"/>
      <c r="F625" t="s">
        <v>2842</v>
      </c>
      <c r="G625" t="s"/>
      <c r="H625" t="b">
        <v>0</v>
      </c>
      <c r="I625" t="s">
        <v>27</v>
      </c>
      <c r="J625" t="n">
        <v>33</v>
      </c>
      <c r="K625" t="n">
        <v>7</v>
      </c>
      <c r="L625" t="n">
        <v>7</v>
      </c>
      <c r="M625" t="n">
        <v>51</v>
      </c>
      <c r="N625" t="s">
        <v>2843</v>
      </c>
    </row>
    <row r="626" spans="1:14">
      <c r="A626" s="1">
        <f>HYPERLINK("http://www.twitter.com/brandonbindas2", "brandonbindas2")</f>
        <v/>
      </c>
      <c r="B626" t="s">
        <v>2844</v>
      </c>
      <c r="C626" t="s">
        <v>2845</v>
      </c>
      <c r="D626" t="s">
        <v>2846</v>
      </c>
      <c r="E626" t="s"/>
      <c r="F626" t="s">
        <v>2847</v>
      </c>
      <c r="G626" t="s"/>
      <c r="H626" t="b">
        <v>0</v>
      </c>
      <c r="I626" t="s">
        <v>27</v>
      </c>
      <c r="J626" t="n">
        <v>8</v>
      </c>
      <c r="K626" t="n">
        <v>1</v>
      </c>
      <c r="L626" t="n">
        <v>0</v>
      </c>
      <c r="M626" t="n">
        <v>3</v>
      </c>
      <c r="N626" t="s"/>
    </row>
    <row r="627" spans="1:14">
      <c r="A627" s="1">
        <f>HYPERLINK("http://www.twitter.com/WillyBrizuela", "WillyBrizuela")</f>
        <v/>
      </c>
      <c r="B627" t="s">
        <v>2848</v>
      </c>
      <c r="C627" t="s">
        <v>2849</v>
      </c>
      <c r="D627" t="s">
        <v>2850</v>
      </c>
      <c r="E627" t="s"/>
      <c r="F627" t="s">
        <v>2851</v>
      </c>
      <c r="G627" t="s"/>
      <c r="H627" t="b">
        <v>0</v>
      </c>
      <c r="I627" t="s">
        <v>27</v>
      </c>
      <c r="J627" t="n">
        <v>173</v>
      </c>
      <c r="K627" t="n">
        <v>162</v>
      </c>
      <c r="L627" t="n">
        <v>798</v>
      </c>
      <c r="M627" t="n">
        <v>2009</v>
      </c>
      <c r="N627" t="s">
        <v>2852</v>
      </c>
    </row>
    <row r="628" spans="1:14">
      <c r="A628" s="1">
        <f>HYPERLINK("http://www.twitter.com/itsynaohnana", "itsynaohnana")</f>
        <v/>
      </c>
      <c r="B628" t="s">
        <v>2853</v>
      </c>
      <c r="C628" t="s">
        <v>2854</v>
      </c>
      <c r="D628" t="s">
        <v>2855</v>
      </c>
      <c r="E628" t="s">
        <v>2856</v>
      </c>
      <c r="F628" t="s">
        <v>2857</v>
      </c>
      <c r="G628" t="s"/>
      <c r="H628" t="b">
        <v>0</v>
      </c>
      <c r="I628" t="s">
        <v>27</v>
      </c>
      <c r="J628" t="n">
        <v>925</v>
      </c>
      <c r="K628" t="n">
        <v>964</v>
      </c>
      <c r="L628" t="n">
        <v>773</v>
      </c>
      <c r="M628" t="n">
        <v>117</v>
      </c>
      <c r="N628" t="s"/>
    </row>
    <row r="629" spans="1:14">
      <c r="A629" s="1">
        <f>HYPERLINK("http://www.twitter.com/kyletryan", "kyletryan")</f>
        <v/>
      </c>
      <c r="B629" t="s">
        <v>2858</v>
      </c>
      <c r="C629" t="s">
        <v>2859</v>
      </c>
      <c r="D629" t="s">
        <v>2860</v>
      </c>
      <c r="E629" t="s">
        <v>2861</v>
      </c>
      <c r="F629" t="s">
        <v>2862</v>
      </c>
      <c r="G629" t="s"/>
      <c r="H629" t="b">
        <v>0</v>
      </c>
      <c r="I629" t="s">
        <v>27</v>
      </c>
      <c r="J629" t="n">
        <v>416</v>
      </c>
      <c r="K629" t="n">
        <v>637</v>
      </c>
      <c r="L629" t="n">
        <v>20556</v>
      </c>
      <c r="M629" t="n">
        <v>18591</v>
      </c>
      <c r="N629" t="s">
        <v>2863</v>
      </c>
    </row>
    <row r="630" spans="1:14">
      <c r="A630" s="1">
        <f>HYPERLINK("http://www.twitter.com/RuizB87513357", "RuizB87513357")</f>
        <v/>
      </c>
      <c r="B630" t="s">
        <v>2864</v>
      </c>
      <c r="C630" t="s">
        <v>2865</v>
      </c>
      <c r="D630" t="s">
        <v>2866</v>
      </c>
      <c r="E630" t="s"/>
      <c r="F630" t="s">
        <v>2867</v>
      </c>
      <c r="G630" t="s"/>
      <c r="H630" t="b">
        <v>0</v>
      </c>
      <c r="I630" t="s">
        <v>27</v>
      </c>
      <c r="J630" t="n">
        <v>115</v>
      </c>
      <c r="K630" t="n">
        <v>2</v>
      </c>
      <c r="L630" t="n">
        <v>0</v>
      </c>
      <c r="M630" t="n">
        <v>1</v>
      </c>
      <c r="N630" t="s"/>
    </row>
    <row r="631" spans="1:14">
      <c r="A631" s="1">
        <f>HYPERLINK("http://www.twitter.com/team31m", "team31m")</f>
        <v/>
      </c>
      <c r="B631" t="s">
        <v>2868</v>
      </c>
      <c r="C631" t="s">
        <v>2869</v>
      </c>
      <c r="D631" t="s"/>
      <c r="E631" t="s">
        <v>2870</v>
      </c>
      <c r="F631" t="s">
        <v>2871</v>
      </c>
      <c r="G631" t="s"/>
      <c r="H631" t="b">
        <v>0</v>
      </c>
      <c r="I631" t="s">
        <v>27</v>
      </c>
      <c r="J631" t="n">
        <v>691</v>
      </c>
      <c r="K631" t="n">
        <v>228</v>
      </c>
      <c r="L631" t="n">
        <v>2238</v>
      </c>
      <c r="M631" t="n">
        <v>3841</v>
      </c>
      <c r="N631" t="s">
        <v>2872</v>
      </c>
    </row>
    <row r="632" spans="1:14">
      <c r="A632" s="1">
        <f>HYPERLINK("http://www.twitter.com/jones321", "jones321")</f>
        <v/>
      </c>
      <c r="B632" t="s">
        <v>2873</v>
      </c>
      <c r="C632" t="s">
        <v>2874</v>
      </c>
      <c r="D632" t="s">
        <v>2875</v>
      </c>
      <c r="E632" t="s">
        <v>2876</v>
      </c>
      <c r="F632" t="s">
        <v>2877</v>
      </c>
      <c r="G632" t="s"/>
      <c r="H632" t="b">
        <v>0</v>
      </c>
      <c r="I632" t="s">
        <v>27</v>
      </c>
      <c r="J632" t="n">
        <v>1661</v>
      </c>
      <c r="K632" t="n">
        <v>1794</v>
      </c>
      <c r="L632" t="n">
        <v>13105</v>
      </c>
      <c r="M632" t="n">
        <v>74948</v>
      </c>
      <c r="N632" t="s">
        <v>2878</v>
      </c>
    </row>
    <row r="633" spans="1:14">
      <c r="A633" s="1">
        <f>HYPERLINK("http://www.twitter.com/remy_meyer", "remy_meyer")</f>
        <v/>
      </c>
      <c r="B633" t="s">
        <v>2879</v>
      </c>
      <c r="C633" t="s">
        <v>2880</v>
      </c>
      <c r="D633" t="s">
        <v>2881</v>
      </c>
      <c r="E633" t="s">
        <v>2882</v>
      </c>
      <c r="F633" t="s">
        <v>2883</v>
      </c>
      <c r="G633" t="s"/>
      <c r="H633" t="b">
        <v>0</v>
      </c>
      <c r="I633" t="s">
        <v>17</v>
      </c>
      <c r="J633" t="n">
        <v>490</v>
      </c>
      <c r="K633" t="n">
        <v>239</v>
      </c>
      <c r="L633" t="n">
        <v>379</v>
      </c>
      <c r="M633" t="n">
        <v>423</v>
      </c>
      <c r="N633" t="s">
        <v>2884</v>
      </c>
    </row>
    <row r="634" spans="1:14">
      <c r="A634" s="1">
        <f>HYPERLINK("http://www.twitter.com/dontargue", "dontargue")</f>
        <v/>
      </c>
      <c r="B634" t="s">
        <v>2885</v>
      </c>
      <c r="C634" t="s">
        <v>2886</v>
      </c>
      <c r="D634" t="s">
        <v>2887</v>
      </c>
      <c r="E634" t="s">
        <v>2888</v>
      </c>
      <c r="F634" t="s">
        <v>2889</v>
      </c>
      <c r="G634" t="s">
        <v>2890</v>
      </c>
      <c r="H634" t="b">
        <v>0</v>
      </c>
      <c r="I634" t="s">
        <v>27</v>
      </c>
      <c r="J634" t="n">
        <v>1334</v>
      </c>
      <c r="K634" t="n">
        <v>140</v>
      </c>
      <c r="L634" t="n">
        <v>20</v>
      </c>
      <c r="M634" t="n">
        <v>0</v>
      </c>
      <c r="N634" t="s">
        <v>2891</v>
      </c>
    </row>
    <row r="635" spans="1:14">
      <c r="A635" s="1">
        <f>HYPERLINK("http://www.twitter.com/filla_man", "filla_man")</f>
        <v/>
      </c>
      <c r="B635" t="s">
        <v>2892</v>
      </c>
      <c r="C635" t="s">
        <v>2893</v>
      </c>
      <c r="D635" t="s"/>
      <c r="E635" t="s"/>
      <c r="F635" t="s">
        <v>2894</v>
      </c>
      <c r="G635" t="s"/>
      <c r="H635" t="b">
        <v>0</v>
      </c>
      <c r="I635" t="s">
        <v>27</v>
      </c>
      <c r="J635" t="n">
        <v>140</v>
      </c>
      <c r="K635" t="n">
        <v>1</v>
      </c>
      <c r="L635" t="n">
        <v>0</v>
      </c>
      <c r="M635" t="n">
        <v>0</v>
      </c>
      <c r="N635" t="s"/>
    </row>
    <row r="636" spans="1:14">
      <c r="A636" s="1">
        <f>HYPERLINK("http://www.twitter.com/Michael10890831", "Michael10890831")</f>
        <v/>
      </c>
      <c r="B636" t="s">
        <v>2895</v>
      </c>
      <c r="C636" t="s">
        <v>2896</v>
      </c>
      <c r="D636" t="s"/>
      <c r="E636" t="s"/>
      <c r="F636" t="s">
        <v>2897</v>
      </c>
      <c r="G636" t="s"/>
      <c r="H636" t="b">
        <v>0</v>
      </c>
      <c r="I636" t="s">
        <v>27</v>
      </c>
      <c r="J636" t="n">
        <v>28</v>
      </c>
      <c r="K636" t="n">
        <v>2</v>
      </c>
      <c r="L636" t="n">
        <v>15</v>
      </c>
      <c r="M636" t="n">
        <v>52</v>
      </c>
      <c r="N636" t="s">
        <v>2898</v>
      </c>
    </row>
    <row r="637" spans="1:14">
      <c r="A637" s="1">
        <f>HYPERLINK("http://www.twitter.com/zaxizoust", "zaxizoust")</f>
        <v/>
      </c>
      <c r="B637" t="s">
        <v>2899</v>
      </c>
      <c r="C637" t="s">
        <v>2900</v>
      </c>
      <c r="D637" t="s"/>
      <c r="E637" t="s">
        <v>2901</v>
      </c>
      <c r="F637" t="s">
        <v>2902</v>
      </c>
      <c r="G637" t="s">
        <v>2903</v>
      </c>
      <c r="H637" t="b">
        <v>0</v>
      </c>
      <c r="I637" t="s">
        <v>27</v>
      </c>
      <c r="J637" t="n">
        <v>449</v>
      </c>
      <c r="K637" t="n">
        <v>31</v>
      </c>
      <c r="L637" t="n">
        <v>1</v>
      </c>
      <c r="M637" t="n">
        <v>1</v>
      </c>
      <c r="N637" t="s">
        <v>2904</v>
      </c>
    </row>
    <row r="638" spans="1:14">
      <c r="A638" s="1">
        <f>HYPERLINK("http://www.twitter.com/rony_chowdery", "rony_chowdery")</f>
        <v/>
      </c>
      <c r="B638" t="s">
        <v>2905</v>
      </c>
      <c r="C638" t="s">
        <v>2906</v>
      </c>
      <c r="D638" t="s"/>
      <c r="E638" t="s">
        <v>2907</v>
      </c>
      <c r="F638" t="s">
        <v>2908</v>
      </c>
      <c r="G638" t="s"/>
      <c r="H638" t="b">
        <v>0</v>
      </c>
      <c r="I638" t="s">
        <v>1691</v>
      </c>
      <c r="J638" t="n">
        <v>585</v>
      </c>
      <c r="K638" t="n">
        <v>42</v>
      </c>
      <c r="L638" t="n">
        <v>24</v>
      </c>
      <c r="M638" t="n">
        <v>173</v>
      </c>
      <c r="N638" t="s">
        <v>2909</v>
      </c>
    </row>
    <row r="639" spans="1:14">
      <c r="A639" s="1">
        <f>HYPERLINK("http://www.twitter.com/ChiwaleL", "ChiwaleL")</f>
        <v/>
      </c>
      <c r="B639" t="s">
        <v>2910</v>
      </c>
      <c r="C639" t="s">
        <v>2911</v>
      </c>
      <c r="D639" t="s"/>
      <c r="E639" t="s"/>
      <c r="F639" t="s">
        <v>2912</v>
      </c>
      <c r="G639" t="s"/>
      <c r="H639" t="b">
        <v>0</v>
      </c>
      <c r="I639" t="s">
        <v>27</v>
      </c>
      <c r="J639" t="n">
        <v>15</v>
      </c>
      <c r="K639" t="n">
        <v>0</v>
      </c>
      <c r="L639" t="n">
        <v>1</v>
      </c>
      <c r="M639" t="n">
        <v>2</v>
      </c>
      <c r="N639" t="s">
        <v>2913</v>
      </c>
    </row>
    <row r="640" spans="1:14">
      <c r="A640" s="1">
        <f>HYPERLINK("http://www.twitter.com/lavacakeee", "lavacakeee")</f>
        <v/>
      </c>
      <c r="B640" t="s">
        <v>2914</v>
      </c>
      <c r="C640" t="s">
        <v>2915</v>
      </c>
      <c r="D640" t="s">
        <v>2916</v>
      </c>
      <c r="E640" t="s">
        <v>2917</v>
      </c>
      <c r="F640" t="s">
        <v>2918</v>
      </c>
      <c r="G640" t="s">
        <v>2919</v>
      </c>
      <c r="H640" t="b">
        <v>0</v>
      </c>
      <c r="I640" t="s">
        <v>27</v>
      </c>
      <c r="J640" t="n">
        <v>269</v>
      </c>
      <c r="K640" t="n">
        <v>331</v>
      </c>
      <c r="L640" t="n">
        <v>13404</v>
      </c>
      <c r="M640" t="n">
        <v>9023</v>
      </c>
      <c r="N640" t="s">
        <v>2920</v>
      </c>
    </row>
    <row r="641" spans="1:14">
      <c r="A641" s="1">
        <f>HYPERLINK("http://www.twitter.com/pangie311", "pangie311")</f>
        <v/>
      </c>
      <c r="B641" t="s">
        <v>2921</v>
      </c>
      <c r="C641" t="s">
        <v>2922</v>
      </c>
      <c r="D641" t="s">
        <v>2923</v>
      </c>
      <c r="E641" t="s">
        <v>2924</v>
      </c>
      <c r="F641" t="s">
        <v>2925</v>
      </c>
      <c r="G641" t="s"/>
      <c r="H641" t="b">
        <v>0</v>
      </c>
      <c r="I641" t="s">
        <v>27</v>
      </c>
      <c r="J641" t="n">
        <v>55</v>
      </c>
      <c r="K641" t="n">
        <v>13</v>
      </c>
      <c r="L641" t="n">
        <v>173</v>
      </c>
      <c r="M641" t="n">
        <v>139</v>
      </c>
      <c r="N641" t="s">
        <v>2926</v>
      </c>
    </row>
    <row r="642" spans="1:14">
      <c r="A642" s="1">
        <f>HYPERLINK("http://www.twitter.com/Darron_Michel", "Darron_Michel")</f>
        <v/>
      </c>
      <c r="B642" t="s">
        <v>2927</v>
      </c>
      <c r="C642" t="s">
        <v>2928</v>
      </c>
      <c r="D642" t="s"/>
      <c r="E642" t="s"/>
      <c r="F642" t="s">
        <v>2929</v>
      </c>
      <c r="G642" t="s"/>
      <c r="H642" t="b">
        <v>0</v>
      </c>
      <c r="I642" t="s">
        <v>27</v>
      </c>
      <c r="J642" t="n">
        <v>29</v>
      </c>
      <c r="K642" t="n">
        <v>1</v>
      </c>
      <c r="L642" t="n">
        <v>0</v>
      </c>
      <c r="M642" t="n">
        <v>0</v>
      </c>
      <c r="N642" t="s"/>
    </row>
    <row r="643" spans="1:14">
      <c r="A643" s="1">
        <f>HYPERLINK("http://www.twitter.com/Maxy12325124", "Maxy12325124")</f>
        <v/>
      </c>
      <c r="B643" t="s">
        <v>2930</v>
      </c>
      <c r="C643" t="s">
        <v>2931</v>
      </c>
      <c r="D643" t="s">
        <v>2932</v>
      </c>
      <c r="E643" t="s">
        <v>2933</v>
      </c>
      <c r="F643" t="s">
        <v>2934</v>
      </c>
      <c r="G643" t="s"/>
      <c r="H643" t="b">
        <v>0</v>
      </c>
      <c r="I643" t="s">
        <v>56</v>
      </c>
      <c r="J643" t="n">
        <v>157</v>
      </c>
      <c r="K643" t="n">
        <v>5</v>
      </c>
      <c r="L643" t="n">
        <v>3</v>
      </c>
      <c r="M643" t="n">
        <v>136</v>
      </c>
      <c r="N643" t="s">
        <v>2935</v>
      </c>
    </row>
    <row r="644" spans="1:14">
      <c r="A644" s="1">
        <f>HYPERLINK("http://www.twitter.com/xudong_lin", "xudong_lin")</f>
        <v/>
      </c>
      <c r="B644" t="s">
        <v>2936</v>
      </c>
      <c r="C644" t="s">
        <v>2937</v>
      </c>
      <c r="D644" t="s">
        <v>2938</v>
      </c>
      <c r="E644" t="s"/>
      <c r="F644" t="s">
        <v>2939</v>
      </c>
      <c r="G644" t="s"/>
      <c r="H644" t="b">
        <v>0</v>
      </c>
      <c r="I644" t="s">
        <v>27</v>
      </c>
      <c r="J644" t="n">
        <v>10</v>
      </c>
      <c r="K644" t="n">
        <v>1</v>
      </c>
      <c r="L644" t="n">
        <v>0</v>
      </c>
      <c r="M644" t="n">
        <v>0</v>
      </c>
      <c r="N644" t="s"/>
    </row>
    <row r="645" spans="1:14">
      <c r="A645" s="1">
        <f>HYPERLINK("http://www.twitter.com/cneirap", "cneirap")</f>
        <v/>
      </c>
      <c r="B645" t="s">
        <v>2940</v>
      </c>
      <c r="C645" t="s">
        <v>2941</v>
      </c>
      <c r="D645" t="s"/>
      <c r="E645" t="s"/>
      <c r="F645" t="s">
        <v>2942</v>
      </c>
      <c r="G645" t="s"/>
      <c r="H645" t="b">
        <v>0</v>
      </c>
      <c r="I645" t="s">
        <v>56</v>
      </c>
      <c r="J645" t="n">
        <v>2199</v>
      </c>
      <c r="K645" t="n">
        <v>44</v>
      </c>
      <c r="L645" t="n">
        <v>1</v>
      </c>
      <c r="M645" t="n">
        <v>1094</v>
      </c>
      <c r="N645" t="s"/>
    </row>
    <row r="646" spans="1:14">
      <c r="A646" s="1">
        <f>HYPERLINK("http://www.twitter.com/ardyhartadi5", "ardyhartadi5")</f>
        <v/>
      </c>
      <c r="B646" t="s">
        <v>2943</v>
      </c>
      <c r="C646" t="s">
        <v>2944</v>
      </c>
      <c r="D646" t="s">
        <v>2945</v>
      </c>
      <c r="E646" t="s">
        <v>2946</v>
      </c>
      <c r="F646" t="s">
        <v>2947</v>
      </c>
      <c r="G646" t="s"/>
      <c r="H646" t="b">
        <v>0</v>
      </c>
      <c r="I646" t="s">
        <v>27</v>
      </c>
      <c r="J646" t="n">
        <v>135</v>
      </c>
      <c r="K646" t="n">
        <v>220</v>
      </c>
      <c r="L646" t="n">
        <v>3718</v>
      </c>
      <c r="M646" t="n">
        <v>366</v>
      </c>
      <c r="N646" t="s">
        <v>2948</v>
      </c>
    </row>
    <row r="647" spans="1:14">
      <c r="A647" s="1">
        <f>HYPERLINK("http://www.twitter.com/Jeandias09", "Jeandias09")</f>
        <v/>
      </c>
      <c r="B647" t="s">
        <v>2949</v>
      </c>
      <c r="C647" t="s">
        <v>2950</v>
      </c>
      <c r="D647" t="s">
        <v>2951</v>
      </c>
      <c r="E647" t="s">
        <v>2952</v>
      </c>
      <c r="F647" t="s">
        <v>2953</v>
      </c>
      <c r="G647" t="s">
        <v>2954</v>
      </c>
      <c r="H647" t="b">
        <v>0</v>
      </c>
      <c r="I647" t="s">
        <v>22</v>
      </c>
      <c r="J647" t="n">
        <v>116</v>
      </c>
      <c r="K647" t="n">
        <v>40</v>
      </c>
      <c r="L647" t="n">
        <v>211</v>
      </c>
      <c r="M647" t="n">
        <v>389</v>
      </c>
      <c r="N647" t="s">
        <v>2955</v>
      </c>
    </row>
    <row r="648" spans="1:14">
      <c r="A648" s="1">
        <f>HYPERLINK("http://www.twitter.com/andreeeoliver", "andreeeoliver")</f>
        <v/>
      </c>
      <c r="B648" t="s">
        <v>2956</v>
      </c>
      <c r="C648" t="s">
        <v>2957</v>
      </c>
      <c r="D648" t="s">
        <v>2958</v>
      </c>
      <c r="E648" t="s">
        <v>2959</v>
      </c>
      <c r="F648" t="s">
        <v>2960</v>
      </c>
      <c r="G648" t="s"/>
      <c r="H648" t="b">
        <v>0</v>
      </c>
      <c r="I648" t="s">
        <v>181</v>
      </c>
      <c r="J648" t="n">
        <v>184</v>
      </c>
      <c r="K648" t="n">
        <v>514</v>
      </c>
      <c r="L648" t="n">
        <v>3860</v>
      </c>
      <c r="M648" t="n">
        <v>7</v>
      </c>
      <c r="N648" t="s">
        <v>2961</v>
      </c>
    </row>
    <row r="649" spans="1:14">
      <c r="A649" s="1">
        <f>HYPERLINK("http://www.twitter.com/2022samuelluek1", "2022samuelluek1")</f>
        <v/>
      </c>
      <c r="B649" t="s">
        <v>2962</v>
      </c>
      <c r="C649" t="s">
        <v>2963</v>
      </c>
      <c r="D649" t="s"/>
      <c r="E649" t="s"/>
      <c r="F649" t="s">
        <v>2964</v>
      </c>
      <c r="G649" t="s"/>
      <c r="H649" t="b">
        <v>0</v>
      </c>
      <c r="I649" t="s">
        <v>27</v>
      </c>
      <c r="J649" t="n">
        <v>97</v>
      </c>
      <c r="K649" t="n">
        <v>5</v>
      </c>
      <c r="L649" t="n">
        <v>0</v>
      </c>
      <c r="M649" t="n">
        <v>0</v>
      </c>
      <c r="N649" t="s"/>
    </row>
    <row r="650" spans="1:14">
      <c r="A650" s="1">
        <f>HYPERLINK("http://www.twitter.com/AlcaponeBandzzz", "AlcaponeBandzzz")</f>
        <v/>
      </c>
      <c r="B650" t="s">
        <v>2965</v>
      </c>
      <c r="C650" t="s">
        <v>2966</v>
      </c>
      <c r="D650" t="s">
        <v>2967</v>
      </c>
      <c r="E650" t="s">
        <v>2968</v>
      </c>
      <c r="F650" t="s">
        <v>2969</v>
      </c>
      <c r="G650" t="s"/>
      <c r="H650" t="b">
        <v>0</v>
      </c>
      <c r="I650" t="s">
        <v>27</v>
      </c>
      <c r="J650" t="n">
        <v>90</v>
      </c>
      <c r="K650" t="n">
        <v>8</v>
      </c>
      <c r="L650" t="n">
        <v>0</v>
      </c>
      <c r="M650" t="n">
        <v>2</v>
      </c>
      <c r="N650" t="s"/>
    </row>
    <row r="651" spans="1:14">
      <c r="A651" s="1">
        <f>HYPERLINK("http://www.twitter.com/nohamforsamm", "nohamforsamm")</f>
        <v/>
      </c>
      <c r="B651" t="s">
        <v>2970</v>
      </c>
      <c r="C651" t="s">
        <v>2971</v>
      </c>
      <c r="D651" t="s">
        <v>2972</v>
      </c>
      <c r="E651" t="s">
        <v>2973</v>
      </c>
      <c r="F651" t="s">
        <v>2974</v>
      </c>
      <c r="G651" t="s"/>
      <c r="H651" t="b">
        <v>0</v>
      </c>
      <c r="I651" t="s">
        <v>27</v>
      </c>
      <c r="J651" t="n">
        <v>262</v>
      </c>
      <c r="K651" t="n">
        <v>14</v>
      </c>
      <c r="L651" t="n">
        <v>11</v>
      </c>
      <c r="M651" t="n">
        <v>174</v>
      </c>
      <c r="N651" t="s">
        <v>2975</v>
      </c>
    </row>
    <row r="652" spans="1:14">
      <c r="A652" s="1">
        <f>HYPERLINK("http://www.twitter.com/bastian61913757", "bastian61913757")</f>
        <v/>
      </c>
      <c r="B652" t="s">
        <v>2976</v>
      </c>
      <c r="C652" t="s">
        <v>2977</v>
      </c>
      <c r="D652" t="s"/>
      <c r="E652" t="s"/>
      <c r="F652" t="s">
        <v>2978</v>
      </c>
      <c r="G652" t="s"/>
      <c r="H652" t="b">
        <v>0</v>
      </c>
      <c r="I652" t="s">
        <v>27</v>
      </c>
      <c r="J652" t="n">
        <v>17</v>
      </c>
      <c r="K652" t="n">
        <v>0</v>
      </c>
      <c r="L652" t="n">
        <v>1</v>
      </c>
      <c r="M652" t="n">
        <v>1</v>
      </c>
      <c r="N652" t="s">
        <v>2979</v>
      </c>
    </row>
    <row r="653" spans="1:14">
      <c r="A653" s="1">
        <f>HYPERLINK("http://www.twitter.com/HremSonep", "HremSonep")</f>
        <v/>
      </c>
      <c r="B653" t="s">
        <v>2980</v>
      </c>
      <c r="C653" t="s">
        <v>2981</v>
      </c>
      <c r="D653" t="s"/>
      <c r="E653" t="s">
        <v>2982</v>
      </c>
      <c r="F653" t="s">
        <v>2983</v>
      </c>
      <c r="G653" t="s"/>
      <c r="H653" t="b">
        <v>0</v>
      </c>
      <c r="I653" t="s">
        <v>27</v>
      </c>
      <c r="J653" t="n">
        <v>37</v>
      </c>
      <c r="K653" t="n">
        <v>3</v>
      </c>
      <c r="L653" t="n">
        <v>12</v>
      </c>
      <c r="M653" t="n">
        <v>8</v>
      </c>
      <c r="N653" t="s">
        <v>2984</v>
      </c>
    </row>
    <row r="654" spans="1:14">
      <c r="A654" s="1">
        <f>HYPERLINK("http://www.twitter.com/bryansusi2", "bryansusi2")</f>
        <v/>
      </c>
      <c r="B654" t="s">
        <v>2985</v>
      </c>
      <c r="C654" t="s">
        <v>2986</v>
      </c>
      <c r="D654" t="s">
        <v>284</v>
      </c>
      <c r="E654" t="s">
        <v>2987</v>
      </c>
      <c r="F654" t="s">
        <v>2988</v>
      </c>
      <c r="G654" t="s"/>
      <c r="H654" t="b">
        <v>0</v>
      </c>
      <c r="I654" t="s">
        <v>27</v>
      </c>
      <c r="J654" t="n">
        <v>995</v>
      </c>
      <c r="K654" t="n">
        <v>27</v>
      </c>
      <c r="L654" t="n">
        <v>59</v>
      </c>
      <c r="M654" t="n">
        <v>5</v>
      </c>
      <c r="N654" t="s">
        <v>2989</v>
      </c>
    </row>
    <row r="655" spans="1:14">
      <c r="A655" s="1">
        <f>HYPERLINK("http://www.twitter.com/eduardo42574040", "eduardo42574040")</f>
        <v/>
      </c>
      <c r="B655" t="s">
        <v>2990</v>
      </c>
      <c r="C655" t="s">
        <v>2991</v>
      </c>
      <c r="D655" t="s"/>
      <c r="E655" t="s"/>
      <c r="F655" t="s">
        <v>2237</v>
      </c>
      <c r="G655" t="s"/>
      <c r="H655" t="b">
        <v>0</v>
      </c>
      <c r="I655" t="s">
        <v>27</v>
      </c>
      <c r="J655" t="n">
        <v>23</v>
      </c>
      <c r="K655" t="n">
        <v>0</v>
      </c>
      <c r="L655" t="n">
        <v>0</v>
      </c>
      <c r="M655" t="n">
        <v>0</v>
      </c>
      <c r="N655" t="s"/>
    </row>
    <row r="656" spans="1:14">
      <c r="A656" s="1">
        <f>HYPERLINK("http://www.twitter.com/TNFgrind", "TNFgrind")</f>
        <v/>
      </c>
      <c r="B656" t="s">
        <v>2992</v>
      </c>
      <c r="C656" t="s">
        <v>2993</v>
      </c>
      <c r="D656" t="s"/>
      <c r="E656" t="s"/>
      <c r="F656" t="s">
        <v>2994</v>
      </c>
      <c r="G656" t="s"/>
      <c r="H656" t="b">
        <v>0</v>
      </c>
      <c r="I656" t="s">
        <v>27</v>
      </c>
      <c r="J656" t="n">
        <v>87</v>
      </c>
      <c r="K656" t="n">
        <v>6</v>
      </c>
      <c r="L656" t="n">
        <v>1</v>
      </c>
      <c r="M656" t="n">
        <v>0</v>
      </c>
      <c r="N656" t="s">
        <v>2995</v>
      </c>
    </row>
    <row r="657" spans="1:14">
      <c r="A657" s="1">
        <f>HYPERLINK("http://www.twitter.com/AlexAlz1316", "AlexAlz1316")</f>
        <v/>
      </c>
      <c r="B657" t="s">
        <v>2996</v>
      </c>
      <c r="C657" t="s">
        <v>2997</v>
      </c>
      <c r="D657" t="s">
        <v>2998</v>
      </c>
      <c r="E657" t="s">
        <v>2999</v>
      </c>
      <c r="F657" t="s">
        <v>3000</v>
      </c>
      <c r="G657" t="s"/>
      <c r="H657" t="b">
        <v>0</v>
      </c>
      <c r="I657" t="s">
        <v>56</v>
      </c>
      <c r="J657" t="n">
        <v>68</v>
      </c>
      <c r="K657" t="n">
        <v>5</v>
      </c>
      <c r="L657" t="n">
        <v>23</v>
      </c>
      <c r="M657" t="n">
        <v>64</v>
      </c>
      <c r="N657" t="s">
        <v>3001</v>
      </c>
    </row>
    <row r="658" spans="1:14">
      <c r="A658" s="1">
        <f>HYPERLINK("http://www.twitter.com/RicktheFiT", "RicktheFiT")</f>
        <v/>
      </c>
      <c r="B658" t="s">
        <v>3002</v>
      </c>
      <c r="C658" t="s">
        <v>3003</v>
      </c>
      <c r="D658" t="s">
        <v>3004</v>
      </c>
      <c r="E658" t="s">
        <v>3005</v>
      </c>
      <c r="F658" t="s">
        <v>3006</v>
      </c>
      <c r="G658" t="s">
        <v>3007</v>
      </c>
      <c r="H658" t="b">
        <v>0</v>
      </c>
      <c r="I658" t="s">
        <v>27</v>
      </c>
      <c r="J658" t="n">
        <v>316</v>
      </c>
      <c r="K658" t="n">
        <v>98</v>
      </c>
      <c r="L658" t="n">
        <v>413</v>
      </c>
      <c r="M658" t="n">
        <v>311</v>
      </c>
      <c r="N658" t="s">
        <v>3008</v>
      </c>
    </row>
    <row r="659" spans="1:14">
      <c r="A659" s="1">
        <f>HYPERLINK("http://www.twitter.com/aydinkutaycan", "aydinkutaycan")</f>
        <v/>
      </c>
      <c r="B659" t="s">
        <v>3009</v>
      </c>
      <c r="C659" t="s">
        <v>3010</v>
      </c>
      <c r="D659" t="s"/>
      <c r="E659" t="s">
        <v>3011</v>
      </c>
      <c r="F659" t="s">
        <v>3012</v>
      </c>
      <c r="G659" t="s"/>
      <c r="H659" t="b">
        <v>0</v>
      </c>
      <c r="I659" t="s">
        <v>308</v>
      </c>
      <c r="J659" t="n">
        <v>97</v>
      </c>
      <c r="K659" t="n">
        <v>47</v>
      </c>
      <c r="L659" t="n">
        <v>2</v>
      </c>
      <c r="M659" t="n">
        <v>0</v>
      </c>
      <c r="N659" t="s">
        <v>3013</v>
      </c>
    </row>
    <row r="660" spans="1:14">
      <c r="A660" s="1">
        <f>HYPERLINK("http://www.twitter.com/Neqira_", "Neqira_")</f>
        <v/>
      </c>
      <c r="B660" t="s">
        <v>3014</v>
      </c>
      <c r="C660" t="s">
        <v>3015</v>
      </c>
      <c r="D660" t="s"/>
      <c r="E660" t="s"/>
      <c r="F660" t="s">
        <v>3016</v>
      </c>
      <c r="G660" t="s"/>
      <c r="H660" t="b">
        <v>0</v>
      </c>
      <c r="I660" t="s">
        <v>27</v>
      </c>
      <c r="J660" t="n">
        <v>14</v>
      </c>
      <c r="K660" t="n">
        <v>9</v>
      </c>
      <c r="L660" t="n">
        <v>2</v>
      </c>
      <c r="M660" t="n">
        <v>1</v>
      </c>
      <c r="N660" t="s">
        <v>3017</v>
      </c>
    </row>
    <row r="661" spans="1:14">
      <c r="A661" s="1">
        <f>HYPERLINK("http://www.twitter.com/korturoseline", "korturoseline")</f>
        <v/>
      </c>
      <c r="B661" t="s">
        <v>3018</v>
      </c>
      <c r="C661" t="s">
        <v>3019</v>
      </c>
      <c r="D661" t="s"/>
      <c r="E661" t="s"/>
      <c r="F661" t="s">
        <v>3020</v>
      </c>
      <c r="G661" t="s"/>
      <c r="H661" t="b">
        <v>0</v>
      </c>
      <c r="I661" t="s">
        <v>27</v>
      </c>
      <c r="J661" t="n">
        <v>216</v>
      </c>
      <c r="K661" t="n">
        <v>9</v>
      </c>
      <c r="L661" t="n">
        <v>0</v>
      </c>
      <c r="M661" t="n">
        <v>0</v>
      </c>
      <c r="N661" t="s"/>
    </row>
    <row r="662" spans="1:14">
      <c r="A662" s="1">
        <f>HYPERLINK("http://www.twitter.com/Jayshaw86759975", "Jayshaw86759975")</f>
        <v/>
      </c>
      <c r="B662" t="s">
        <v>3021</v>
      </c>
      <c r="C662" t="s">
        <v>3022</v>
      </c>
      <c r="D662" t="s"/>
      <c r="E662" t="s"/>
      <c r="F662" t="s">
        <v>3023</v>
      </c>
      <c r="G662" t="s"/>
      <c r="H662" t="b">
        <v>0</v>
      </c>
      <c r="I662" t="s">
        <v>27</v>
      </c>
      <c r="J662" t="n">
        <v>52</v>
      </c>
      <c r="K662" t="n">
        <v>0</v>
      </c>
      <c r="L662" t="n">
        <v>1</v>
      </c>
      <c r="M662" t="n">
        <v>1</v>
      </c>
      <c r="N662" t="s">
        <v>3024</v>
      </c>
    </row>
    <row r="663" spans="1:14">
      <c r="A663" s="1">
        <f>HYPERLINK("http://www.twitter.com/RulezBoss", "RulezBoss")</f>
        <v/>
      </c>
      <c r="B663" t="s">
        <v>3025</v>
      </c>
      <c r="C663" t="s">
        <v>3026</v>
      </c>
      <c r="D663" t="s">
        <v>3027</v>
      </c>
      <c r="E663" t="s"/>
      <c r="F663" t="s">
        <v>3028</v>
      </c>
      <c r="G663" t="s"/>
      <c r="H663" t="b">
        <v>0</v>
      </c>
      <c r="I663" t="s">
        <v>27</v>
      </c>
      <c r="J663" t="n">
        <v>43</v>
      </c>
      <c r="K663" t="n">
        <v>0</v>
      </c>
      <c r="L663" t="n">
        <v>0</v>
      </c>
      <c r="M663" t="n">
        <v>0</v>
      </c>
      <c r="N663" t="s"/>
    </row>
    <row r="664" spans="1:14">
      <c r="A664" s="1">
        <f>HYPERLINK("http://www.twitter.com/Denzilwg", "Denzilwg")</f>
        <v/>
      </c>
      <c r="B664" t="s">
        <v>3029</v>
      </c>
      <c r="C664" t="s">
        <v>3030</v>
      </c>
      <c r="D664" t="s">
        <v>2589</v>
      </c>
      <c r="E664" t="s"/>
      <c r="F664" t="s">
        <v>3031</v>
      </c>
      <c r="G664" t="s"/>
      <c r="H664" t="b">
        <v>0</v>
      </c>
      <c r="I664" t="s">
        <v>27</v>
      </c>
      <c r="J664" t="n">
        <v>179</v>
      </c>
      <c r="K664" t="n">
        <v>12</v>
      </c>
      <c r="L664" t="n">
        <v>5</v>
      </c>
      <c r="M664" t="n">
        <v>30</v>
      </c>
      <c r="N664" t="s"/>
    </row>
    <row r="665" spans="1:14">
      <c r="A665" s="1">
        <f>HYPERLINK("http://www.twitter.com/Manvic23", "Manvic23")</f>
        <v/>
      </c>
      <c r="B665" t="s">
        <v>3032</v>
      </c>
      <c r="C665" t="s">
        <v>3033</v>
      </c>
      <c r="D665" t="s"/>
      <c r="E665" t="s">
        <v>3034</v>
      </c>
      <c r="F665" t="s">
        <v>3035</v>
      </c>
      <c r="G665" t="s"/>
      <c r="H665" t="b">
        <v>0</v>
      </c>
      <c r="I665" t="s">
        <v>27</v>
      </c>
      <c r="J665" t="n">
        <v>96</v>
      </c>
      <c r="K665" t="n">
        <v>88</v>
      </c>
      <c r="L665" t="n">
        <v>65</v>
      </c>
      <c r="M665" t="n">
        <v>67</v>
      </c>
      <c r="N665" t="s">
        <v>3036</v>
      </c>
    </row>
    <row r="666" spans="1:14">
      <c r="A666" s="1">
        <f>HYPERLINK("http://www.twitter.com/Travcool_Spike", "Travcool_Spike")</f>
        <v/>
      </c>
      <c r="B666" t="s">
        <v>3037</v>
      </c>
      <c r="C666" t="s">
        <v>3038</v>
      </c>
      <c r="D666" t="s"/>
      <c r="E666" t="s"/>
      <c r="F666" t="s">
        <v>3039</v>
      </c>
      <c r="G666" t="s"/>
      <c r="H666" t="b">
        <v>0</v>
      </c>
      <c r="I666" t="s">
        <v>181</v>
      </c>
      <c r="J666" t="n">
        <v>144</v>
      </c>
      <c r="K666" t="n">
        <v>3</v>
      </c>
      <c r="L666" t="n">
        <v>32</v>
      </c>
      <c r="M666" t="n">
        <v>4</v>
      </c>
      <c r="N666" t="s"/>
    </row>
    <row r="667" spans="1:14">
      <c r="A667" s="1">
        <f>HYPERLINK("http://www.twitter.com/TaveyT40", "TaveyT40")</f>
        <v/>
      </c>
      <c r="B667" t="s">
        <v>3040</v>
      </c>
      <c r="C667" t="s">
        <v>3041</v>
      </c>
      <c r="D667" t="s">
        <v>3042</v>
      </c>
      <c r="E667" t="s">
        <v>3043</v>
      </c>
      <c r="F667" t="s">
        <v>3044</v>
      </c>
      <c r="G667" t="s"/>
      <c r="H667" t="b">
        <v>0</v>
      </c>
      <c r="I667" t="s">
        <v>27</v>
      </c>
      <c r="J667" t="n">
        <v>179</v>
      </c>
      <c r="K667" t="n">
        <v>148</v>
      </c>
      <c r="L667" t="n">
        <v>1072</v>
      </c>
      <c r="M667" t="n">
        <v>1997</v>
      </c>
      <c r="N667" t="s">
        <v>3045</v>
      </c>
    </row>
    <row r="668" spans="1:14">
      <c r="A668" s="1">
        <f>HYPERLINK("http://www.twitter.com/markjohn512", "markjohn512")</f>
        <v/>
      </c>
      <c r="B668" t="s">
        <v>3046</v>
      </c>
      <c r="C668" t="s">
        <v>3047</v>
      </c>
      <c r="D668" t="s"/>
      <c r="E668" t="s"/>
      <c r="F668" t="s">
        <v>3048</v>
      </c>
      <c r="G668" t="s"/>
      <c r="H668" t="b">
        <v>0</v>
      </c>
      <c r="I668" t="s">
        <v>27</v>
      </c>
      <c r="J668" t="n">
        <v>2</v>
      </c>
      <c r="K668" t="n">
        <v>0</v>
      </c>
      <c r="L668" t="n">
        <v>0</v>
      </c>
      <c r="M668" t="n">
        <v>0</v>
      </c>
      <c r="N668" t="s"/>
    </row>
    <row r="669" spans="1:14">
      <c r="A669" s="1">
        <f>HYPERLINK("http://www.twitter.com/Domtom77802124", "Domtom77802124")</f>
        <v/>
      </c>
      <c r="B669" t="s">
        <v>3049</v>
      </c>
      <c r="C669" t="s">
        <v>3050</v>
      </c>
      <c r="D669" t="s">
        <v>3051</v>
      </c>
      <c r="E669" t="s"/>
      <c r="F669" t="s">
        <v>3052</v>
      </c>
      <c r="G669" t="s"/>
      <c r="H669" t="b">
        <v>0</v>
      </c>
      <c r="I669" t="s">
        <v>17</v>
      </c>
      <c r="J669" t="n">
        <v>41</v>
      </c>
      <c r="K669" t="n">
        <v>3</v>
      </c>
      <c r="L669" t="n">
        <v>23</v>
      </c>
      <c r="M669" t="n">
        <v>2</v>
      </c>
      <c r="N669" t="s">
        <v>3053</v>
      </c>
    </row>
    <row r="670" spans="1:14">
      <c r="A670" s="1">
        <f>HYPERLINK("http://www.twitter.com/Gabriel63822641", "Gabriel63822641")</f>
        <v/>
      </c>
      <c r="B670" t="s">
        <v>3054</v>
      </c>
      <c r="C670" t="s">
        <v>3055</v>
      </c>
      <c r="D670" t="s"/>
      <c r="E670" t="s"/>
      <c r="F670" t="s">
        <v>3056</v>
      </c>
      <c r="G670" t="s"/>
      <c r="H670" t="b">
        <v>0</v>
      </c>
      <c r="I670" t="s">
        <v>22</v>
      </c>
      <c r="J670" t="n">
        <v>101</v>
      </c>
      <c r="K670" t="n">
        <v>0</v>
      </c>
      <c r="L670" t="n">
        <v>0</v>
      </c>
      <c r="M670" t="n">
        <v>0</v>
      </c>
      <c r="N670" t="s"/>
    </row>
    <row r="671" spans="1:14">
      <c r="A671" s="1">
        <f>HYPERLINK("http://www.twitter.com/lookimontnt", "lookimontnt")</f>
        <v/>
      </c>
      <c r="B671" t="s">
        <v>3057</v>
      </c>
      <c r="C671" t="s">
        <v>3058</v>
      </c>
      <c r="D671" t="s">
        <v>2786</v>
      </c>
      <c r="E671" t="s">
        <v>3059</v>
      </c>
      <c r="F671" t="s">
        <v>3060</v>
      </c>
      <c r="G671" t="s"/>
      <c r="H671" t="b">
        <v>0</v>
      </c>
      <c r="I671" t="s">
        <v>27</v>
      </c>
      <c r="J671" t="n">
        <v>44</v>
      </c>
      <c r="K671" t="n">
        <v>4</v>
      </c>
      <c r="L671" t="n">
        <v>3</v>
      </c>
      <c r="M671" t="n">
        <v>0</v>
      </c>
      <c r="N671" t="s">
        <v>3061</v>
      </c>
    </row>
    <row r="672" spans="1:14">
      <c r="A672" s="1">
        <f>HYPERLINK("http://www.twitter.com/Rodrivercellone", "Rodrivercellone")</f>
        <v/>
      </c>
      <c r="B672" t="s">
        <v>3062</v>
      </c>
      <c r="C672" t="s">
        <v>3063</v>
      </c>
      <c r="D672" t="s">
        <v>3064</v>
      </c>
      <c r="E672" t="s"/>
      <c r="F672" t="s">
        <v>3065</v>
      </c>
      <c r="G672" t="s"/>
      <c r="H672" t="b">
        <v>0</v>
      </c>
      <c r="I672" t="s">
        <v>56</v>
      </c>
      <c r="J672" t="n">
        <v>1338</v>
      </c>
      <c r="K672" t="n">
        <v>99</v>
      </c>
      <c r="L672" t="n">
        <v>270</v>
      </c>
      <c r="M672" t="n">
        <v>1304</v>
      </c>
      <c r="N672" t="s"/>
    </row>
    <row r="673" spans="1:14">
      <c r="A673" s="1">
        <f>HYPERLINK("http://www.twitter.com/Newsline____", "Newsline____")</f>
        <v/>
      </c>
      <c r="B673" t="s">
        <v>3066</v>
      </c>
      <c r="C673" t="s">
        <v>3067</v>
      </c>
      <c r="D673" t="s"/>
      <c r="E673" t="s">
        <v>3068</v>
      </c>
      <c r="F673" t="s">
        <v>3069</v>
      </c>
      <c r="G673" t="s"/>
      <c r="H673" t="b">
        <v>0</v>
      </c>
      <c r="I673" t="s">
        <v>181</v>
      </c>
      <c r="J673" t="n">
        <v>41</v>
      </c>
      <c r="K673" t="n">
        <v>8</v>
      </c>
      <c r="L673" t="n">
        <v>57</v>
      </c>
      <c r="M673" t="n">
        <v>1</v>
      </c>
      <c r="N673" t="s">
        <v>3070</v>
      </c>
    </row>
    <row r="674" spans="1:14">
      <c r="A674" s="1">
        <f>HYPERLINK("http://www.twitter.com/CvjFrancisca", "CvjFrancisca")</f>
        <v/>
      </c>
      <c r="B674" t="s">
        <v>3071</v>
      </c>
      <c r="C674" t="s">
        <v>3072</v>
      </c>
      <c r="D674" t="s"/>
      <c r="E674" t="s"/>
      <c r="F674" t="s">
        <v>3073</v>
      </c>
      <c r="G674" t="s"/>
      <c r="H674" t="b">
        <v>0</v>
      </c>
      <c r="I674" t="s">
        <v>27</v>
      </c>
      <c r="J674" t="n">
        <v>68</v>
      </c>
      <c r="K674" t="n">
        <v>0</v>
      </c>
      <c r="L674" t="n">
        <v>0</v>
      </c>
      <c r="M674" t="n">
        <v>1</v>
      </c>
      <c r="N674" t="s"/>
    </row>
    <row r="675" spans="1:14">
      <c r="A675" s="1">
        <f>HYPERLINK("http://www.twitter.com/Josh21030055", "Josh21030055")</f>
        <v/>
      </c>
      <c r="B675" t="s">
        <v>3074</v>
      </c>
      <c r="C675" t="s">
        <v>3075</v>
      </c>
      <c r="D675" t="s"/>
      <c r="E675" t="s"/>
      <c r="F675" t="s">
        <v>3076</v>
      </c>
      <c r="G675" t="s"/>
      <c r="H675" t="b">
        <v>0</v>
      </c>
      <c r="I675" t="s">
        <v>27</v>
      </c>
      <c r="J675" t="n">
        <v>13</v>
      </c>
      <c r="K675" t="n">
        <v>2</v>
      </c>
      <c r="L675" t="n">
        <v>0</v>
      </c>
      <c r="M675" t="n">
        <v>0</v>
      </c>
      <c r="N675" t="s"/>
    </row>
    <row r="676" spans="1:14">
      <c r="A676" s="1">
        <f>HYPERLINK("http://www.twitter.com/lukeconoley", "lukeconoley")</f>
        <v/>
      </c>
      <c r="B676" t="s">
        <v>3077</v>
      </c>
      <c r="C676" t="s">
        <v>3078</v>
      </c>
      <c r="D676" t="s">
        <v>3079</v>
      </c>
      <c r="E676" t="s">
        <v>3080</v>
      </c>
      <c r="F676" t="s">
        <v>3081</v>
      </c>
      <c r="G676" t="s"/>
      <c r="H676" t="b">
        <v>0</v>
      </c>
      <c r="I676" t="s">
        <v>27</v>
      </c>
      <c r="J676" t="n">
        <v>13</v>
      </c>
      <c r="K676" t="n">
        <v>3</v>
      </c>
      <c r="L676" t="n">
        <v>3</v>
      </c>
      <c r="M676" t="n">
        <v>0</v>
      </c>
      <c r="N676" t="s">
        <v>3082</v>
      </c>
    </row>
    <row r="677" spans="1:14">
      <c r="A677" s="1">
        <f>HYPERLINK("http://www.twitter.com/anacamposga", "anacamposga")</f>
        <v/>
      </c>
      <c r="B677" t="s">
        <v>3083</v>
      </c>
      <c r="C677" t="s">
        <v>3084</v>
      </c>
      <c r="D677" t="s"/>
      <c r="E677" t="s"/>
      <c r="F677" t="s">
        <v>3085</v>
      </c>
      <c r="G677" t="s"/>
      <c r="H677" t="b">
        <v>0</v>
      </c>
      <c r="I677" t="s">
        <v>27</v>
      </c>
      <c r="J677" t="n">
        <v>803</v>
      </c>
      <c r="K677" t="n">
        <v>1332</v>
      </c>
      <c r="L677" t="n">
        <v>33966</v>
      </c>
      <c r="M677" t="n">
        <v>16509</v>
      </c>
      <c r="N677" t="s">
        <v>3086</v>
      </c>
    </row>
    <row r="678" spans="1:14">
      <c r="A678" s="1">
        <f>HYPERLINK("http://www.twitter.com/ceregatto_joao", "ceregatto_joao")</f>
        <v/>
      </c>
      <c r="B678" t="s">
        <v>3087</v>
      </c>
      <c r="C678" t="s">
        <v>3088</v>
      </c>
      <c r="D678" t="s">
        <v>3089</v>
      </c>
      <c r="E678" t="s">
        <v>3090</v>
      </c>
      <c r="F678" t="s">
        <v>3091</v>
      </c>
      <c r="G678" t="s"/>
      <c r="H678" t="b">
        <v>0</v>
      </c>
      <c r="I678" t="s">
        <v>27</v>
      </c>
      <c r="J678" t="n">
        <v>29</v>
      </c>
      <c r="K678" t="n">
        <v>0</v>
      </c>
      <c r="L678" t="n">
        <v>1</v>
      </c>
      <c r="M678" t="n">
        <v>0</v>
      </c>
      <c r="N678" t="s">
        <v>3092</v>
      </c>
    </row>
    <row r="679" spans="1:14">
      <c r="A679" s="1">
        <f>HYPERLINK("http://www.twitter.com/fetchinJack", "fetchinJack")</f>
        <v/>
      </c>
      <c r="B679" t="s">
        <v>3093</v>
      </c>
      <c r="C679" t="s">
        <v>3094</v>
      </c>
      <c r="D679" t="s"/>
      <c r="E679" t="s"/>
      <c r="F679" t="s">
        <v>3095</v>
      </c>
      <c r="G679" t="s"/>
      <c r="H679" t="b">
        <v>0</v>
      </c>
      <c r="I679" t="s">
        <v>27</v>
      </c>
      <c r="J679" t="n">
        <v>146</v>
      </c>
      <c r="K679" t="n">
        <v>3</v>
      </c>
      <c r="L679" t="n">
        <v>0</v>
      </c>
      <c r="M679" t="n">
        <v>0</v>
      </c>
      <c r="N679" t="s"/>
    </row>
    <row r="680" spans="1:14">
      <c r="A680" s="1">
        <f>HYPERLINK("http://www.twitter.com/maryllindsey1", "maryllindsey1")</f>
        <v/>
      </c>
      <c r="B680" t="s">
        <v>3096</v>
      </c>
      <c r="C680" t="s">
        <v>3097</v>
      </c>
      <c r="D680" t="s"/>
      <c r="E680" t="s"/>
      <c r="F680" t="s">
        <v>3098</v>
      </c>
      <c r="G680" t="s"/>
      <c r="H680" t="b">
        <v>0</v>
      </c>
      <c r="I680" t="s">
        <v>27</v>
      </c>
      <c r="J680" t="n">
        <v>1</v>
      </c>
      <c r="K680" t="n">
        <v>0</v>
      </c>
      <c r="L680" t="n">
        <v>0</v>
      </c>
      <c r="M680" t="n">
        <v>0</v>
      </c>
      <c r="N680" t="s"/>
    </row>
    <row r="681" spans="1:14">
      <c r="A681" s="1">
        <f>HYPERLINK("http://www.twitter.com/RealScottRonan", "RealScottRonan")</f>
        <v/>
      </c>
      <c r="B681" t="s">
        <v>3099</v>
      </c>
      <c r="C681" t="s">
        <v>3100</v>
      </c>
      <c r="D681" t="s"/>
      <c r="E681" t="s">
        <v>3101</v>
      </c>
      <c r="F681" t="s">
        <v>3102</v>
      </c>
      <c r="G681" t="s"/>
      <c r="H681" t="b">
        <v>0</v>
      </c>
      <c r="I681" t="s">
        <v>27</v>
      </c>
      <c r="J681" t="n">
        <v>313</v>
      </c>
      <c r="K681" t="n">
        <v>260</v>
      </c>
      <c r="L681" t="n">
        <v>1335</v>
      </c>
      <c r="M681" t="n">
        <v>4629</v>
      </c>
      <c r="N681" t="s">
        <v>3103</v>
      </c>
    </row>
    <row r="682" spans="1:14">
      <c r="A682" s="1">
        <f>HYPERLINK("http://www.twitter.com/lordstunnerr", "lordstunnerr")</f>
        <v/>
      </c>
      <c r="B682" t="s">
        <v>3104</v>
      </c>
      <c r="C682" t="s">
        <v>3105</v>
      </c>
      <c r="D682" t="s">
        <v>3106</v>
      </c>
      <c r="E682" t="s">
        <v>3107</v>
      </c>
      <c r="F682" t="s">
        <v>3108</v>
      </c>
      <c r="G682" t="s">
        <v>3109</v>
      </c>
      <c r="H682" t="b">
        <v>0</v>
      </c>
      <c r="I682" t="s">
        <v>27</v>
      </c>
      <c r="J682" t="n">
        <v>207</v>
      </c>
      <c r="K682" t="n">
        <v>304</v>
      </c>
      <c r="L682" t="n">
        <v>8845</v>
      </c>
      <c r="M682" t="n">
        <v>3060</v>
      </c>
      <c r="N682" t="s">
        <v>3110</v>
      </c>
    </row>
    <row r="683" spans="1:14">
      <c r="A683" s="1">
        <f>HYPERLINK("http://www.twitter.com/KristoferRichb1", "KristoferRichb1")</f>
        <v/>
      </c>
      <c r="B683" t="s">
        <v>3111</v>
      </c>
      <c r="C683" t="s">
        <v>3112</v>
      </c>
      <c r="D683" t="s"/>
      <c r="E683" t="s">
        <v>3113</v>
      </c>
      <c r="F683" t="s">
        <v>3114</v>
      </c>
      <c r="G683" t="s"/>
      <c r="H683" t="b">
        <v>0</v>
      </c>
      <c r="I683" t="s">
        <v>27</v>
      </c>
      <c r="J683" t="n">
        <v>52</v>
      </c>
      <c r="K683" t="n">
        <v>4</v>
      </c>
      <c r="L683" t="n">
        <v>0</v>
      </c>
      <c r="M683" t="n">
        <v>0</v>
      </c>
      <c r="N683" t="s"/>
    </row>
    <row r="684" spans="1:14">
      <c r="A684" s="1">
        <f>HYPERLINK("http://www.twitter.com/JosParr34168770", "JosParr34168770")</f>
        <v/>
      </c>
      <c r="B684" t="s">
        <v>3115</v>
      </c>
      <c r="C684" t="s">
        <v>3116</v>
      </c>
      <c r="D684" t="s">
        <v>3117</v>
      </c>
      <c r="E684" t="s"/>
      <c r="F684" t="s">
        <v>3118</v>
      </c>
      <c r="G684" t="s"/>
      <c r="H684" t="b">
        <v>0</v>
      </c>
      <c r="I684" t="s">
        <v>27</v>
      </c>
      <c r="J684" t="n">
        <v>42</v>
      </c>
      <c r="K684" t="n">
        <v>1</v>
      </c>
      <c r="L684" t="n">
        <v>1</v>
      </c>
      <c r="M684" t="n">
        <v>0</v>
      </c>
      <c r="N684" t="s">
        <v>3119</v>
      </c>
    </row>
    <row r="685" spans="1:14">
      <c r="A685" s="1">
        <f>HYPERLINK("http://www.twitter.com/catiacferreira", "catiacferreira")</f>
        <v/>
      </c>
      <c r="B685" t="s">
        <v>3120</v>
      </c>
      <c r="C685" t="s">
        <v>3121</v>
      </c>
      <c r="D685" t="s">
        <v>3122</v>
      </c>
      <c r="E685" t="s">
        <v>3123</v>
      </c>
      <c r="F685" t="s">
        <v>3124</v>
      </c>
      <c r="G685" t="s"/>
      <c r="H685" t="b">
        <v>0</v>
      </c>
      <c r="I685" t="s">
        <v>22</v>
      </c>
      <c r="J685" t="n">
        <v>132</v>
      </c>
      <c r="K685" t="n">
        <v>139</v>
      </c>
      <c r="L685" t="n">
        <v>21489</v>
      </c>
      <c r="M685" t="n">
        <v>7629</v>
      </c>
      <c r="N685" t="s">
        <v>3125</v>
      </c>
    </row>
    <row r="686" spans="1:14">
      <c r="A686" s="1">
        <f>HYPERLINK("http://www.twitter.com/ameyaw__", "ameyaw__")</f>
        <v/>
      </c>
      <c r="B686" t="s">
        <v>3126</v>
      </c>
      <c r="C686" t="s">
        <v>3127</v>
      </c>
      <c r="D686" t="s"/>
      <c r="E686" t="s">
        <v>3128</v>
      </c>
      <c r="F686" t="s">
        <v>3129</v>
      </c>
      <c r="G686" t="s"/>
      <c r="H686" t="b">
        <v>0</v>
      </c>
      <c r="I686" t="s">
        <v>27</v>
      </c>
      <c r="J686" t="n">
        <v>142</v>
      </c>
      <c r="K686" t="n">
        <v>315</v>
      </c>
      <c r="L686" t="n">
        <v>10662</v>
      </c>
      <c r="M686" t="n">
        <v>12995</v>
      </c>
      <c r="N686" t="s">
        <v>3130</v>
      </c>
    </row>
    <row r="687" spans="1:14">
      <c r="A687" s="1">
        <f>HYPERLINK("http://www.twitter.com/SonAreipas", "SonAreipas")</f>
        <v/>
      </c>
      <c r="B687" t="s">
        <v>3131</v>
      </c>
      <c r="C687" t="s">
        <v>3132</v>
      </c>
      <c r="D687" t="s"/>
      <c r="E687" t="s"/>
      <c r="F687" t="s">
        <v>3133</v>
      </c>
      <c r="G687" t="s"/>
      <c r="H687" t="b">
        <v>0</v>
      </c>
      <c r="I687" t="s">
        <v>27</v>
      </c>
      <c r="J687" t="n">
        <v>69</v>
      </c>
      <c r="K687" t="n">
        <v>0</v>
      </c>
      <c r="L687" t="n">
        <v>0</v>
      </c>
      <c r="M687" t="n">
        <v>1</v>
      </c>
      <c r="N687" t="s"/>
    </row>
    <row r="688" spans="1:14">
      <c r="A688" s="1">
        <f>HYPERLINK("http://www.twitter.com/Carlos_cch123", "Carlos_cch123")</f>
        <v/>
      </c>
      <c r="B688" t="s">
        <v>3134</v>
      </c>
      <c r="C688" t="s">
        <v>3135</v>
      </c>
      <c r="D688" t="s">
        <v>3136</v>
      </c>
      <c r="E688" t="s"/>
      <c r="F688" t="s">
        <v>3137</v>
      </c>
      <c r="G688" t="s"/>
      <c r="H688" t="b">
        <v>0</v>
      </c>
      <c r="I688" t="s">
        <v>27</v>
      </c>
      <c r="J688" t="n">
        <v>3</v>
      </c>
      <c r="K688" t="n">
        <v>1</v>
      </c>
      <c r="L688" t="n">
        <v>9</v>
      </c>
      <c r="M688" t="n">
        <v>2</v>
      </c>
      <c r="N688" t="s">
        <v>3138</v>
      </c>
    </row>
    <row r="689" spans="1:14">
      <c r="A689" s="1">
        <f>HYPERLINK("http://www.twitter.com/Taylor5Rashad", "Taylor5Rashad")</f>
        <v/>
      </c>
      <c r="B689" t="s">
        <v>3139</v>
      </c>
      <c r="C689" t="s">
        <v>3140</v>
      </c>
      <c r="D689" t="s">
        <v>2080</v>
      </c>
      <c r="E689" t="s"/>
      <c r="F689" t="s">
        <v>3141</v>
      </c>
      <c r="G689" t="s"/>
      <c r="H689" t="b">
        <v>0</v>
      </c>
      <c r="I689" t="s">
        <v>27</v>
      </c>
      <c r="J689" t="n">
        <v>93</v>
      </c>
      <c r="K689" t="n">
        <v>3</v>
      </c>
      <c r="L689" t="n">
        <v>0</v>
      </c>
      <c r="M689" t="n">
        <v>2</v>
      </c>
      <c r="N689" t="s"/>
    </row>
    <row r="690" spans="1:14">
      <c r="A690" s="1">
        <f>HYPERLINK("http://www.twitter.com/PiglisaR", "PiglisaR")</f>
        <v/>
      </c>
      <c r="B690" t="s">
        <v>3142</v>
      </c>
      <c r="C690" t="s">
        <v>3143</v>
      </c>
      <c r="D690" t="s"/>
      <c r="E690" t="s"/>
      <c r="F690" t="s">
        <v>3144</v>
      </c>
      <c r="G690" t="s"/>
      <c r="H690" t="b">
        <v>0</v>
      </c>
      <c r="I690" t="s">
        <v>27</v>
      </c>
      <c r="J690" t="n">
        <v>90</v>
      </c>
      <c r="K690" t="n">
        <v>15</v>
      </c>
      <c r="L690" t="n">
        <v>12</v>
      </c>
      <c r="M690" t="n">
        <v>6</v>
      </c>
      <c r="N690" t="s">
        <v>3145</v>
      </c>
    </row>
    <row r="691" spans="1:14">
      <c r="A691" s="1">
        <f>HYPERLINK("http://www.twitter.com/ArnulfoSilva14", "ArnulfoSilva14")</f>
        <v/>
      </c>
      <c r="B691" t="s">
        <v>3146</v>
      </c>
      <c r="C691" t="s">
        <v>3147</v>
      </c>
      <c r="D691" t="s"/>
      <c r="E691" t="s"/>
      <c r="F691" t="s">
        <v>3148</v>
      </c>
      <c r="G691" t="s"/>
      <c r="H691" t="b">
        <v>0</v>
      </c>
      <c r="I691" t="s">
        <v>27</v>
      </c>
      <c r="J691" t="n">
        <v>17</v>
      </c>
      <c r="K691" t="n">
        <v>2</v>
      </c>
      <c r="L691" t="n">
        <v>0</v>
      </c>
      <c r="M691" t="n">
        <v>1</v>
      </c>
      <c r="N691" t="s"/>
    </row>
    <row r="692" spans="1:14">
      <c r="A692" s="1">
        <f>HYPERLINK("http://www.twitter.com/bobitrix", "bobitrix")</f>
        <v/>
      </c>
      <c r="B692" t="s">
        <v>3149</v>
      </c>
      <c r="C692" t="s">
        <v>3150</v>
      </c>
      <c r="D692" t="s"/>
      <c r="E692" t="s"/>
      <c r="F692" t="s">
        <v>3151</v>
      </c>
      <c r="G692" t="s"/>
      <c r="H692" t="b">
        <v>0</v>
      </c>
      <c r="I692" t="s">
        <v>27</v>
      </c>
      <c r="J692" t="n">
        <v>143</v>
      </c>
      <c r="K692" t="n">
        <v>115</v>
      </c>
      <c r="L692" t="n">
        <v>1565</v>
      </c>
      <c r="M692" t="n">
        <v>1642</v>
      </c>
      <c r="N692" t="s">
        <v>3152</v>
      </c>
    </row>
    <row r="693" spans="1:14">
      <c r="A693" s="1">
        <f>HYPERLINK("http://www.twitter.com/RenataDamasce_", "RenataDamasce_")</f>
        <v/>
      </c>
      <c r="B693" t="s">
        <v>3153</v>
      </c>
      <c r="C693" t="s">
        <v>3154</v>
      </c>
      <c r="D693" t="s">
        <v>3155</v>
      </c>
      <c r="E693" t="s">
        <v>3156</v>
      </c>
      <c r="F693" t="s">
        <v>3157</v>
      </c>
      <c r="G693" t="s"/>
      <c r="H693" t="b">
        <v>0</v>
      </c>
      <c r="I693" t="s">
        <v>22</v>
      </c>
      <c r="J693" t="n">
        <v>422</v>
      </c>
      <c r="K693" t="n">
        <v>51</v>
      </c>
      <c r="L693" t="n">
        <v>1218</v>
      </c>
      <c r="M693" t="n">
        <v>1001</v>
      </c>
      <c r="N693" t="s"/>
    </row>
    <row r="694" spans="1:14">
      <c r="A694" s="1">
        <f>HYPERLINK("http://www.twitter.com/_Terrell7", "_Terrell7")</f>
        <v/>
      </c>
      <c r="B694" t="s">
        <v>3158</v>
      </c>
      <c r="C694" t="s">
        <v>3159</v>
      </c>
      <c r="D694" t="s">
        <v>3160</v>
      </c>
      <c r="E694" t="s">
        <v>3161</v>
      </c>
      <c r="F694" t="s">
        <v>3162</v>
      </c>
      <c r="G694" t="s"/>
      <c r="H694" t="b">
        <v>0</v>
      </c>
      <c r="I694" t="s">
        <v>27</v>
      </c>
      <c r="J694" t="n">
        <v>142</v>
      </c>
      <c r="K694" t="n">
        <v>70</v>
      </c>
      <c r="L694" t="n">
        <v>100</v>
      </c>
      <c r="M694" t="n">
        <v>179</v>
      </c>
      <c r="N694" t="s">
        <v>3163</v>
      </c>
    </row>
    <row r="695" spans="1:14">
      <c r="A695" s="1">
        <f>HYPERLINK("http://www.twitter.com/GarciaRuyeina", "GarciaRuyeina")</f>
        <v/>
      </c>
      <c r="B695" t="s">
        <v>3164</v>
      </c>
      <c r="C695" t="s">
        <v>3165</v>
      </c>
      <c r="D695" t="s">
        <v>3166</v>
      </c>
      <c r="E695" t="s">
        <v>3167</v>
      </c>
      <c r="F695" t="s">
        <v>3168</v>
      </c>
      <c r="G695" t="s"/>
      <c r="H695" t="b">
        <v>0</v>
      </c>
      <c r="I695" t="s">
        <v>27</v>
      </c>
      <c r="J695" t="n">
        <v>38</v>
      </c>
      <c r="K695" t="n">
        <v>6</v>
      </c>
      <c r="L695" t="n">
        <v>12</v>
      </c>
      <c r="M695" t="n">
        <v>66</v>
      </c>
      <c r="N695" t="s">
        <v>3169</v>
      </c>
    </row>
    <row r="696" spans="1:14">
      <c r="A696" s="1">
        <f>HYPERLINK("http://www.twitter.com/AbellaJL", "AbellaJL")</f>
        <v/>
      </c>
      <c r="B696" t="s">
        <v>3170</v>
      </c>
      <c r="C696" t="s">
        <v>3171</v>
      </c>
      <c r="D696" t="s"/>
      <c r="E696" t="s"/>
      <c r="F696" t="s">
        <v>3172</v>
      </c>
      <c r="G696" t="s"/>
      <c r="H696" t="b">
        <v>0</v>
      </c>
      <c r="I696" t="s">
        <v>56</v>
      </c>
      <c r="J696" t="n">
        <v>891</v>
      </c>
      <c r="K696" t="n">
        <v>47</v>
      </c>
      <c r="L696" t="n">
        <v>126</v>
      </c>
      <c r="M696" t="n">
        <v>153</v>
      </c>
      <c r="N696" t="s"/>
    </row>
    <row r="697" spans="1:14">
      <c r="A697" s="1">
        <f>HYPERLINK("http://www.twitter.com/Jakaylaa10", "Jakaylaa10")</f>
        <v/>
      </c>
      <c r="B697" t="s">
        <v>3173</v>
      </c>
      <c r="C697" t="s">
        <v>3174</v>
      </c>
      <c r="D697" t="s"/>
      <c r="E697" t="s"/>
      <c r="F697" t="s">
        <v>3175</v>
      </c>
      <c r="G697" t="s"/>
      <c r="H697" t="b">
        <v>0</v>
      </c>
      <c r="I697" t="s">
        <v>27</v>
      </c>
      <c r="J697" t="n">
        <v>79</v>
      </c>
      <c r="K697" t="n">
        <v>1</v>
      </c>
      <c r="L697" t="n">
        <v>0</v>
      </c>
      <c r="M697" t="n">
        <v>0</v>
      </c>
      <c r="N697" t="s"/>
    </row>
    <row r="698" spans="1:14">
      <c r="A698" s="1">
        <f>HYPERLINK("http://www.twitter.com/FredTawl", "FredTawl")</f>
        <v/>
      </c>
      <c r="B698" t="s">
        <v>3176</v>
      </c>
      <c r="C698" t="s">
        <v>3177</v>
      </c>
      <c r="D698" t="s">
        <v>3178</v>
      </c>
      <c r="E698" t="s">
        <v>3179</v>
      </c>
      <c r="F698" t="s">
        <v>3180</v>
      </c>
      <c r="G698" t="s"/>
      <c r="H698" t="b">
        <v>0</v>
      </c>
      <c r="I698" t="s">
        <v>27</v>
      </c>
      <c r="J698" t="n">
        <v>69</v>
      </c>
      <c r="K698" t="n">
        <v>1</v>
      </c>
      <c r="L698" t="n">
        <v>0</v>
      </c>
      <c r="M698" t="n">
        <v>1</v>
      </c>
      <c r="N698" t="s"/>
    </row>
    <row r="699" spans="1:14">
      <c r="A699" s="1">
        <f>HYPERLINK("http://www.twitter.com/leticiahbobsin", "leticiahbobsin")</f>
        <v/>
      </c>
      <c r="B699" t="s">
        <v>3181</v>
      </c>
      <c r="C699" t="s">
        <v>3182</v>
      </c>
      <c r="D699" t="s">
        <v>3183</v>
      </c>
      <c r="E699" t="s"/>
      <c r="F699" t="s">
        <v>3184</v>
      </c>
      <c r="G699" t="s"/>
      <c r="H699" t="b">
        <v>0</v>
      </c>
      <c r="I699" t="s">
        <v>22</v>
      </c>
      <c r="J699" t="n">
        <v>177</v>
      </c>
      <c r="K699" t="n">
        <v>24</v>
      </c>
      <c r="L699" t="n">
        <v>483</v>
      </c>
      <c r="M699" t="n">
        <v>673</v>
      </c>
      <c r="N699" t="s">
        <v>3185</v>
      </c>
    </row>
    <row r="700" spans="1:14">
      <c r="A700" s="1">
        <f>HYPERLINK("http://www.twitter.com/bajoe2k18", "bajoe2k18")</f>
        <v/>
      </c>
      <c r="B700" t="s">
        <v>3186</v>
      </c>
      <c r="C700" t="s">
        <v>3187</v>
      </c>
      <c r="D700" t="s"/>
      <c r="E700" t="s">
        <v>3188</v>
      </c>
      <c r="F700" t="s">
        <v>3189</v>
      </c>
      <c r="G700" t="s"/>
      <c r="H700" t="b">
        <v>0</v>
      </c>
      <c r="I700" t="s">
        <v>27</v>
      </c>
      <c r="J700" t="n">
        <v>66</v>
      </c>
      <c r="K700" t="n">
        <v>13</v>
      </c>
      <c r="L700" t="n">
        <v>12</v>
      </c>
      <c r="M700" t="n">
        <v>16</v>
      </c>
      <c r="N700" t="s">
        <v>3190</v>
      </c>
    </row>
    <row r="701" spans="1:14">
      <c r="A701" s="1">
        <f>HYPERLINK("http://www.twitter.com/CoMeBack_nolife", "CoMeBack_nolife")</f>
        <v/>
      </c>
      <c r="B701" t="s">
        <v>3191</v>
      </c>
      <c r="C701" t="s">
        <v>3192</v>
      </c>
      <c r="D701" t="s"/>
      <c r="E701" t="s"/>
      <c r="F701" t="s">
        <v>3193</v>
      </c>
      <c r="G701" t="s"/>
      <c r="H701" t="b">
        <v>0</v>
      </c>
      <c r="I701" t="s">
        <v>17</v>
      </c>
      <c r="J701" t="n">
        <v>132</v>
      </c>
      <c r="K701" t="n">
        <v>12</v>
      </c>
      <c r="L701" t="n">
        <v>13</v>
      </c>
      <c r="M701" t="n">
        <v>45</v>
      </c>
      <c r="N701" t="s">
        <v>3194</v>
      </c>
    </row>
    <row r="702" spans="1:14">
      <c r="A702" s="1">
        <f>HYPERLINK("http://www.twitter.com/victoryobi", "victoryobi")</f>
        <v/>
      </c>
      <c r="B702" t="s">
        <v>3195</v>
      </c>
      <c r="C702" t="s">
        <v>3196</v>
      </c>
      <c r="D702" t="s">
        <v>3197</v>
      </c>
      <c r="E702" t="s"/>
      <c r="F702" t="s">
        <v>3198</v>
      </c>
      <c r="G702" t="s"/>
      <c r="H702" t="b">
        <v>0</v>
      </c>
      <c r="I702" t="s">
        <v>27</v>
      </c>
      <c r="J702" t="n">
        <v>195</v>
      </c>
      <c r="K702" t="n">
        <v>91</v>
      </c>
      <c r="L702" t="n">
        <v>1207</v>
      </c>
      <c r="M702" t="n">
        <v>295</v>
      </c>
      <c r="N702" t="s"/>
    </row>
    <row r="703" spans="1:14">
      <c r="A703" s="1">
        <f>HYPERLINK("http://www.twitter.com/Takushima_Sora", "Takushima_Sora")</f>
        <v/>
      </c>
      <c r="B703" t="s">
        <v>3199</v>
      </c>
      <c r="C703" t="s">
        <v>3200</v>
      </c>
      <c r="D703" t="s">
        <v>3201</v>
      </c>
      <c r="E703" t="s">
        <v>3202</v>
      </c>
      <c r="F703" t="s">
        <v>3203</v>
      </c>
      <c r="G703" t="s">
        <v>3204</v>
      </c>
      <c r="H703" t="b">
        <v>0</v>
      </c>
      <c r="I703" t="s">
        <v>27</v>
      </c>
      <c r="J703" t="n">
        <v>445</v>
      </c>
      <c r="K703" t="n">
        <v>86</v>
      </c>
      <c r="L703" t="n">
        <v>280</v>
      </c>
      <c r="M703" t="n">
        <v>211</v>
      </c>
      <c r="N703" t="s">
        <v>3205</v>
      </c>
    </row>
    <row r="704" spans="1:14">
      <c r="A704" s="1">
        <f>HYPERLINK("http://www.twitter.com/LafondaHenders2", "LafondaHenders2")</f>
        <v/>
      </c>
      <c r="B704" t="s">
        <v>3206</v>
      </c>
      <c r="C704" t="s">
        <v>3207</v>
      </c>
      <c r="D704" t="s"/>
      <c r="E704" t="s"/>
      <c r="F704" t="s">
        <v>3208</v>
      </c>
      <c r="G704" t="s"/>
      <c r="H704" t="b">
        <v>0</v>
      </c>
      <c r="I704" t="s">
        <v>27</v>
      </c>
      <c r="J704" t="n">
        <v>98</v>
      </c>
      <c r="K704" t="n">
        <v>0</v>
      </c>
      <c r="L704" t="n">
        <v>0</v>
      </c>
      <c r="M704" t="n">
        <v>0</v>
      </c>
      <c r="N704" t="s"/>
    </row>
    <row r="705" spans="1:14">
      <c r="A705" s="1">
        <f>HYPERLINK("http://www.twitter.com/Ferragamo101", "Ferragamo101")</f>
        <v/>
      </c>
      <c r="B705" t="s">
        <v>3209</v>
      </c>
      <c r="C705" t="s">
        <v>3210</v>
      </c>
      <c r="D705" t="s"/>
      <c r="E705" t="s"/>
      <c r="F705" t="s">
        <v>3211</v>
      </c>
      <c r="G705" t="s"/>
      <c r="H705" t="b">
        <v>0</v>
      </c>
      <c r="I705" t="s">
        <v>1691</v>
      </c>
      <c r="J705" t="n">
        <v>100</v>
      </c>
      <c r="K705" t="n">
        <v>0</v>
      </c>
      <c r="L705" t="n">
        <v>0</v>
      </c>
      <c r="M705" t="n">
        <v>0</v>
      </c>
      <c r="N705" t="s"/>
    </row>
    <row r="706" spans="1:14">
      <c r="A706" s="1">
        <f>HYPERLINK("http://www.twitter.com/odalyzg_", "odalyzg_")</f>
        <v/>
      </c>
      <c r="B706" t="s">
        <v>3212</v>
      </c>
      <c r="C706" t="s">
        <v>3213</v>
      </c>
      <c r="D706" t="s"/>
      <c r="E706" t="s">
        <v>3214</v>
      </c>
      <c r="F706" t="s">
        <v>3215</v>
      </c>
      <c r="G706" t="s">
        <v>3216</v>
      </c>
      <c r="H706" t="b">
        <v>0</v>
      </c>
      <c r="I706" t="s">
        <v>27</v>
      </c>
      <c r="J706" t="n">
        <v>287</v>
      </c>
      <c r="K706" t="n">
        <v>294</v>
      </c>
      <c r="L706" t="n">
        <v>399</v>
      </c>
      <c r="M706" t="n">
        <v>2325</v>
      </c>
      <c r="N706" t="s">
        <v>3217</v>
      </c>
    </row>
    <row r="707" spans="1:14">
      <c r="A707" s="1">
        <f>HYPERLINK("http://www.twitter.com/jonryanjensen", "jonryanjensen")</f>
        <v/>
      </c>
      <c r="B707" t="s">
        <v>3218</v>
      </c>
      <c r="C707" t="s">
        <v>3219</v>
      </c>
      <c r="D707" t="s">
        <v>3220</v>
      </c>
      <c r="E707" t="s">
        <v>3221</v>
      </c>
      <c r="F707" t="s">
        <v>3222</v>
      </c>
      <c r="G707" t="s"/>
      <c r="H707" t="b">
        <v>0</v>
      </c>
      <c r="I707" t="s">
        <v>27</v>
      </c>
      <c r="J707" t="n">
        <v>1528</v>
      </c>
      <c r="K707" t="n">
        <v>692</v>
      </c>
      <c r="L707" t="n">
        <v>4426</v>
      </c>
      <c r="M707" t="n">
        <v>6507</v>
      </c>
      <c r="N707" t="s">
        <v>3223</v>
      </c>
    </row>
    <row r="708" spans="1:14">
      <c r="A708" s="1">
        <f>HYPERLINK("http://www.twitter.com/JaimeTrevinoC", "JaimeTrevinoC")</f>
        <v/>
      </c>
      <c r="B708" t="s">
        <v>3224</v>
      </c>
      <c r="C708" t="s">
        <v>3225</v>
      </c>
      <c r="D708" t="s">
        <v>2706</v>
      </c>
      <c r="E708" t="s">
        <v>3226</v>
      </c>
      <c r="F708" t="s">
        <v>3227</v>
      </c>
      <c r="G708" t="s"/>
      <c r="H708" t="b">
        <v>0</v>
      </c>
      <c r="I708" t="s">
        <v>56</v>
      </c>
      <c r="J708" t="n">
        <v>1381</v>
      </c>
      <c r="K708" t="n">
        <v>359</v>
      </c>
      <c r="L708" t="n">
        <v>8381</v>
      </c>
      <c r="M708" t="n">
        <v>2977</v>
      </c>
      <c r="N708" t="s">
        <v>3228</v>
      </c>
    </row>
    <row r="709" spans="1:14">
      <c r="A709" s="1">
        <f>HYPERLINK("http://www.twitter.com/tko_tko_tko_", "tko_tko_tko_")</f>
        <v/>
      </c>
      <c r="B709" t="s">
        <v>3229</v>
      </c>
      <c r="C709" t="s">
        <v>3230</v>
      </c>
      <c r="D709" t="s"/>
      <c r="E709" t="s"/>
      <c r="F709" t="s">
        <v>3231</v>
      </c>
      <c r="G709" t="s"/>
      <c r="H709" t="b">
        <v>0</v>
      </c>
      <c r="I709" t="s">
        <v>154</v>
      </c>
      <c r="J709" t="n">
        <v>63</v>
      </c>
      <c r="K709" t="n">
        <v>65</v>
      </c>
      <c r="L709" t="n">
        <v>10</v>
      </c>
      <c r="M709" t="n">
        <v>53</v>
      </c>
      <c r="N709" t="s">
        <v>3232</v>
      </c>
    </row>
    <row r="710" spans="1:14">
      <c r="A710" s="1">
        <f>HYPERLINK("http://www.twitter.com/Andrews78Toads", "Andrews78Toads")</f>
        <v/>
      </c>
      <c r="B710" t="s">
        <v>3233</v>
      </c>
      <c r="C710" t="s">
        <v>3234</v>
      </c>
      <c r="D710" t="s">
        <v>3235</v>
      </c>
      <c r="E710" t="s"/>
      <c r="F710" t="s">
        <v>3236</v>
      </c>
      <c r="G710" t="s"/>
      <c r="H710" t="b">
        <v>0</v>
      </c>
      <c r="I710" t="s">
        <v>27</v>
      </c>
      <c r="J710" t="n">
        <v>52</v>
      </c>
      <c r="K710" t="n">
        <v>2</v>
      </c>
      <c r="L710" t="n">
        <v>0</v>
      </c>
      <c r="M710" t="n">
        <v>599</v>
      </c>
      <c r="N710" t="s"/>
    </row>
    <row r="711" spans="1:14">
      <c r="A711" s="1">
        <f>HYPERLINK("http://www.twitter.com/djfriday", "djfriday")</f>
        <v/>
      </c>
      <c r="B711" t="s">
        <v>3237</v>
      </c>
      <c r="C711" t="s">
        <v>3238</v>
      </c>
      <c r="D711" t="s">
        <v>3239</v>
      </c>
      <c r="E711" t="s">
        <v>3240</v>
      </c>
      <c r="F711" t="s">
        <v>3241</v>
      </c>
      <c r="G711" t="s"/>
      <c r="H711" t="b">
        <v>0</v>
      </c>
      <c r="I711" t="s">
        <v>27</v>
      </c>
      <c r="J711" t="n">
        <v>408</v>
      </c>
      <c r="K711" t="n">
        <v>244</v>
      </c>
      <c r="L711" t="n">
        <v>11614</v>
      </c>
      <c r="M711" t="n">
        <v>9</v>
      </c>
      <c r="N711" t="s">
        <v>3242</v>
      </c>
    </row>
    <row r="712" spans="1:14">
      <c r="A712" s="1">
        <f>HYPERLINK("http://www.twitter.com/Jeremiah_1029", "Jeremiah_1029")</f>
        <v/>
      </c>
      <c r="B712" t="s">
        <v>3243</v>
      </c>
      <c r="C712" t="s">
        <v>3244</v>
      </c>
      <c r="D712" t="s"/>
      <c r="E712" t="s"/>
      <c r="F712" t="s">
        <v>3245</v>
      </c>
      <c r="G712" t="s"/>
      <c r="H712" t="b">
        <v>0</v>
      </c>
      <c r="I712" t="s">
        <v>27</v>
      </c>
      <c r="J712" t="n">
        <v>23</v>
      </c>
      <c r="K712" t="n">
        <v>10</v>
      </c>
      <c r="L712" t="n">
        <v>0</v>
      </c>
      <c r="M712" t="n">
        <v>12</v>
      </c>
      <c r="N712" t="s"/>
    </row>
    <row r="713" spans="1:14">
      <c r="A713" s="1">
        <f>HYPERLINK("http://www.twitter.com/bagchasin__", "bagchasin__")</f>
        <v/>
      </c>
      <c r="B713" t="s">
        <v>3246</v>
      </c>
      <c r="C713" t="s">
        <v>3247</v>
      </c>
      <c r="D713" t="s">
        <v>3248</v>
      </c>
      <c r="E713" t="s">
        <v>3249</v>
      </c>
      <c r="F713" t="s">
        <v>3250</v>
      </c>
      <c r="G713" t="s"/>
      <c r="H713" t="b">
        <v>0</v>
      </c>
      <c r="I713" t="s">
        <v>27</v>
      </c>
      <c r="J713" t="n">
        <v>9</v>
      </c>
      <c r="K713" t="n">
        <v>2</v>
      </c>
      <c r="L713" t="n">
        <v>25</v>
      </c>
      <c r="M713" t="n">
        <v>56</v>
      </c>
      <c r="N713" t="s">
        <v>3251</v>
      </c>
    </row>
    <row r="714" spans="1:14">
      <c r="A714" s="1">
        <f>HYPERLINK("http://www.twitter.com/danedashnyc", "danedashnyc")</f>
        <v/>
      </c>
      <c r="B714" t="s">
        <v>3252</v>
      </c>
      <c r="C714" t="s">
        <v>3253</v>
      </c>
      <c r="D714" t="s">
        <v>3254</v>
      </c>
      <c r="E714" t="s">
        <v>3255</v>
      </c>
      <c r="F714" t="s">
        <v>3256</v>
      </c>
      <c r="G714" t="s"/>
      <c r="H714" t="b">
        <v>0</v>
      </c>
      <c r="I714" t="s">
        <v>27</v>
      </c>
      <c r="J714" t="n">
        <v>195</v>
      </c>
      <c r="K714" t="n">
        <v>28</v>
      </c>
      <c r="L714" t="n">
        <v>47</v>
      </c>
      <c r="M714" t="n">
        <v>93</v>
      </c>
      <c r="N714" t="s">
        <v>3257</v>
      </c>
    </row>
    <row r="715" spans="1:14">
      <c r="A715" s="1">
        <f>HYPERLINK("http://www.twitter.com/mohammed70718", "mohammed70718")</f>
        <v/>
      </c>
      <c r="B715" t="s">
        <v>3258</v>
      </c>
      <c r="C715" t="s">
        <v>3259</v>
      </c>
      <c r="D715" t="s"/>
      <c r="E715" t="s"/>
      <c r="F715" t="s">
        <v>3260</v>
      </c>
      <c r="G715" t="s"/>
      <c r="H715" t="b">
        <v>0</v>
      </c>
      <c r="I715" t="s">
        <v>342</v>
      </c>
      <c r="J715" t="n">
        <v>73</v>
      </c>
      <c r="K715" t="n">
        <v>1</v>
      </c>
      <c r="L715" t="n">
        <v>1</v>
      </c>
      <c r="M715" t="n">
        <v>0</v>
      </c>
      <c r="N715" t="s">
        <v>3261</v>
      </c>
    </row>
    <row r="716" spans="1:14">
      <c r="A716" s="1">
        <f>HYPERLINK("http://www.twitter.com/shri_jay", "shri_jay")</f>
        <v/>
      </c>
      <c r="B716" t="s">
        <v>3262</v>
      </c>
      <c r="C716" t="s">
        <v>3263</v>
      </c>
      <c r="D716" t="s">
        <v>599</v>
      </c>
      <c r="E716" t="s">
        <v>3264</v>
      </c>
      <c r="F716" t="s">
        <v>3265</v>
      </c>
      <c r="G716" t="s"/>
      <c r="H716" t="b">
        <v>0</v>
      </c>
      <c r="I716" t="s">
        <v>27</v>
      </c>
      <c r="J716" t="n">
        <v>51</v>
      </c>
      <c r="K716" t="n">
        <v>13</v>
      </c>
      <c r="L716" t="n">
        <v>68</v>
      </c>
      <c r="M716" t="n">
        <v>93</v>
      </c>
      <c r="N716" t="s">
        <v>3266</v>
      </c>
    </row>
    <row r="717" spans="1:14">
      <c r="A717" s="1">
        <f>HYPERLINK("http://www.twitter.com/Ahren_51", "Ahren_51")</f>
        <v/>
      </c>
      <c r="B717" t="s">
        <v>3267</v>
      </c>
      <c r="C717" t="s">
        <v>3268</v>
      </c>
      <c r="D717" t="s"/>
      <c r="E717" t="s"/>
      <c r="F717" t="s">
        <v>3269</v>
      </c>
      <c r="G717" t="s"/>
      <c r="H717" t="b">
        <v>0</v>
      </c>
      <c r="I717" t="s">
        <v>56</v>
      </c>
      <c r="J717" t="n">
        <v>23</v>
      </c>
      <c r="K717" t="n">
        <v>4</v>
      </c>
      <c r="L717" t="n">
        <v>7</v>
      </c>
      <c r="M717" t="n">
        <v>14</v>
      </c>
      <c r="N717" t="s">
        <v>3270</v>
      </c>
    </row>
    <row r="718" spans="1:14">
      <c r="A718" s="1">
        <f>HYPERLINK("http://www.twitter.com/rafael09186059", "rafael09186059")</f>
        <v/>
      </c>
      <c r="B718" t="s">
        <v>3271</v>
      </c>
      <c r="C718" t="s">
        <v>3272</v>
      </c>
      <c r="D718" t="s"/>
      <c r="E718" t="s"/>
      <c r="F718" t="s">
        <v>3273</v>
      </c>
      <c r="G718" t="s"/>
      <c r="H718" t="b">
        <v>0</v>
      </c>
      <c r="I718" t="s">
        <v>27</v>
      </c>
      <c r="J718" t="n">
        <v>27</v>
      </c>
      <c r="K718" t="n">
        <v>0</v>
      </c>
      <c r="L718" t="n">
        <v>2</v>
      </c>
      <c r="M718" t="n">
        <v>4</v>
      </c>
      <c r="N718" t="s">
        <v>3274</v>
      </c>
    </row>
    <row r="719" spans="1:14">
      <c r="A719" s="1">
        <f>HYPERLINK("http://www.twitter.com/lesaca_ma", "lesaca_ma")</f>
        <v/>
      </c>
      <c r="B719" t="s">
        <v>3275</v>
      </c>
      <c r="C719" t="s">
        <v>3276</v>
      </c>
      <c r="D719" t="s"/>
      <c r="E719" t="s"/>
      <c r="F719" t="s">
        <v>3277</v>
      </c>
      <c r="G719" t="s"/>
      <c r="H719" t="b">
        <v>0</v>
      </c>
      <c r="I719" t="s">
        <v>27</v>
      </c>
      <c r="J719" t="n">
        <v>100</v>
      </c>
      <c r="K719" t="n">
        <v>0</v>
      </c>
      <c r="L719" t="n">
        <v>0</v>
      </c>
      <c r="M719" t="n">
        <v>0</v>
      </c>
      <c r="N719" t="s"/>
    </row>
    <row r="720" spans="1:14">
      <c r="A720" s="1">
        <f>HYPERLINK("http://www.twitter.com/nO8Uf04FAkYIpNP", "nO8Uf04FAkYIpNP")</f>
        <v/>
      </c>
      <c r="B720" t="s">
        <v>3278</v>
      </c>
      <c r="C720" t="s">
        <v>3279</v>
      </c>
      <c r="D720" t="s">
        <v>3280</v>
      </c>
      <c r="E720" t="s">
        <v>3281</v>
      </c>
      <c r="F720" t="s">
        <v>3282</v>
      </c>
      <c r="G720" t="s"/>
      <c r="H720" t="b">
        <v>0</v>
      </c>
      <c r="I720" t="s">
        <v>154</v>
      </c>
      <c r="J720" t="n">
        <v>157</v>
      </c>
      <c r="K720" t="n">
        <v>103</v>
      </c>
      <c r="L720" t="n">
        <v>24</v>
      </c>
      <c r="M720" t="n">
        <v>215</v>
      </c>
      <c r="N720" t="s"/>
    </row>
    <row r="721" spans="1:14">
      <c r="A721" s="1">
        <f>HYPERLINK("http://www.twitter.com/id9fZQ8UBDnNd2S", "id9fZQ8UBDnNd2S")</f>
        <v/>
      </c>
      <c r="B721" t="s">
        <v>3283</v>
      </c>
      <c r="C721" t="s">
        <v>3284</v>
      </c>
      <c r="D721" t="s">
        <v>3285</v>
      </c>
      <c r="E721" t="s">
        <v>3286</v>
      </c>
      <c r="F721" t="s">
        <v>3287</v>
      </c>
      <c r="G721" t="s"/>
      <c r="H721" t="b">
        <v>0</v>
      </c>
      <c r="I721" t="s">
        <v>27</v>
      </c>
      <c r="J721" t="n">
        <v>93</v>
      </c>
      <c r="K721" t="n">
        <v>1</v>
      </c>
      <c r="L721" t="n">
        <v>0</v>
      </c>
      <c r="M721" t="n">
        <v>0</v>
      </c>
      <c r="N721" t="s"/>
    </row>
    <row r="722" spans="1:14">
      <c r="A722" s="1">
        <f>HYPERLINK("http://www.twitter.com/Bruno32913059", "Bruno32913059")</f>
        <v/>
      </c>
      <c r="B722" t="s">
        <v>3288</v>
      </c>
      <c r="C722" t="s">
        <v>3289</v>
      </c>
      <c r="D722" t="s">
        <v>3290</v>
      </c>
      <c r="E722" t="s"/>
      <c r="F722" t="s">
        <v>3291</v>
      </c>
      <c r="G722" t="s"/>
      <c r="H722" t="b">
        <v>0</v>
      </c>
      <c r="I722" t="s">
        <v>27</v>
      </c>
      <c r="J722" t="n">
        <v>24</v>
      </c>
      <c r="K722" t="n">
        <v>1</v>
      </c>
      <c r="L722" t="n">
        <v>3</v>
      </c>
      <c r="M722" t="n">
        <v>3</v>
      </c>
      <c r="N722" t="s">
        <v>3292</v>
      </c>
    </row>
    <row r="723" spans="1:14">
      <c r="A723" s="1">
        <f>HYPERLINK("http://www.twitter.com/luisfelipemsqt", "luisfelipemsqt")</f>
        <v/>
      </c>
      <c r="B723" t="s">
        <v>3293</v>
      </c>
      <c r="C723" t="s">
        <v>3294</v>
      </c>
      <c r="D723" t="s">
        <v>3295</v>
      </c>
      <c r="E723" t="s"/>
      <c r="F723" t="s">
        <v>3296</v>
      </c>
      <c r="G723" t="s"/>
      <c r="H723" t="b">
        <v>0</v>
      </c>
      <c r="I723" t="s">
        <v>22</v>
      </c>
      <c r="J723" t="n">
        <v>85</v>
      </c>
      <c r="K723" t="n">
        <v>69</v>
      </c>
      <c r="L723" t="n">
        <v>81</v>
      </c>
      <c r="M723" t="n">
        <v>134</v>
      </c>
      <c r="N723" t="s">
        <v>3297</v>
      </c>
    </row>
    <row r="724" spans="1:14">
      <c r="A724" s="1">
        <f>HYPERLINK("http://www.twitter.com/desaviniciuus", "desaviniciuus")</f>
        <v/>
      </c>
      <c r="B724" t="s">
        <v>3298</v>
      </c>
      <c r="C724" t="s">
        <v>3299</v>
      </c>
      <c r="D724" t="s">
        <v>3300</v>
      </c>
      <c r="E724" t="s">
        <v>3301</v>
      </c>
      <c r="F724" t="s">
        <v>3302</v>
      </c>
      <c r="G724" t="s"/>
      <c r="H724" t="b">
        <v>0</v>
      </c>
      <c r="I724" t="s">
        <v>22</v>
      </c>
      <c r="J724" t="n">
        <v>585</v>
      </c>
      <c r="K724" t="n">
        <v>133</v>
      </c>
      <c r="L724" t="n">
        <v>882</v>
      </c>
      <c r="M724" t="n">
        <v>1183</v>
      </c>
      <c r="N724" t="s">
        <v>3303</v>
      </c>
    </row>
    <row r="725" spans="1:14">
      <c r="A725" s="1">
        <f>HYPERLINK("http://www.twitter.com/iFliqht", "iFliqht")</f>
        <v/>
      </c>
      <c r="B725" t="s">
        <v>3304</v>
      </c>
      <c r="C725" t="s">
        <v>3305</v>
      </c>
      <c r="D725" t="s">
        <v>3306</v>
      </c>
      <c r="E725" t="s">
        <v>3307</v>
      </c>
      <c r="F725" t="s">
        <v>3308</v>
      </c>
      <c r="G725" t="s"/>
      <c r="H725" t="b">
        <v>0</v>
      </c>
      <c r="I725" t="s">
        <v>27</v>
      </c>
      <c r="J725" t="n">
        <v>69</v>
      </c>
      <c r="K725" t="n">
        <v>8</v>
      </c>
      <c r="L725" t="n">
        <v>16</v>
      </c>
      <c r="M725" t="n">
        <v>1</v>
      </c>
      <c r="N725" t="s">
        <v>3309</v>
      </c>
    </row>
    <row r="726" spans="1:14">
      <c r="A726" s="1">
        <f>HYPERLINK("http://www.twitter.com/HenryTitanium", "HenryTitanium")</f>
        <v/>
      </c>
      <c r="B726" t="s">
        <v>3310</v>
      </c>
      <c r="C726" t="s">
        <v>3311</v>
      </c>
      <c r="D726" t="s">
        <v>3312</v>
      </c>
      <c r="E726" t="s">
        <v>3313</v>
      </c>
      <c r="F726" t="s">
        <v>3314</v>
      </c>
      <c r="G726" t="s"/>
      <c r="H726" t="b">
        <v>0</v>
      </c>
      <c r="I726" t="s">
        <v>27</v>
      </c>
      <c r="J726" t="n">
        <v>212</v>
      </c>
      <c r="K726" t="n">
        <v>154</v>
      </c>
      <c r="L726" t="n">
        <v>1991</v>
      </c>
      <c r="M726" t="n">
        <v>3545</v>
      </c>
      <c r="N726" t="s">
        <v>3315</v>
      </c>
    </row>
    <row r="727" spans="1:14">
      <c r="A727" s="1">
        <f>HYPERLINK("http://www.twitter.com/cxyditdear", "cxyditdear")</f>
        <v/>
      </c>
      <c r="B727" t="s">
        <v>3316</v>
      </c>
      <c r="C727" t="s">
        <v>3317</v>
      </c>
      <c r="D727" t="s"/>
      <c r="E727" t="s">
        <v>3318</v>
      </c>
      <c r="F727" t="s">
        <v>3319</v>
      </c>
      <c r="G727" t="s"/>
      <c r="H727" t="b">
        <v>0</v>
      </c>
      <c r="I727" t="s">
        <v>399</v>
      </c>
      <c r="J727" t="n">
        <v>4</v>
      </c>
      <c r="K727" t="n">
        <v>0</v>
      </c>
      <c r="L727" t="n">
        <v>1</v>
      </c>
      <c r="M727" t="n">
        <v>1</v>
      </c>
      <c r="N727" t="s">
        <v>3320</v>
      </c>
    </row>
    <row r="728" spans="1:14">
      <c r="A728" s="1">
        <f>HYPERLINK("http://www.twitter.com/CataErriquenz22", "CataErriquenz22")</f>
        <v/>
      </c>
      <c r="B728" t="s">
        <v>3321</v>
      </c>
      <c r="C728" t="s">
        <v>3322</v>
      </c>
      <c r="D728" t="s"/>
      <c r="E728" t="s">
        <v>3323</v>
      </c>
      <c r="F728" t="s">
        <v>3324</v>
      </c>
      <c r="G728" t="s"/>
      <c r="H728" t="b">
        <v>0</v>
      </c>
      <c r="I728" t="s">
        <v>56</v>
      </c>
      <c r="J728" t="n">
        <v>111</v>
      </c>
      <c r="K728" t="n">
        <v>128</v>
      </c>
      <c r="L728" t="n">
        <v>426</v>
      </c>
      <c r="M728" t="n">
        <v>555</v>
      </c>
      <c r="N728" t="s">
        <v>3325</v>
      </c>
    </row>
    <row r="729" spans="1:14">
      <c r="A729" s="1">
        <f>HYPERLINK("http://www.twitter.com/CValencia220", "CValencia220")</f>
        <v/>
      </c>
      <c r="B729" t="s">
        <v>3326</v>
      </c>
      <c r="C729" t="s">
        <v>3327</v>
      </c>
      <c r="D729" t="s">
        <v>3328</v>
      </c>
      <c r="E729" t="s">
        <v>3329</v>
      </c>
      <c r="F729" t="s">
        <v>3330</v>
      </c>
      <c r="G729" t="s"/>
      <c r="H729" t="b">
        <v>0</v>
      </c>
      <c r="I729" t="s">
        <v>27</v>
      </c>
      <c r="J729" t="n">
        <v>21</v>
      </c>
      <c r="K729" t="n">
        <v>2</v>
      </c>
      <c r="L729" t="n">
        <v>0</v>
      </c>
      <c r="M729" t="n">
        <v>0</v>
      </c>
      <c r="N729" t="s"/>
    </row>
    <row r="730" spans="1:14">
      <c r="A730" s="1">
        <f>HYPERLINK("http://www.twitter.com/Jeissy73492831", "Jeissy73492831")</f>
        <v/>
      </c>
      <c r="B730" t="s">
        <v>3331</v>
      </c>
      <c r="C730" t="s">
        <v>3332</v>
      </c>
      <c r="D730" t="s"/>
      <c r="E730" t="s"/>
      <c r="F730" t="s">
        <v>3333</v>
      </c>
      <c r="G730" t="s"/>
      <c r="H730" t="b">
        <v>0</v>
      </c>
      <c r="I730" t="s">
        <v>27</v>
      </c>
      <c r="J730" t="n">
        <v>193</v>
      </c>
      <c r="K730" t="n">
        <v>2</v>
      </c>
      <c r="L730" t="n">
        <v>0</v>
      </c>
      <c r="M730" t="n">
        <v>0</v>
      </c>
      <c r="N730" t="s"/>
    </row>
    <row r="731" spans="1:14">
      <c r="A731" s="1">
        <f>HYPERLINK("http://www.twitter.com/DisneyTripWithH", "DisneyTripWithH")</f>
        <v/>
      </c>
      <c r="B731" t="s">
        <v>3334</v>
      </c>
      <c r="C731" t="s">
        <v>3335</v>
      </c>
      <c r="D731" t="s">
        <v>3336</v>
      </c>
      <c r="E731" t="s">
        <v>3337</v>
      </c>
      <c r="F731" t="s">
        <v>3338</v>
      </c>
      <c r="G731" t="s"/>
      <c r="H731" t="b">
        <v>0</v>
      </c>
      <c r="I731" t="s">
        <v>27</v>
      </c>
      <c r="J731" t="n">
        <v>15</v>
      </c>
      <c r="K731" t="n">
        <v>0</v>
      </c>
      <c r="L731" t="n">
        <v>1</v>
      </c>
      <c r="M731" t="n">
        <v>5</v>
      </c>
      <c r="N731" t="s">
        <v>3339</v>
      </c>
    </row>
    <row r="732" spans="1:14">
      <c r="A732" s="1">
        <f>HYPERLINK("http://www.twitter.com/MariangeladoAm1", "MariangeladoAm1")</f>
        <v/>
      </c>
      <c r="B732" t="s">
        <v>3340</v>
      </c>
      <c r="C732" t="s">
        <v>3341</v>
      </c>
      <c r="D732" t="s">
        <v>3342</v>
      </c>
      <c r="E732" t="s"/>
      <c r="F732" t="s">
        <v>3343</v>
      </c>
      <c r="G732" t="s"/>
      <c r="H732" t="b">
        <v>0</v>
      </c>
      <c r="I732" t="s">
        <v>22</v>
      </c>
      <c r="J732" t="n">
        <v>67</v>
      </c>
      <c r="K732" t="n">
        <v>2</v>
      </c>
      <c r="L732" t="n">
        <v>11</v>
      </c>
      <c r="M732" t="n">
        <v>68</v>
      </c>
      <c r="N732" t="s">
        <v>3344</v>
      </c>
    </row>
    <row r="733" spans="1:14">
      <c r="A733" s="1">
        <f>HYPERLINK("http://www.twitter.com/jGNa2AFlpj7pepI", "jGNa2AFlpj7pepI")</f>
        <v/>
      </c>
      <c r="B733" t="s">
        <v>3345</v>
      </c>
      <c r="C733" t="s">
        <v>3346</v>
      </c>
      <c r="D733" t="s"/>
      <c r="E733" t="s"/>
      <c r="F733" t="s">
        <v>3347</v>
      </c>
      <c r="G733" t="s"/>
      <c r="H733" t="b">
        <v>0</v>
      </c>
      <c r="I733" t="s">
        <v>27</v>
      </c>
      <c r="J733" t="n">
        <v>46</v>
      </c>
      <c r="K733" t="n">
        <v>0</v>
      </c>
      <c r="L733" t="n">
        <v>0</v>
      </c>
      <c r="M733" t="n">
        <v>0</v>
      </c>
      <c r="N733" t="s"/>
    </row>
    <row r="734" spans="1:14">
      <c r="A734" s="1">
        <f>HYPERLINK("http://www.twitter.com/JewelRey2", "JewelRey2")</f>
        <v/>
      </c>
      <c r="B734" t="s">
        <v>3348</v>
      </c>
      <c r="C734" t="s">
        <v>3349</v>
      </c>
      <c r="D734" t="s"/>
      <c r="E734" t="s">
        <v>3350</v>
      </c>
      <c r="F734" t="s">
        <v>3351</v>
      </c>
      <c r="G734" t="s"/>
      <c r="H734" t="b">
        <v>0</v>
      </c>
      <c r="I734" t="s">
        <v>27</v>
      </c>
      <c r="J734" t="n">
        <v>116</v>
      </c>
      <c r="K734" t="n">
        <v>19</v>
      </c>
      <c r="L734" t="n">
        <v>38</v>
      </c>
      <c r="M734" t="n">
        <v>32</v>
      </c>
      <c r="N734" t="s">
        <v>3352</v>
      </c>
    </row>
    <row r="735" spans="1:14">
      <c r="A735" s="1">
        <f>HYPERLINK("http://www.twitter.com/otwilson98", "otwilson98")</f>
        <v/>
      </c>
      <c r="B735" t="s">
        <v>3353</v>
      </c>
      <c r="C735" t="s">
        <v>3354</v>
      </c>
      <c r="D735" t="s">
        <v>3355</v>
      </c>
      <c r="E735" t="s"/>
      <c r="F735" t="s">
        <v>3356</v>
      </c>
      <c r="G735" t="s"/>
      <c r="H735" t="b">
        <v>0</v>
      </c>
      <c r="I735" t="s">
        <v>27</v>
      </c>
      <c r="J735" t="n">
        <v>131</v>
      </c>
      <c r="K735" t="n">
        <v>4</v>
      </c>
      <c r="L735" t="n">
        <v>2</v>
      </c>
      <c r="M735" t="n">
        <v>11</v>
      </c>
      <c r="N735" t="s">
        <v>3357</v>
      </c>
    </row>
    <row r="736" spans="1:14">
      <c r="A736" s="1">
        <f>HYPERLINK("http://www.twitter.com/pierre_kodio", "pierre_kodio")</f>
        <v/>
      </c>
      <c r="B736" t="s">
        <v>3358</v>
      </c>
      <c r="C736" t="s">
        <v>3359</v>
      </c>
      <c r="D736" t="s"/>
      <c r="E736" t="s"/>
      <c r="F736" t="s">
        <v>3360</v>
      </c>
      <c r="G736" t="s"/>
      <c r="H736" t="b">
        <v>0</v>
      </c>
      <c r="I736" t="s">
        <v>17</v>
      </c>
      <c r="J736" t="n">
        <v>125</v>
      </c>
      <c r="K736" t="n">
        <v>1</v>
      </c>
      <c r="L736" t="n">
        <v>1</v>
      </c>
      <c r="M736" t="n">
        <v>0</v>
      </c>
      <c r="N736" t="s">
        <v>3361</v>
      </c>
    </row>
    <row r="737" spans="1:14">
      <c r="A737" s="1">
        <f>HYPERLINK("http://www.twitter.com/HectorM46202459", "HectorM46202459")</f>
        <v/>
      </c>
      <c r="B737" t="s">
        <v>3362</v>
      </c>
      <c r="C737" t="s">
        <v>3363</v>
      </c>
      <c r="D737" t="s"/>
      <c r="E737" t="s"/>
      <c r="F737" t="s">
        <v>3364</v>
      </c>
      <c r="G737" t="s"/>
      <c r="H737" t="b">
        <v>0</v>
      </c>
      <c r="I737" t="s">
        <v>56</v>
      </c>
      <c r="J737" t="n">
        <v>40</v>
      </c>
      <c r="K737" t="n">
        <v>2</v>
      </c>
      <c r="L737" t="n">
        <v>1</v>
      </c>
      <c r="M737" t="n">
        <v>10</v>
      </c>
      <c r="N737" t="s">
        <v>3365</v>
      </c>
    </row>
    <row r="738" spans="1:14">
      <c r="A738" s="1">
        <f>HYPERLINK("http://www.twitter.com/sinwop", "sinwop")</f>
        <v/>
      </c>
      <c r="B738" t="s">
        <v>3366</v>
      </c>
      <c r="C738" t="s">
        <v>3367</v>
      </c>
      <c r="D738" t="s"/>
      <c r="E738" t="s"/>
      <c r="F738" t="s">
        <v>3368</v>
      </c>
      <c r="G738" t="s"/>
      <c r="H738" t="b">
        <v>0</v>
      </c>
      <c r="I738" t="s">
        <v>27</v>
      </c>
      <c r="J738" t="n">
        <v>26</v>
      </c>
      <c r="K738" t="n">
        <v>0</v>
      </c>
      <c r="L738" t="n">
        <v>0</v>
      </c>
      <c r="M738" t="n">
        <v>0</v>
      </c>
      <c r="N738" t="s"/>
    </row>
    <row r="739" spans="1:14">
      <c r="A739" s="1">
        <f>HYPERLINK("http://www.twitter.com/hazemmohamed453", "hazemmohamed453")</f>
        <v/>
      </c>
      <c r="B739" t="s">
        <v>3369</v>
      </c>
      <c r="C739" t="s">
        <v>3370</v>
      </c>
      <c r="D739" t="s"/>
      <c r="E739" t="s"/>
      <c r="F739" t="s">
        <v>3371</v>
      </c>
      <c r="G739" t="s"/>
      <c r="H739" t="b">
        <v>0</v>
      </c>
      <c r="I739" t="s">
        <v>342</v>
      </c>
      <c r="J739" t="n">
        <v>358</v>
      </c>
      <c r="K739" t="n">
        <v>11</v>
      </c>
      <c r="L739" t="n">
        <v>2</v>
      </c>
      <c r="M739" t="n">
        <v>3</v>
      </c>
      <c r="N739" t="s">
        <v>3372</v>
      </c>
    </row>
    <row r="740" spans="1:14">
      <c r="A740" s="1">
        <f>HYPERLINK("http://www.twitter.com/jccvillanueva", "jccvillanueva")</f>
        <v/>
      </c>
      <c r="B740" t="s">
        <v>3373</v>
      </c>
      <c r="C740" t="s">
        <v>3374</v>
      </c>
      <c r="D740" t="s"/>
      <c r="E740" t="s"/>
      <c r="F740" t="s">
        <v>3375</v>
      </c>
      <c r="G740" t="s"/>
      <c r="H740" t="b">
        <v>0</v>
      </c>
      <c r="I740" t="s">
        <v>27</v>
      </c>
      <c r="J740" t="n">
        <v>87</v>
      </c>
      <c r="K740" t="n">
        <v>42</v>
      </c>
      <c r="L740" t="n">
        <v>217</v>
      </c>
      <c r="M740" t="n">
        <v>18</v>
      </c>
      <c r="N740" t="s"/>
    </row>
    <row r="741" spans="1:14">
      <c r="A741" s="1">
        <f>HYPERLINK("http://www.twitter.com/eminyaga9", "eminyaga9")</f>
        <v/>
      </c>
      <c r="B741" t="s">
        <v>3376</v>
      </c>
      <c r="C741" t="s">
        <v>3377</v>
      </c>
      <c r="D741" t="s"/>
      <c r="E741" t="s"/>
      <c r="F741" t="s">
        <v>3378</v>
      </c>
      <c r="G741" t="s"/>
      <c r="H741" t="b">
        <v>0</v>
      </c>
      <c r="I741" t="s">
        <v>27</v>
      </c>
      <c r="J741" t="n">
        <v>229</v>
      </c>
      <c r="K741" t="n">
        <v>9</v>
      </c>
      <c r="L741" t="n">
        <v>0</v>
      </c>
      <c r="M741" t="n">
        <v>1</v>
      </c>
      <c r="N741" t="s"/>
    </row>
    <row r="742" spans="1:14">
      <c r="A742" s="1">
        <f>HYPERLINK("http://www.twitter.com/yaganzu", "yaganzu")</f>
        <v/>
      </c>
      <c r="B742" t="s">
        <v>3379</v>
      </c>
      <c r="C742" t="s">
        <v>3380</v>
      </c>
      <c r="D742" t="s"/>
      <c r="E742" t="s"/>
      <c r="F742" t="s">
        <v>3381</v>
      </c>
      <c r="G742" t="s"/>
      <c r="H742" t="b">
        <v>0</v>
      </c>
      <c r="I742" t="s">
        <v>308</v>
      </c>
      <c r="J742" t="n">
        <v>130</v>
      </c>
      <c r="K742" t="n">
        <v>0</v>
      </c>
      <c r="L742" t="n">
        <v>0</v>
      </c>
      <c r="M742" t="n">
        <v>0</v>
      </c>
      <c r="N742" t="s"/>
    </row>
    <row r="743" spans="1:14">
      <c r="A743" s="1">
        <f>HYPERLINK("http://www.twitter.com/itsjesustrump", "itsjesustrump")</f>
        <v/>
      </c>
      <c r="B743" t="s">
        <v>3382</v>
      </c>
      <c r="C743" t="s">
        <v>3383</v>
      </c>
      <c r="D743" t="s">
        <v>2283</v>
      </c>
      <c r="E743" t="s">
        <v>3384</v>
      </c>
      <c r="F743" t="s">
        <v>3385</v>
      </c>
      <c r="G743" t="s"/>
      <c r="H743" t="b">
        <v>0</v>
      </c>
      <c r="I743" t="s">
        <v>27</v>
      </c>
      <c r="J743" t="n">
        <v>178</v>
      </c>
      <c r="K743" t="n">
        <v>4</v>
      </c>
      <c r="L743" t="n">
        <v>0</v>
      </c>
      <c r="M743" t="n">
        <v>13</v>
      </c>
      <c r="N743" t="s"/>
    </row>
    <row r="744" spans="1:14">
      <c r="A744" s="1">
        <f>HYPERLINK("http://www.twitter.com/Darryl55168408", "Darryl55168408")</f>
        <v/>
      </c>
      <c r="B744" t="s">
        <v>3386</v>
      </c>
      <c r="C744" t="s">
        <v>3387</v>
      </c>
      <c r="D744" t="s"/>
      <c r="E744" t="s">
        <v>3388</v>
      </c>
      <c r="F744" t="s">
        <v>3389</v>
      </c>
      <c r="G744" t="s"/>
      <c r="H744" t="b">
        <v>0</v>
      </c>
      <c r="I744" t="s">
        <v>27</v>
      </c>
      <c r="J744" t="n">
        <v>38</v>
      </c>
      <c r="K744" t="n">
        <v>9</v>
      </c>
      <c r="L744" t="n">
        <v>8</v>
      </c>
      <c r="M744" t="n">
        <v>16</v>
      </c>
      <c r="N744" t="s">
        <v>3390</v>
      </c>
    </row>
    <row r="745" spans="1:14">
      <c r="A745" s="1">
        <f>HYPERLINK("http://www.twitter.com/ShakTivity", "ShakTivity")</f>
        <v/>
      </c>
      <c r="B745" t="s">
        <v>3391</v>
      </c>
      <c r="C745" t="s">
        <v>3392</v>
      </c>
      <c r="D745" t="s">
        <v>3393</v>
      </c>
      <c r="E745" t="s">
        <v>3394</v>
      </c>
      <c r="F745" t="s">
        <v>3395</v>
      </c>
      <c r="G745" t="s">
        <v>3396</v>
      </c>
      <c r="H745" t="b">
        <v>0</v>
      </c>
      <c r="I745" t="s">
        <v>27</v>
      </c>
      <c r="J745" t="n">
        <v>88</v>
      </c>
      <c r="K745" t="n">
        <v>87</v>
      </c>
      <c r="L745" t="n">
        <v>1373</v>
      </c>
      <c r="M745" t="n">
        <v>404</v>
      </c>
      <c r="N745" t="s">
        <v>3397</v>
      </c>
    </row>
    <row r="746" spans="1:14">
      <c r="A746" s="1">
        <f>HYPERLINK("http://www.twitter.com/heinrichien", "heinrichien")</f>
        <v/>
      </c>
      <c r="B746" t="s">
        <v>3398</v>
      </c>
      <c r="C746" t="s">
        <v>3399</v>
      </c>
      <c r="D746" t="s"/>
      <c r="E746" t="s">
        <v>3400</v>
      </c>
      <c r="F746" t="s">
        <v>3401</v>
      </c>
      <c r="G746" t="s"/>
      <c r="H746" t="b">
        <v>0</v>
      </c>
      <c r="I746" t="s">
        <v>27</v>
      </c>
      <c r="J746" t="n">
        <v>19</v>
      </c>
      <c r="K746" t="n">
        <v>19</v>
      </c>
      <c r="L746" t="n">
        <v>189</v>
      </c>
      <c r="M746" t="n">
        <v>187</v>
      </c>
      <c r="N746" t="s"/>
    </row>
    <row r="747" spans="1:14">
      <c r="A747" s="1">
        <f>HYPERLINK("http://www.twitter.com/freshluco23", "freshluco23")</f>
        <v/>
      </c>
      <c r="B747" t="s">
        <v>3402</v>
      </c>
      <c r="C747" t="s">
        <v>3403</v>
      </c>
      <c r="D747" t="s">
        <v>3404</v>
      </c>
      <c r="E747" t="s"/>
      <c r="F747" t="s">
        <v>3405</v>
      </c>
      <c r="G747" t="s"/>
      <c r="H747" t="b">
        <v>0</v>
      </c>
      <c r="I747" t="s">
        <v>27</v>
      </c>
      <c r="J747" t="n">
        <v>50</v>
      </c>
      <c r="K747" t="n">
        <v>124</v>
      </c>
      <c r="L747" t="n">
        <v>339</v>
      </c>
      <c r="M747" t="n">
        <v>120</v>
      </c>
      <c r="N747" t="s"/>
    </row>
    <row r="748" spans="1:14">
      <c r="A748" s="1">
        <f>HYPERLINK("http://www.twitter.com/ky_ngsociety", "ky_ngsociety")</f>
        <v/>
      </c>
      <c r="B748" t="s">
        <v>3406</v>
      </c>
      <c r="C748" t="s">
        <v>3407</v>
      </c>
      <c r="D748" t="s">
        <v>3408</v>
      </c>
      <c r="E748" t="s">
        <v>3409</v>
      </c>
      <c r="F748" t="s">
        <v>3410</v>
      </c>
      <c r="G748" t="s">
        <v>3411</v>
      </c>
      <c r="H748" t="b">
        <v>0</v>
      </c>
      <c r="I748" t="s">
        <v>154</v>
      </c>
      <c r="J748" t="n">
        <v>94</v>
      </c>
      <c r="K748" t="n">
        <v>1435</v>
      </c>
      <c r="L748" t="n">
        <v>2870</v>
      </c>
      <c r="M748" t="n">
        <v>841</v>
      </c>
      <c r="N748" t="s">
        <v>3412</v>
      </c>
    </row>
    <row r="749" spans="1:14">
      <c r="A749" s="1">
        <f>HYPERLINK("http://www.twitter.com/Princes07133661", "Princes07133661")</f>
        <v/>
      </c>
      <c r="B749" t="s">
        <v>3413</v>
      </c>
      <c r="C749" t="s">
        <v>3414</v>
      </c>
      <c r="D749" t="s">
        <v>3415</v>
      </c>
      <c r="E749" t="s">
        <v>3416</v>
      </c>
      <c r="F749" t="s">
        <v>3417</v>
      </c>
      <c r="G749" t="s"/>
      <c r="H749" t="b">
        <v>0</v>
      </c>
      <c r="I749" t="s">
        <v>27</v>
      </c>
      <c r="J749" t="n">
        <v>13</v>
      </c>
      <c r="K749" t="n">
        <v>0</v>
      </c>
      <c r="L749" t="n">
        <v>1</v>
      </c>
      <c r="M749" t="n">
        <v>1</v>
      </c>
      <c r="N749" t="s">
        <v>3418</v>
      </c>
    </row>
    <row r="750" spans="1:14">
      <c r="A750" s="1">
        <f>HYPERLINK("http://www.twitter.com/Bear45330623", "Bear45330623")</f>
        <v/>
      </c>
      <c r="B750" t="s">
        <v>3419</v>
      </c>
      <c r="C750" t="s">
        <v>3420</v>
      </c>
      <c r="D750" t="s"/>
      <c r="E750" t="s"/>
      <c r="F750" t="s">
        <v>3421</v>
      </c>
      <c r="G750" t="s"/>
      <c r="H750" t="b">
        <v>0</v>
      </c>
      <c r="I750" t="s">
        <v>27</v>
      </c>
      <c r="J750" t="n">
        <v>115</v>
      </c>
      <c r="K750" t="n">
        <v>1</v>
      </c>
      <c r="L750" t="n">
        <v>0</v>
      </c>
      <c r="M750" t="n">
        <v>0</v>
      </c>
      <c r="N750" t="s"/>
    </row>
    <row r="751" spans="1:14">
      <c r="A751" s="1">
        <f>HYPERLINK("http://www.twitter.com/sriram74699892", "sriram74699892")</f>
        <v/>
      </c>
      <c r="B751" t="s">
        <v>3422</v>
      </c>
      <c r="C751" t="s">
        <v>3423</v>
      </c>
      <c r="D751" t="s"/>
      <c r="E751" t="s"/>
      <c r="F751" t="s">
        <v>3424</v>
      </c>
      <c r="G751" t="s"/>
      <c r="H751" t="b">
        <v>0</v>
      </c>
      <c r="I751" t="s">
        <v>27</v>
      </c>
      <c r="J751" t="n">
        <v>147</v>
      </c>
      <c r="K751" t="n">
        <v>4</v>
      </c>
      <c r="L751" t="n">
        <v>0</v>
      </c>
      <c r="M751" t="n">
        <v>0</v>
      </c>
      <c r="N751" t="s"/>
    </row>
    <row r="752" spans="1:14">
      <c r="A752" s="1">
        <f>HYPERLINK("http://www.twitter.com/mitch23110", "mitch23110")</f>
        <v/>
      </c>
      <c r="B752" t="s">
        <v>3425</v>
      </c>
      <c r="C752" t="s">
        <v>3426</v>
      </c>
      <c r="D752" t="s"/>
      <c r="E752" t="s"/>
      <c r="F752" t="s">
        <v>3427</v>
      </c>
      <c r="G752" t="s"/>
      <c r="H752" t="b">
        <v>0</v>
      </c>
      <c r="I752" t="s">
        <v>27</v>
      </c>
      <c r="J752" t="n">
        <v>322</v>
      </c>
      <c r="K752" t="n">
        <v>16</v>
      </c>
      <c r="L752" t="n">
        <v>3</v>
      </c>
      <c r="M752" t="n">
        <v>8</v>
      </c>
      <c r="N752" t="s">
        <v>3428</v>
      </c>
    </row>
    <row r="753" spans="1:14">
      <c r="A753" s="1">
        <f>HYPERLINK("http://www.twitter.com/OhmyTer", "OhmyTer")</f>
        <v/>
      </c>
      <c r="B753" t="s">
        <v>3429</v>
      </c>
      <c r="C753" t="s">
        <v>3430</v>
      </c>
      <c r="D753" t="s">
        <v>3431</v>
      </c>
      <c r="E753" t="s">
        <v>3432</v>
      </c>
      <c r="F753" t="s">
        <v>3433</v>
      </c>
      <c r="G753" t="s"/>
      <c r="H753" t="b">
        <v>0</v>
      </c>
      <c r="I753" t="s">
        <v>27</v>
      </c>
      <c r="J753" t="n">
        <v>563</v>
      </c>
      <c r="K753" t="n">
        <v>1667</v>
      </c>
      <c r="L753" t="n">
        <v>40409</v>
      </c>
      <c r="M753" t="n">
        <v>1501</v>
      </c>
      <c r="N753" t="s">
        <v>3434</v>
      </c>
    </row>
    <row r="754" spans="1:14">
      <c r="A754" s="1">
        <f>HYPERLINK("http://www.twitter.com/Leandro65962258", "Leandro65962258")</f>
        <v/>
      </c>
      <c r="B754" t="s">
        <v>3435</v>
      </c>
      <c r="C754" t="s">
        <v>3436</v>
      </c>
      <c r="D754" t="s">
        <v>3437</v>
      </c>
      <c r="E754" t="s">
        <v>3438</v>
      </c>
      <c r="F754" t="s">
        <v>3439</v>
      </c>
      <c r="G754" t="s"/>
      <c r="H754" t="b">
        <v>0</v>
      </c>
      <c r="I754" t="s">
        <v>56</v>
      </c>
      <c r="J754" t="n">
        <v>108</v>
      </c>
      <c r="K754" t="n">
        <v>4</v>
      </c>
      <c r="L754" t="n">
        <v>2</v>
      </c>
      <c r="M754" t="n">
        <v>14</v>
      </c>
      <c r="N754" t="s">
        <v>3440</v>
      </c>
    </row>
    <row r="755" spans="1:14">
      <c r="A755" s="1">
        <f>HYPERLINK("http://www.twitter.com/sbasamoah", "sbasamoah")</f>
        <v/>
      </c>
      <c r="B755" t="s">
        <v>3441</v>
      </c>
      <c r="C755" t="s">
        <v>3442</v>
      </c>
      <c r="D755" t="s">
        <v>3443</v>
      </c>
      <c r="E755" t="s">
        <v>3444</v>
      </c>
      <c r="F755" t="s">
        <v>3445</v>
      </c>
      <c r="G755" t="s"/>
      <c r="H755" t="b">
        <v>0</v>
      </c>
      <c r="I755" t="s">
        <v>27</v>
      </c>
      <c r="J755" t="n">
        <v>107</v>
      </c>
      <c r="K755" t="n">
        <v>30</v>
      </c>
      <c r="L755" t="n">
        <v>42</v>
      </c>
      <c r="M755" t="n">
        <v>62</v>
      </c>
      <c r="N755" t="s">
        <v>3446</v>
      </c>
    </row>
    <row r="756" spans="1:14">
      <c r="A756" s="1">
        <f>HYPERLINK("http://www.twitter.com/GTJSTEPHANIE", "GTJSTEPHANIE")</f>
        <v/>
      </c>
      <c r="B756" t="s">
        <v>3447</v>
      </c>
      <c r="C756" t="s">
        <v>3448</v>
      </c>
      <c r="D756" t="s"/>
      <c r="E756" t="s"/>
      <c r="F756" t="s">
        <v>3449</v>
      </c>
      <c r="G756" t="s"/>
      <c r="H756" t="b">
        <v>0</v>
      </c>
      <c r="I756" t="s">
        <v>27</v>
      </c>
      <c r="J756" t="n">
        <v>192</v>
      </c>
      <c r="K756" t="n">
        <v>30</v>
      </c>
      <c r="L756" t="n">
        <v>4</v>
      </c>
      <c r="M756" t="n">
        <v>1031</v>
      </c>
      <c r="N756" t="s"/>
    </row>
    <row r="757" spans="1:14">
      <c r="A757" s="1">
        <f>HYPERLINK("http://www.twitter.com/11AzevedoSilva", "11AzevedoSilva")</f>
        <v/>
      </c>
      <c r="B757" t="s">
        <v>3450</v>
      </c>
      <c r="C757" t="s">
        <v>3451</v>
      </c>
      <c r="D757" t="s"/>
      <c r="E757" t="s">
        <v>3452</v>
      </c>
      <c r="F757" t="s">
        <v>3453</v>
      </c>
      <c r="G757" t="s"/>
      <c r="H757" t="b">
        <v>0</v>
      </c>
      <c r="I757" t="s">
        <v>22</v>
      </c>
      <c r="J757" t="n">
        <v>129</v>
      </c>
      <c r="K757" t="n">
        <v>7</v>
      </c>
      <c r="L757" t="n">
        <v>49</v>
      </c>
      <c r="M757" t="n">
        <v>241</v>
      </c>
      <c r="N757" t="s">
        <v>3454</v>
      </c>
    </row>
    <row r="758" spans="1:14">
      <c r="A758" s="1">
        <f>HYPERLINK("http://www.twitter.com/IdaMaiga", "IdaMaiga")</f>
        <v/>
      </c>
      <c r="B758" t="s">
        <v>3455</v>
      </c>
      <c r="C758" t="s">
        <v>3456</v>
      </c>
      <c r="D758" t="s"/>
      <c r="E758" t="s"/>
      <c r="F758" t="s">
        <v>3457</v>
      </c>
      <c r="G758" t="s"/>
      <c r="H758" t="b">
        <v>0</v>
      </c>
      <c r="I758" t="s">
        <v>17</v>
      </c>
      <c r="J758" t="n">
        <v>107</v>
      </c>
      <c r="K758" t="n">
        <v>4</v>
      </c>
      <c r="L758" t="n">
        <v>5</v>
      </c>
      <c r="M758" t="n">
        <v>40</v>
      </c>
      <c r="N758" t="s">
        <v>3458</v>
      </c>
    </row>
    <row r="759" spans="1:14">
      <c r="A759" s="1">
        <f>HYPERLINK("http://www.twitter.com/memeoutthere", "memeoutthere")</f>
        <v/>
      </c>
      <c r="B759" t="s">
        <v>3459</v>
      </c>
      <c r="C759" t="s">
        <v>3460</v>
      </c>
      <c r="D759" t="s"/>
      <c r="E759" t="s"/>
      <c r="F759" t="s">
        <v>3461</v>
      </c>
      <c r="G759" t="s"/>
      <c r="H759" t="b">
        <v>0</v>
      </c>
      <c r="I759" t="s">
        <v>27</v>
      </c>
      <c r="J759" t="n">
        <v>282</v>
      </c>
      <c r="K759" t="n">
        <v>10</v>
      </c>
      <c r="L759" t="n">
        <v>0</v>
      </c>
      <c r="M759" t="n">
        <v>6</v>
      </c>
      <c r="N759" t="s"/>
    </row>
    <row r="760" spans="1:14">
      <c r="A760" s="1">
        <f>HYPERLINK("http://www.twitter.com/ChrispinChang", "ChrispinChang")</f>
        <v/>
      </c>
      <c r="B760" t="s">
        <v>3462</v>
      </c>
      <c r="C760" t="s">
        <v>3463</v>
      </c>
      <c r="D760" t="s">
        <v>3464</v>
      </c>
      <c r="E760" t="s">
        <v>3465</v>
      </c>
      <c r="F760" t="s">
        <v>3466</v>
      </c>
      <c r="G760" t="s"/>
      <c r="H760" t="b">
        <v>0</v>
      </c>
      <c r="I760" t="s">
        <v>27</v>
      </c>
      <c r="J760" t="n">
        <v>59</v>
      </c>
      <c r="K760" t="n">
        <v>3</v>
      </c>
      <c r="L760" t="n">
        <v>0</v>
      </c>
      <c r="M760" t="n">
        <v>0</v>
      </c>
      <c r="N760" t="s"/>
    </row>
    <row r="761" spans="1:14">
      <c r="A761" s="1">
        <f>HYPERLINK("http://www.twitter.com/VersaceGomis", "VersaceGomis")</f>
        <v/>
      </c>
      <c r="B761" t="s">
        <v>3467</v>
      </c>
      <c r="C761" t="s">
        <v>3468</v>
      </c>
      <c r="D761" t="s"/>
      <c r="E761" t="s">
        <v>3469</v>
      </c>
      <c r="F761" t="s">
        <v>3470</v>
      </c>
      <c r="G761" t="s"/>
      <c r="H761" t="b">
        <v>0</v>
      </c>
      <c r="I761" t="s">
        <v>259</v>
      </c>
      <c r="J761" t="n">
        <v>161</v>
      </c>
      <c r="K761" t="n">
        <v>153</v>
      </c>
      <c r="L761" t="n">
        <v>2373</v>
      </c>
      <c r="M761" t="n">
        <v>8046</v>
      </c>
      <c r="N761" t="s">
        <v>3471</v>
      </c>
    </row>
    <row r="762" spans="1:14">
      <c r="A762" s="1">
        <f>HYPERLINK("http://www.twitter.com/iostreamzz", "iostreamzz")</f>
        <v/>
      </c>
      <c r="B762" t="s">
        <v>3472</v>
      </c>
      <c r="C762" t="s">
        <v>3473</v>
      </c>
      <c r="D762" t="s"/>
      <c r="E762" t="s"/>
      <c r="F762" t="s">
        <v>3474</v>
      </c>
      <c r="G762" t="s">
        <v>3475</v>
      </c>
      <c r="H762" t="b">
        <v>0</v>
      </c>
      <c r="I762" t="s">
        <v>27</v>
      </c>
      <c r="J762" t="n">
        <v>171</v>
      </c>
      <c r="K762" t="n">
        <v>324</v>
      </c>
      <c r="L762" t="n">
        <v>5697</v>
      </c>
      <c r="M762" t="n">
        <v>4595</v>
      </c>
      <c r="N762" t="s">
        <v>3476</v>
      </c>
    </row>
    <row r="763" spans="1:14">
      <c r="A763" s="1">
        <f>HYPERLINK("http://www.twitter.com/RickyYo6511", "RickyYo6511")</f>
        <v/>
      </c>
      <c r="B763" t="s">
        <v>3477</v>
      </c>
      <c r="C763" t="s">
        <v>3478</v>
      </c>
      <c r="D763" t="s"/>
      <c r="E763" t="s"/>
      <c r="F763" t="s">
        <v>3479</v>
      </c>
      <c r="G763" t="s"/>
      <c r="H763" t="b">
        <v>0</v>
      </c>
      <c r="I763" t="s">
        <v>27</v>
      </c>
      <c r="J763" t="n">
        <v>260</v>
      </c>
      <c r="K763" t="n">
        <v>6</v>
      </c>
      <c r="L763" t="n">
        <v>11</v>
      </c>
      <c r="M763" t="n">
        <v>48</v>
      </c>
      <c r="N763" t="s">
        <v>3480</v>
      </c>
    </row>
    <row r="764" spans="1:14">
      <c r="A764" s="1">
        <f>HYPERLINK("http://www.twitter.com/DeAngeloStewa17", "DeAngeloStewa17")</f>
        <v/>
      </c>
      <c r="B764" t="s">
        <v>3481</v>
      </c>
      <c r="C764" t="s">
        <v>3482</v>
      </c>
      <c r="D764" t="s"/>
      <c r="E764" t="s"/>
      <c r="F764" t="s">
        <v>3483</v>
      </c>
      <c r="G764" t="s"/>
      <c r="H764" t="b">
        <v>0</v>
      </c>
      <c r="I764" t="s">
        <v>27</v>
      </c>
      <c r="J764" t="n">
        <v>110</v>
      </c>
      <c r="K764" t="n">
        <v>2</v>
      </c>
      <c r="L764" t="n">
        <v>0</v>
      </c>
      <c r="M764" t="n">
        <v>0</v>
      </c>
      <c r="N764" t="s"/>
    </row>
    <row r="765" spans="1:14">
      <c r="A765" s="1">
        <f>HYPERLINK("http://www.twitter.com/AraminiTino", "AraminiTino")</f>
        <v/>
      </c>
      <c r="B765" t="s">
        <v>3484</v>
      </c>
      <c r="C765" t="s">
        <v>3485</v>
      </c>
      <c r="D765" t="s"/>
      <c r="E765" t="s"/>
      <c r="F765" t="s">
        <v>3486</v>
      </c>
      <c r="G765" t="s"/>
      <c r="H765" t="b">
        <v>0</v>
      </c>
      <c r="I765" t="s">
        <v>27</v>
      </c>
      <c r="J765" t="n">
        <v>8</v>
      </c>
      <c r="K765" t="n">
        <v>0</v>
      </c>
      <c r="L765" t="n">
        <v>0</v>
      </c>
      <c r="M765" t="n">
        <v>0</v>
      </c>
      <c r="N765" t="s"/>
    </row>
    <row r="766" spans="1:14">
      <c r="A766" s="1">
        <f>HYPERLINK("http://www.twitter.com/ashjudde15", "ashjudde15")</f>
        <v/>
      </c>
      <c r="B766" t="s">
        <v>3487</v>
      </c>
      <c r="C766" t="s">
        <v>3488</v>
      </c>
      <c r="D766" t="s"/>
      <c r="E766" t="s">
        <v>3489</v>
      </c>
      <c r="F766" t="s">
        <v>3490</v>
      </c>
      <c r="G766" t="s"/>
      <c r="H766" t="b">
        <v>0</v>
      </c>
      <c r="I766" t="s">
        <v>27</v>
      </c>
      <c r="J766" t="n">
        <v>100</v>
      </c>
      <c r="K766" t="n">
        <v>2</v>
      </c>
      <c r="L766" t="n">
        <v>2</v>
      </c>
      <c r="M766" t="n">
        <v>3</v>
      </c>
      <c r="N766" t="s">
        <v>3491</v>
      </c>
    </row>
    <row r="767" spans="1:14">
      <c r="A767" s="1">
        <f>HYPERLINK("http://www.twitter.com/DrMemesta", "DrMemesta")</f>
        <v/>
      </c>
      <c r="B767" t="s">
        <v>3492</v>
      </c>
      <c r="C767" t="s">
        <v>3493</v>
      </c>
      <c r="D767" t="s"/>
      <c r="E767" t="s">
        <v>3494</v>
      </c>
      <c r="F767" t="s">
        <v>3495</v>
      </c>
      <c r="G767" t="s"/>
      <c r="H767" t="b">
        <v>0</v>
      </c>
      <c r="I767" t="s">
        <v>27</v>
      </c>
      <c r="J767" t="n">
        <v>965</v>
      </c>
      <c r="K767" t="n">
        <v>2258</v>
      </c>
      <c r="L767" t="n">
        <v>46</v>
      </c>
      <c r="M767" t="n">
        <v>400</v>
      </c>
      <c r="N767" t="s">
        <v>3496</v>
      </c>
    </row>
    <row r="768" spans="1:14">
      <c r="A768" s="1">
        <f>HYPERLINK("http://www.twitter.com/JeffersonSS89", "JeffersonSS89")</f>
        <v/>
      </c>
      <c r="B768" t="s">
        <v>3497</v>
      </c>
      <c r="C768" t="s">
        <v>3498</v>
      </c>
      <c r="D768" t="s">
        <v>3499</v>
      </c>
      <c r="E768" t="s">
        <v>3500</v>
      </c>
      <c r="F768" t="s">
        <v>3501</v>
      </c>
      <c r="G768" t="s"/>
      <c r="H768" t="b">
        <v>0</v>
      </c>
      <c r="I768" t="s">
        <v>22</v>
      </c>
      <c r="J768" t="n">
        <v>110</v>
      </c>
      <c r="K768" t="n">
        <v>36</v>
      </c>
      <c r="L768" t="n">
        <v>16</v>
      </c>
      <c r="M768" t="n">
        <v>1</v>
      </c>
      <c r="N768" t="s">
        <v>3502</v>
      </c>
    </row>
    <row r="769" spans="1:14">
      <c r="A769" s="1">
        <f>HYPERLINK("http://www.twitter.com/ReussirNow", "ReussirNow")</f>
        <v/>
      </c>
      <c r="B769" t="s">
        <v>3503</v>
      </c>
      <c r="C769" t="s">
        <v>3504</v>
      </c>
      <c r="D769" t="s"/>
      <c r="E769" t="s">
        <v>3505</v>
      </c>
      <c r="F769" t="s">
        <v>3506</v>
      </c>
      <c r="G769" t="s"/>
      <c r="H769" t="b">
        <v>0</v>
      </c>
      <c r="I769" t="s">
        <v>17</v>
      </c>
      <c r="J769" t="n">
        <v>1872</v>
      </c>
      <c r="K769" t="n">
        <v>113</v>
      </c>
      <c r="L769" t="n">
        <v>26</v>
      </c>
      <c r="M769" t="n">
        <v>1</v>
      </c>
      <c r="N769" t="s"/>
    </row>
    <row r="770" spans="1:14">
      <c r="A770" s="1">
        <f>HYPERLINK("http://www.twitter.com/Valcour92855909", "Valcour92855909")</f>
        <v/>
      </c>
      <c r="B770" t="s">
        <v>3507</v>
      </c>
      <c r="C770" t="s">
        <v>3508</v>
      </c>
      <c r="D770" t="s"/>
      <c r="E770" t="s"/>
      <c r="F770" t="s">
        <v>3509</v>
      </c>
      <c r="G770" t="s"/>
      <c r="H770" t="b">
        <v>0</v>
      </c>
      <c r="I770" t="s">
        <v>27</v>
      </c>
      <c r="J770" t="n">
        <v>15</v>
      </c>
      <c r="K770" t="n">
        <v>1</v>
      </c>
      <c r="L770" t="n">
        <v>1</v>
      </c>
      <c r="M770" t="n">
        <v>2</v>
      </c>
      <c r="N770" t="s">
        <v>3510</v>
      </c>
    </row>
    <row r="771" spans="1:14">
      <c r="A771" s="1">
        <f>HYPERLINK("http://www.twitter.com/Birhir_y", "Birhir_y")</f>
        <v/>
      </c>
      <c r="B771" t="s">
        <v>3511</v>
      </c>
      <c r="C771" t="s">
        <v>3512</v>
      </c>
      <c r="D771" t="s">
        <v>3513</v>
      </c>
      <c r="E771" t="s">
        <v>3514</v>
      </c>
      <c r="F771" t="s">
        <v>3515</v>
      </c>
      <c r="G771" t="s">
        <v>3516</v>
      </c>
      <c r="H771" t="b">
        <v>0</v>
      </c>
      <c r="I771" t="s">
        <v>27</v>
      </c>
      <c r="J771" t="n">
        <v>33</v>
      </c>
      <c r="K771" t="n">
        <v>30</v>
      </c>
      <c r="L771" t="n">
        <v>0</v>
      </c>
      <c r="M771" t="n">
        <v>19</v>
      </c>
      <c r="N771" t="s"/>
    </row>
    <row r="772" spans="1:14">
      <c r="A772" s="1">
        <f>HYPERLINK("http://www.twitter.com/ChazMichaelMur1", "ChazMichaelMur1")</f>
        <v/>
      </c>
      <c r="B772" t="s">
        <v>3517</v>
      </c>
      <c r="C772" t="s">
        <v>3518</v>
      </c>
      <c r="D772" t="s">
        <v>91</v>
      </c>
      <c r="E772" t="s"/>
      <c r="F772" t="s">
        <v>3519</v>
      </c>
      <c r="G772" t="s"/>
      <c r="H772" t="b">
        <v>0</v>
      </c>
      <c r="I772" t="s">
        <v>27</v>
      </c>
      <c r="J772" t="n">
        <v>257</v>
      </c>
      <c r="K772" t="n">
        <v>24</v>
      </c>
      <c r="L772" t="n">
        <v>260</v>
      </c>
      <c r="M772" t="n">
        <v>356</v>
      </c>
      <c r="N772" t="s">
        <v>3520</v>
      </c>
    </row>
    <row r="773" spans="1:14">
      <c r="A773" s="1">
        <f>HYPERLINK("http://www.twitter.com/Lucascamilao", "Lucascamilao")</f>
        <v/>
      </c>
      <c r="B773" t="s">
        <v>3521</v>
      </c>
      <c r="C773" t="s">
        <v>3522</v>
      </c>
      <c r="D773" t="s"/>
      <c r="E773" t="s">
        <v>3523</v>
      </c>
      <c r="F773" t="s">
        <v>3524</v>
      </c>
      <c r="G773" t="s"/>
      <c r="H773" t="b">
        <v>0</v>
      </c>
      <c r="I773" t="s">
        <v>22</v>
      </c>
      <c r="J773" t="n">
        <v>157</v>
      </c>
      <c r="K773" t="n">
        <v>114</v>
      </c>
      <c r="L773" t="n">
        <v>2648</v>
      </c>
      <c r="M773" t="n">
        <v>691</v>
      </c>
      <c r="N773" t="s">
        <v>3525</v>
      </c>
    </row>
    <row r="774" spans="1:14">
      <c r="A774" s="1">
        <f>HYPERLINK("http://www.twitter.com/robertosani", "robertosani")</f>
        <v/>
      </c>
      <c r="B774" t="s">
        <v>3526</v>
      </c>
      <c r="C774" t="s">
        <v>3527</v>
      </c>
      <c r="D774" t="s">
        <v>3528</v>
      </c>
      <c r="E774" t="s">
        <v>3529</v>
      </c>
      <c r="F774" t="s">
        <v>3530</v>
      </c>
      <c r="G774" t="s"/>
      <c r="H774" t="b">
        <v>0</v>
      </c>
      <c r="I774" t="s">
        <v>27</v>
      </c>
      <c r="J774" t="n">
        <v>26</v>
      </c>
      <c r="K774" t="n">
        <v>12</v>
      </c>
      <c r="L774" t="n">
        <v>23</v>
      </c>
      <c r="M774" t="n">
        <v>70</v>
      </c>
      <c r="N774" t="s">
        <v>3531</v>
      </c>
    </row>
    <row r="775" spans="1:14">
      <c r="A775" s="1">
        <f>HYPERLINK("http://www.twitter.com/Fariasimarzinho", "Fariasimarzinho")</f>
        <v/>
      </c>
      <c r="B775" t="s">
        <v>3532</v>
      </c>
      <c r="C775" t="s">
        <v>3533</v>
      </c>
      <c r="D775" t="s">
        <v>3534</v>
      </c>
      <c r="E775" t="s">
        <v>3535</v>
      </c>
      <c r="F775" t="s">
        <v>3536</v>
      </c>
      <c r="G775" t="s"/>
      <c r="H775" t="b">
        <v>0</v>
      </c>
      <c r="I775" t="s">
        <v>22</v>
      </c>
      <c r="J775" t="n">
        <v>51</v>
      </c>
      <c r="K775" t="n">
        <v>9</v>
      </c>
      <c r="L775" t="n">
        <v>3</v>
      </c>
      <c r="M775" t="n">
        <v>5</v>
      </c>
      <c r="N775" t="s">
        <v>3537</v>
      </c>
    </row>
    <row r="776" spans="1:14">
      <c r="A776" s="1">
        <f>HYPERLINK("http://www.twitter.com/RighteousGums", "RighteousGums")</f>
        <v/>
      </c>
      <c r="B776" t="s">
        <v>3538</v>
      </c>
      <c r="C776" t="s">
        <v>3539</v>
      </c>
      <c r="D776" t="s"/>
      <c r="E776" t="s">
        <v>3540</v>
      </c>
      <c r="F776" t="s">
        <v>3541</v>
      </c>
      <c r="G776" t="s"/>
      <c r="H776" t="b">
        <v>0</v>
      </c>
      <c r="I776" t="s">
        <v>27</v>
      </c>
      <c r="J776" t="n">
        <v>98</v>
      </c>
      <c r="K776" t="n">
        <v>40</v>
      </c>
      <c r="L776" t="n">
        <v>355</v>
      </c>
      <c r="M776" t="n">
        <v>2040</v>
      </c>
      <c r="N776" t="s">
        <v>3542</v>
      </c>
    </row>
    <row r="777" spans="1:14">
      <c r="A777" s="1">
        <f>HYPERLINK("http://www.twitter.com/aryastarrk", "aryastarrk")</f>
        <v/>
      </c>
      <c r="B777" t="s">
        <v>3543</v>
      </c>
      <c r="C777" t="s">
        <v>3544</v>
      </c>
      <c r="D777" t="s">
        <v>3545</v>
      </c>
      <c r="E777" t="s">
        <v>3546</v>
      </c>
      <c r="F777" t="s">
        <v>3547</v>
      </c>
      <c r="G777" t="s"/>
      <c r="H777" t="b">
        <v>0</v>
      </c>
      <c r="I777" t="s">
        <v>22</v>
      </c>
      <c r="J777" t="n">
        <v>1385</v>
      </c>
      <c r="K777" t="n">
        <v>1459</v>
      </c>
      <c r="L777" t="n">
        <v>32613</v>
      </c>
      <c r="M777" t="n">
        <v>1160</v>
      </c>
      <c r="N777" t="s">
        <v>3548</v>
      </c>
    </row>
    <row r="778" spans="1:14">
      <c r="A778" s="1">
        <f>HYPERLINK("http://www.twitter.com/JonatasXavierd3", "JonatasXavierd3")</f>
        <v/>
      </c>
      <c r="B778" t="s">
        <v>3549</v>
      </c>
      <c r="C778" t="s">
        <v>3550</v>
      </c>
      <c r="D778" t="s"/>
      <c r="E778" t="s"/>
      <c r="F778" t="s">
        <v>3551</v>
      </c>
      <c r="G778" t="s"/>
      <c r="H778" t="b">
        <v>0</v>
      </c>
      <c r="I778" t="s">
        <v>22</v>
      </c>
      <c r="J778" t="n">
        <v>99</v>
      </c>
      <c r="K778" t="n">
        <v>0</v>
      </c>
      <c r="L778" t="n">
        <v>1</v>
      </c>
      <c r="M778" t="n">
        <v>0</v>
      </c>
      <c r="N778" t="s">
        <v>3466</v>
      </c>
    </row>
    <row r="779" spans="1:14">
      <c r="A779" s="1">
        <f>HYPERLINK("http://www.twitter.com/Luanegoo", "Luanegoo")</f>
        <v/>
      </c>
      <c r="B779" t="s">
        <v>3552</v>
      </c>
      <c r="C779" t="s">
        <v>3553</v>
      </c>
      <c r="D779" t="s"/>
      <c r="E779" t="s">
        <v>3554</v>
      </c>
      <c r="F779" t="s">
        <v>3555</v>
      </c>
      <c r="G779" t="s"/>
      <c r="H779" t="b">
        <v>0</v>
      </c>
      <c r="I779" t="s">
        <v>22</v>
      </c>
      <c r="J779" t="n">
        <v>518</v>
      </c>
      <c r="K779" t="n">
        <v>628</v>
      </c>
      <c r="L779" t="n">
        <v>12406</v>
      </c>
      <c r="M779" t="n">
        <v>2463</v>
      </c>
      <c r="N779" t="s">
        <v>3556</v>
      </c>
    </row>
    <row r="780" spans="1:14">
      <c r="A780" s="1">
        <f>HYPERLINK("http://www.twitter.com/samir_bernard", "samir_bernard")</f>
        <v/>
      </c>
      <c r="B780" t="s">
        <v>3557</v>
      </c>
      <c r="C780" t="s">
        <v>3558</v>
      </c>
      <c r="D780" t="s"/>
      <c r="E780" t="s"/>
      <c r="F780" t="s">
        <v>3559</v>
      </c>
      <c r="G780" t="s"/>
      <c r="H780" t="b">
        <v>0</v>
      </c>
      <c r="I780" t="s">
        <v>56</v>
      </c>
      <c r="J780" t="n">
        <v>78</v>
      </c>
      <c r="K780" t="n">
        <v>4</v>
      </c>
      <c r="L780" t="n">
        <v>0</v>
      </c>
      <c r="M780" t="n">
        <v>3</v>
      </c>
      <c r="N780" t="s"/>
    </row>
    <row r="781" spans="1:14">
      <c r="A781" s="1">
        <f>HYPERLINK("http://www.twitter.com/Neds_feed", "Neds_feed")</f>
        <v/>
      </c>
      <c r="B781" t="s">
        <v>3560</v>
      </c>
      <c r="C781" t="s">
        <v>3561</v>
      </c>
      <c r="D781" t="s"/>
      <c r="E781" t="s">
        <v>3562</v>
      </c>
      <c r="F781" t="s">
        <v>3563</v>
      </c>
      <c r="G781" t="s"/>
      <c r="H781" t="b">
        <v>0</v>
      </c>
      <c r="I781" t="s">
        <v>27</v>
      </c>
      <c r="J781" t="n">
        <v>56</v>
      </c>
      <c r="K781" t="n">
        <v>1</v>
      </c>
      <c r="L781" t="n">
        <v>5</v>
      </c>
      <c r="M781" t="n">
        <v>1</v>
      </c>
      <c r="N781" t="s">
        <v>3564</v>
      </c>
    </row>
    <row r="782" spans="1:14">
      <c r="A782" s="1">
        <f>HYPERLINK("http://www.twitter.com/KritiAmar", "KritiAmar")</f>
        <v/>
      </c>
      <c r="B782" t="s">
        <v>3565</v>
      </c>
      <c r="C782" t="s">
        <v>3566</v>
      </c>
      <c r="D782" t="s">
        <v>2327</v>
      </c>
      <c r="E782" t="s"/>
      <c r="F782" t="s">
        <v>3567</v>
      </c>
      <c r="G782" t="s"/>
      <c r="H782" t="b">
        <v>0</v>
      </c>
      <c r="I782" t="s">
        <v>27</v>
      </c>
      <c r="J782" t="n">
        <v>10</v>
      </c>
      <c r="K782" t="n">
        <v>1</v>
      </c>
      <c r="L782" t="n">
        <v>0</v>
      </c>
      <c r="M782" t="n">
        <v>0</v>
      </c>
      <c r="N782" t="s"/>
    </row>
    <row r="783" spans="1:14">
      <c r="A783" s="1">
        <f>HYPERLINK("http://www.twitter.com/Adetokunboadeg5", "Adetokunboadeg5")</f>
        <v/>
      </c>
      <c r="B783" t="s">
        <v>3568</v>
      </c>
      <c r="C783" t="s">
        <v>3569</v>
      </c>
      <c r="D783" t="s"/>
      <c r="E783" t="s"/>
      <c r="F783" t="s">
        <v>3570</v>
      </c>
      <c r="G783" t="s"/>
      <c r="H783" t="b">
        <v>0</v>
      </c>
      <c r="I783" t="s">
        <v>27</v>
      </c>
      <c r="J783" t="n">
        <v>50</v>
      </c>
      <c r="K783" t="n">
        <v>1</v>
      </c>
      <c r="L783" t="n">
        <v>0</v>
      </c>
      <c r="M783" t="n">
        <v>0</v>
      </c>
      <c r="N783" t="s"/>
    </row>
    <row r="784" spans="1:14">
      <c r="A784" s="1">
        <f>HYPERLINK("http://www.twitter.com/Mando_r98", "Mando_r98")</f>
        <v/>
      </c>
      <c r="B784" t="s">
        <v>3571</v>
      </c>
      <c r="C784" t="s">
        <v>3572</v>
      </c>
      <c r="D784" t="s">
        <v>3573</v>
      </c>
      <c r="E784" t="s"/>
      <c r="F784" t="s">
        <v>3574</v>
      </c>
      <c r="G784" t="s"/>
      <c r="H784" t="b">
        <v>0</v>
      </c>
      <c r="I784" t="s">
        <v>27</v>
      </c>
      <c r="J784" t="n">
        <v>35</v>
      </c>
      <c r="K784" t="n">
        <v>6</v>
      </c>
      <c r="L784" t="n">
        <v>0</v>
      </c>
      <c r="M784" t="n">
        <v>3</v>
      </c>
      <c r="N784" t="s"/>
    </row>
    <row r="785" spans="1:14">
      <c r="A785" s="1">
        <f>HYPERLINK("http://www.twitter.com/CianiG", "CianiG")</f>
        <v/>
      </c>
      <c r="B785" t="s">
        <v>3575</v>
      </c>
      <c r="C785" t="s">
        <v>3576</v>
      </c>
      <c r="D785" t="s">
        <v>3577</v>
      </c>
      <c r="E785" t="s"/>
      <c r="F785" t="s">
        <v>3578</v>
      </c>
      <c r="G785" t="s"/>
      <c r="H785" t="b">
        <v>0</v>
      </c>
      <c r="I785" t="s">
        <v>3579</v>
      </c>
      <c r="J785" t="n">
        <v>28</v>
      </c>
      <c r="K785" t="n">
        <v>14</v>
      </c>
      <c r="L785" t="n">
        <v>729</v>
      </c>
      <c r="M785" t="n">
        <v>1422</v>
      </c>
      <c r="N785" t="s">
        <v>3580</v>
      </c>
    </row>
    <row r="786" spans="1:14">
      <c r="A786" s="1">
        <f>HYPERLINK("http://www.twitter.com/futpbo25", "futpbo25")</f>
        <v/>
      </c>
      <c r="B786" t="s">
        <v>3581</v>
      </c>
      <c r="C786" t="s">
        <v>3582</v>
      </c>
      <c r="D786" t="s"/>
      <c r="E786" t="s"/>
      <c r="F786" t="s">
        <v>3583</v>
      </c>
      <c r="G786" t="s"/>
      <c r="H786" t="b">
        <v>0</v>
      </c>
      <c r="I786" t="s">
        <v>710</v>
      </c>
      <c r="J786" t="n">
        <v>100</v>
      </c>
      <c r="K786" t="n">
        <v>1</v>
      </c>
      <c r="L786" t="n">
        <v>30</v>
      </c>
      <c r="M786" t="n">
        <v>1472</v>
      </c>
      <c r="N786" t="s"/>
    </row>
    <row r="787" spans="1:14">
      <c r="A787" s="1">
        <f>HYPERLINK("http://www.twitter.com/PtnVance", "PtnVance")</f>
        <v/>
      </c>
      <c r="B787" t="s">
        <v>3584</v>
      </c>
      <c r="C787" t="s">
        <v>3585</v>
      </c>
      <c r="D787" t="s"/>
      <c r="E787" t="s"/>
      <c r="F787" t="s">
        <v>3586</v>
      </c>
      <c r="G787" t="s"/>
      <c r="H787" t="b">
        <v>0</v>
      </c>
      <c r="I787" t="s">
        <v>27</v>
      </c>
      <c r="J787" t="n">
        <v>48</v>
      </c>
      <c r="K787" t="n">
        <v>6</v>
      </c>
      <c r="L787" t="n">
        <v>0</v>
      </c>
      <c r="M787" t="n">
        <v>4</v>
      </c>
      <c r="N787" t="s"/>
    </row>
    <row r="788" spans="1:14">
      <c r="A788" s="1">
        <f>HYPERLINK("http://www.twitter.com/XxxTheDonxxX", "XxxTheDonxxX")</f>
        <v/>
      </c>
      <c r="B788" t="s">
        <v>3587</v>
      </c>
      <c r="C788" t="s">
        <v>3588</v>
      </c>
      <c r="D788" t="s"/>
      <c r="E788" t="s">
        <v>3589</v>
      </c>
      <c r="F788" t="s">
        <v>3590</v>
      </c>
      <c r="G788" t="s"/>
      <c r="H788" t="b">
        <v>0</v>
      </c>
      <c r="I788" t="s">
        <v>27</v>
      </c>
      <c r="J788" t="n">
        <v>87</v>
      </c>
      <c r="K788" t="n">
        <v>63</v>
      </c>
      <c r="L788" t="n">
        <v>60</v>
      </c>
      <c r="M788" t="n">
        <v>85</v>
      </c>
      <c r="N788" t="s">
        <v>3591</v>
      </c>
    </row>
    <row r="789" spans="1:14">
      <c r="A789" s="1">
        <f>HYPERLINK("http://www.twitter.com/Kvng__ceejaey", "Kvng__ceejaey")</f>
        <v/>
      </c>
      <c r="B789" t="s">
        <v>3592</v>
      </c>
      <c r="C789" t="s">
        <v>3593</v>
      </c>
      <c r="D789" t="s"/>
      <c r="E789" t="s"/>
      <c r="F789" t="s">
        <v>3594</v>
      </c>
      <c r="G789" t="s"/>
      <c r="H789" t="b">
        <v>0</v>
      </c>
      <c r="I789" t="s">
        <v>27</v>
      </c>
      <c r="J789" t="n">
        <v>98</v>
      </c>
      <c r="K789" t="n">
        <v>1</v>
      </c>
      <c r="L789" t="n">
        <v>0</v>
      </c>
      <c r="M789" t="n">
        <v>0</v>
      </c>
      <c r="N789" t="s"/>
    </row>
    <row r="790" spans="1:14">
      <c r="A790" s="1">
        <f>HYPERLINK("http://www.twitter.com/Chitown69667469", "Chitown69667469")</f>
        <v/>
      </c>
      <c r="B790" t="s">
        <v>3595</v>
      </c>
      <c r="C790" t="s">
        <v>3596</v>
      </c>
      <c r="D790" t="s"/>
      <c r="E790" t="s"/>
      <c r="F790" t="s">
        <v>3597</v>
      </c>
      <c r="G790" t="s"/>
      <c r="H790" t="b">
        <v>0</v>
      </c>
      <c r="I790" t="s">
        <v>27</v>
      </c>
      <c r="J790" t="n">
        <v>135</v>
      </c>
      <c r="K790" t="n">
        <v>7</v>
      </c>
      <c r="L790" t="n">
        <v>0</v>
      </c>
      <c r="M790" t="n">
        <v>0</v>
      </c>
      <c r="N790" t="s"/>
    </row>
    <row r="791" spans="1:14">
      <c r="A791" s="1">
        <f>HYPERLINK("http://www.twitter.com/herbert26odele", "herbert26odele")</f>
        <v/>
      </c>
      <c r="B791" t="s">
        <v>3598</v>
      </c>
      <c r="C791" t="s">
        <v>3599</v>
      </c>
      <c r="D791" t="s">
        <v>3600</v>
      </c>
      <c r="E791" t="s">
        <v>3601</v>
      </c>
      <c r="F791" t="s">
        <v>3602</v>
      </c>
      <c r="G791" t="s"/>
      <c r="H791" t="b">
        <v>0</v>
      </c>
      <c r="I791" t="s">
        <v>27</v>
      </c>
      <c r="J791" t="n">
        <v>147</v>
      </c>
      <c r="K791" t="n">
        <v>503</v>
      </c>
      <c r="L791" t="n">
        <v>3</v>
      </c>
      <c r="M791" t="n">
        <v>97</v>
      </c>
      <c r="N791" t="s"/>
    </row>
    <row r="792" spans="1:14">
      <c r="A792" s="1">
        <f>HYPERLINK("http://www.twitter.com/dandoyle11", "dandoyle11")</f>
        <v/>
      </c>
      <c r="B792" t="s">
        <v>3603</v>
      </c>
      <c r="C792" t="s">
        <v>3604</v>
      </c>
      <c r="D792" t="s"/>
      <c r="E792" t="s">
        <v>3605</v>
      </c>
      <c r="F792" t="s">
        <v>3606</v>
      </c>
      <c r="G792" t="s"/>
      <c r="H792" t="b">
        <v>0</v>
      </c>
      <c r="I792" t="s">
        <v>27</v>
      </c>
      <c r="J792" t="n">
        <v>212</v>
      </c>
      <c r="K792" t="n">
        <v>131</v>
      </c>
      <c r="L792" t="n">
        <v>677</v>
      </c>
      <c r="M792" t="n">
        <v>488</v>
      </c>
      <c r="N792" t="s"/>
    </row>
    <row r="793" spans="1:14">
      <c r="A793" s="1">
        <f>HYPERLINK("http://www.twitter.com/jon_haven", "jon_haven")</f>
        <v/>
      </c>
      <c r="B793" t="s">
        <v>3607</v>
      </c>
      <c r="C793" t="s">
        <v>3608</v>
      </c>
      <c r="D793" t="s"/>
      <c r="E793" t="s"/>
      <c r="F793" t="s">
        <v>3609</v>
      </c>
      <c r="G793" t="s"/>
      <c r="H793" t="b">
        <v>0</v>
      </c>
      <c r="I793" t="s">
        <v>27</v>
      </c>
      <c r="J793" t="n">
        <v>34</v>
      </c>
      <c r="K793" t="n">
        <v>0</v>
      </c>
      <c r="L793" t="n">
        <v>6</v>
      </c>
      <c r="M793" t="n">
        <v>23</v>
      </c>
      <c r="N793" t="s"/>
    </row>
    <row r="794" spans="1:14">
      <c r="A794" s="1">
        <f>HYPERLINK("http://www.twitter.com/respicio_alex", "respicio_alex")</f>
        <v/>
      </c>
      <c r="B794" t="s">
        <v>3610</v>
      </c>
      <c r="C794" t="s">
        <v>3611</v>
      </c>
      <c r="D794" t="s">
        <v>3612</v>
      </c>
      <c r="E794" t="s"/>
      <c r="F794" t="s">
        <v>3613</v>
      </c>
      <c r="G794" t="s"/>
      <c r="H794" t="b">
        <v>0</v>
      </c>
      <c r="I794" t="s">
        <v>27</v>
      </c>
      <c r="J794" t="n">
        <v>73</v>
      </c>
      <c r="K794" t="n">
        <v>6</v>
      </c>
      <c r="L794" t="n">
        <v>1</v>
      </c>
      <c r="M794" t="n">
        <v>168</v>
      </c>
      <c r="N794" t="s"/>
    </row>
    <row r="795" spans="1:14">
      <c r="A795" s="1">
        <f>HYPERLINK("http://www.twitter.com/CreekSeminole", "CreekSeminole")</f>
        <v/>
      </c>
      <c r="B795" t="s">
        <v>3614</v>
      </c>
      <c r="C795" t="s">
        <v>3615</v>
      </c>
      <c r="D795" t="s"/>
      <c r="E795" t="s">
        <v>3616</v>
      </c>
      <c r="F795" t="s">
        <v>3617</v>
      </c>
      <c r="G795" t="s"/>
      <c r="H795" t="b">
        <v>0</v>
      </c>
      <c r="I795" t="s">
        <v>27</v>
      </c>
      <c r="J795" t="n">
        <v>48</v>
      </c>
      <c r="K795" t="n">
        <v>1</v>
      </c>
      <c r="L795" t="n">
        <v>0</v>
      </c>
      <c r="M795" t="n">
        <v>0</v>
      </c>
      <c r="N795" t="s"/>
    </row>
    <row r="796" spans="1:14">
      <c r="A796" s="1">
        <f>HYPERLINK("http://www.twitter.com/lovelyflowr", "lovelyflowr")</f>
        <v/>
      </c>
      <c r="B796" t="s">
        <v>3618</v>
      </c>
      <c r="C796" t="s">
        <v>3619</v>
      </c>
      <c r="D796" t="s"/>
      <c r="E796" t="s">
        <v>3620</v>
      </c>
      <c r="F796" t="s">
        <v>3621</v>
      </c>
      <c r="G796" t="s"/>
      <c r="H796" t="b">
        <v>0</v>
      </c>
      <c r="I796" t="s">
        <v>22</v>
      </c>
      <c r="J796" t="n">
        <v>343</v>
      </c>
      <c r="K796" t="n">
        <v>349</v>
      </c>
      <c r="L796" t="n">
        <v>9023</v>
      </c>
      <c r="M796" t="n">
        <v>9991</v>
      </c>
      <c r="N796" t="s">
        <v>3622</v>
      </c>
    </row>
    <row r="797" spans="1:14">
      <c r="A797" s="1">
        <f>HYPERLINK("http://www.twitter.com/Gabdard", "Gabdard")</f>
        <v/>
      </c>
      <c r="B797" t="s">
        <v>3623</v>
      </c>
      <c r="C797" t="s">
        <v>3624</v>
      </c>
      <c r="D797" t="s">
        <v>2786</v>
      </c>
      <c r="E797" t="s">
        <v>3625</v>
      </c>
      <c r="F797" t="s">
        <v>3626</v>
      </c>
      <c r="G797" t="s"/>
      <c r="H797" t="b">
        <v>0</v>
      </c>
      <c r="I797" t="s">
        <v>27</v>
      </c>
      <c r="J797" t="n">
        <v>452</v>
      </c>
      <c r="K797" t="n">
        <v>22</v>
      </c>
      <c r="L797" t="n">
        <v>173</v>
      </c>
      <c r="M797" t="n">
        <v>570</v>
      </c>
      <c r="N797" t="s">
        <v>3627</v>
      </c>
    </row>
    <row r="798" spans="1:14">
      <c r="A798" s="1">
        <f>HYPERLINK("http://www.twitter.com/iglesiasruano76", "iglesiasruano76")</f>
        <v/>
      </c>
      <c r="B798" t="s">
        <v>3628</v>
      </c>
      <c r="C798" t="s">
        <v>3629</v>
      </c>
      <c r="D798" t="s">
        <v>3630</v>
      </c>
      <c r="E798" t="s">
        <v>3631</v>
      </c>
      <c r="F798" t="s">
        <v>3632</v>
      </c>
      <c r="G798" t="s"/>
      <c r="H798" t="b">
        <v>0</v>
      </c>
      <c r="I798" t="s">
        <v>1691</v>
      </c>
      <c r="J798" t="n">
        <v>148</v>
      </c>
      <c r="K798" t="n">
        <v>9</v>
      </c>
      <c r="L798" t="n">
        <v>1124</v>
      </c>
      <c r="M798" t="n">
        <v>409</v>
      </c>
      <c r="N798" t="s">
        <v>3633</v>
      </c>
    </row>
    <row r="799" spans="1:14">
      <c r="A799" s="1">
        <f>HYPERLINK("http://www.twitter.com/Hanaiannaliza", "Hanaiannaliza")</f>
        <v/>
      </c>
      <c r="B799" t="s">
        <v>3634</v>
      </c>
      <c r="C799" t="s">
        <v>3635</v>
      </c>
      <c r="D799" t="s"/>
      <c r="E799" t="s"/>
      <c r="F799" t="s">
        <v>3636</v>
      </c>
      <c r="G799" t="s"/>
      <c r="H799" t="b">
        <v>0</v>
      </c>
      <c r="I799" t="s">
        <v>27</v>
      </c>
      <c r="J799" t="n">
        <v>160</v>
      </c>
      <c r="K799" t="n">
        <v>8</v>
      </c>
      <c r="L799" t="n">
        <v>3</v>
      </c>
      <c r="M799" t="n">
        <v>10</v>
      </c>
      <c r="N799" t="s">
        <v>3637</v>
      </c>
    </row>
    <row r="800" spans="1:14">
      <c r="A800" s="1">
        <f>HYPERLINK("http://www.twitter.com/iHeartRadio_Lat", "iHeartRadio_Lat")</f>
        <v/>
      </c>
      <c r="B800" t="s">
        <v>3638</v>
      </c>
      <c r="C800" t="s">
        <v>3639</v>
      </c>
      <c r="D800" t="s">
        <v>3640</v>
      </c>
      <c r="E800" t="s">
        <v>3641</v>
      </c>
      <c r="F800" t="s">
        <v>3642</v>
      </c>
      <c r="G800" t="s">
        <v>3643</v>
      </c>
      <c r="H800" t="b">
        <v>0</v>
      </c>
      <c r="I800" t="s">
        <v>56</v>
      </c>
      <c r="J800" t="n">
        <v>2197</v>
      </c>
      <c r="K800" t="n">
        <v>339</v>
      </c>
      <c r="L800" t="n">
        <v>739</v>
      </c>
      <c r="M800" t="n">
        <v>777</v>
      </c>
      <c r="N800" t="s">
        <v>3644</v>
      </c>
    </row>
    <row r="801" spans="1:14">
      <c r="A801" s="1">
        <f>HYPERLINK("http://www.twitter.com/ThAKarpos", "ThAKarpos")</f>
        <v/>
      </c>
      <c r="B801" t="s">
        <v>3645</v>
      </c>
      <c r="C801" t="s">
        <v>3646</v>
      </c>
      <c r="D801" t="s"/>
      <c r="E801" t="s"/>
      <c r="F801" t="s">
        <v>3647</v>
      </c>
      <c r="G801" t="s"/>
      <c r="H801" t="b">
        <v>0</v>
      </c>
      <c r="I801" t="s">
        <v>27</v>
      </c>
      <c r="J801" t="n">
        <v>37</v>
      </c>
      <c r="K801" t="n">
        <v>0</v>
      </c>
      <c r="L801" t="n">
        <v>0</v>
      </c>
      <c r="M801" t="n">
        <v>0</v>
      </c>
      <c r="N801" t="s"/>
    </row>
    <row r="802" spans="1:14">
      <c r="A802" s="1">
        <f>HYPERLINK("http://www.twitter.com/saleema_lonsky", "saleema_lonsky")</f>
        <v/>
      </c>
      <c r="B802" t="s">
        <v>3648</v>
      </c>
      <c r="C802" t="s">
        <v>3649</v>
      </c>
      <c r="D802" t="s"/>
      <c r="E802" t="s"/>
      <c r="F802" t="s">
        <v>3650</v>
      </c>
      <c r="G802" t="s"/>
      <c r="H802" t="b">
        <v>0</v>
      </c>
      <c r="I802" t="s">
        <v>27</v>
      </c>
      <c r="J802" t="n">
        <v>98</v>
      </c>
      <c r="K802" t="n">
        <v>0</v>
      </c>
      <c r="L802" t="n">
        <v>0</v>
      </c>
      <c r="M802" t="n">
        <v>0</v>
      </c>
      <c r="N802" t="s"/>
    </row>
    <row r="803" spans="1:14">
      <c r="A803" s="1">
        <f>HYPERLINK("http://www.twitter.com/QGFCyFkzXf3Lane", "QGFCyFkzXf3Lane")</f>
        <v/>
      </c>
      <c r="B803" t="s">
        <v>3651</v>
      </c>
      <c r="C803" t="s">
        <v>3652</v>
      </c>
      <c r="D803" t="s"/>
      <c r="E803" t="s"/>
      <c r="F803" t="s">
        <v>3653</v>
      </c>
      <c r="G803" t="s"/>
      <c r="H803" t="b">
        <v>0</v>
      </c>
      <c r="I803" t="s">
        <v>27</v>
      </c>
      <c r="J803" t="n">
        <v>38</v>
      </c>
      <c r="K803" t="n">
        <v>1</v>
      </c>
      <c r="L803" t="n">
        <v>0</v>
      </c>
      <c r="M803" t="n">
        <v>0</v>
      </c>
      <c r="N803" t="s"/>
    </row>
    <row r="804" spans="1:14">
      <c r="A804" s="1">
        <f>HYPERLINK("http://www.twitter.com/FILMO86", "FILMO86")</f>
        <v/>
      </c>
      <c r="B804" t="s">
        <v>3654</v>
      </c>
      <c r="C804" t="s">
        <v>3655</v>
      </c>
      <c r="D804" t="s">
        <v>617</v>
      </c>
      <c r="E804" t="s"/>
      <c r="F804" t="s">
        <v>3656</v>
      </c>
      <c r="G804" t="s"/>
      <c r="H804" t="b">
        <v>0</v>
      </c>
      <c r="I804" t="s">
        <v>27</v>
      </c>
      <c r="J804" t="n">
        <v>1</v>
      </c>
      <c r="K804" t="n">
        <v>0</v>
      </c>
      <c r="L804" t="n">
        <v>0</v>
      </c>
      <c r="M804" t="n">
        <v>0</v>
      </c>
      <c r="N804" t="s"/>
    </row>
    <row r="805" spans="1:14">
      <c r="A805" s="1">
        <f>HYPERLINK("http://www.twitter.com/nicoleGANCINIA", "nicoleGANCINIA")</f>
        <v/>
      </c>
      <c r="B805" t="s">
        <v>3657</v>
      </c>
      <c r="C805" t="s">
        <v>3658</v>
      </c>
      <c r="D805" t="s">
        <v>3659</v>
      </c>
      <c r="E805" t="s">
        <v>3660</v>
      </c>
      <c r="F805" t="s">
        <v>3661</v>
      </c>
      <c r="G805" t="s"/>
      <c r="H805" t="b">
        <v>0</v>
      </c>
      <c r="I805" t="s">
        <v>27</v>
      </c>
      <c r="J805" t="n">
        <v>13</v>
      </c>
      <c r="K805" t="n">
        <v>1</v>
      </c>
      <c r="L805" t="n">
        <v>1</v>
      </c>
      <c r="M805" t="n">
        <v>0</v>
      </c>
      <c r="N805" t="s">
        <v>3662</v>
      </c>
    </row>
    <row r="806" spans="1:14">
      <c r="A806" s="1">
        <f>HYPERLINK("http://www.twitter.com/0827Porugura", "0827Porugura")</f>
        <v/>
      </c>
      <c r="B806" t="s">
        <v>3663</v>
      </c>
      <c r="C806" t="s">
        <v>3664</v>
      </c>
      <c r="D806" t="s"/>
      <c r="E806" t="s">
        <v>3665</v>
      </c>
      <c r="F806" t="s">
        <v>3666</v>
      </c>
      <c r="G806" t="s">
        <v>3667</v>
      </c>
      <c r="H806" t="b">
        <v>0</v>
      </c>
      <c r="I806" t="s">
        <v>154</v>
      </c>
      <c r="J806" t="n">
        <v>564</v>
      </c>
      <c r="K806" t="n">
        <v>563</v>
      </c>
      <c r="L806" t="n">
        <v>1793</v>
      </c>
      <c r="M806" t="n">
        <v>1534</v>
      </c>
      <c r="N806" t="s"/>
    </row>
    <row r="807" spans="1:14">
      <c r="A807" s="1">
        <f>HYPERLINK("http://www.twitter.com/AndyMot20", "AndyMot20")</f>
        <v/>
      </c>
      <c r="B807" t="s">
        <v>3668</v>
      </c>
      <c r="C807" t="s">
        <v>3669</v>
      </c>
      <c r="D807" t="s">
        <v>3670</v>
      </c>
      <c r="E807" t="s">
        <v>3671</v>
      </c>
      <c r="F807" t="s">
        <v>3672</v>
      </c>
      <c r="G807" t="s"/>
      <c r="H807" t="b">
        <v>0</v>
      </c>
      <c r="I807" t="s">
        <v>27</v>
      </c>
      <c r="J807" t="n">
        <v>82</v>
      </c>
      <c r="K807" t="n">
        <v>2</v>
      </c>
      <c r="L807" t="n">
        <v>1</v>
      </c>
      <c r="M807" t="n">
        <v>0</v>
      </c>
      <c r="N807" t="s">
        <v>3673</v>
      </c>
    </row>
    <row r="808" spans="1:14">
      <c r="A808" s="1">
        <f>HYPERLINK("http://www.twitter.com/tun_tum22", "tun_tum22")</f>
        <v/>
      </c>
      <c r="B808" t="s">
        <v>3674</v>
      </c>
      <c r="C808" t="s">
        <v>3675</v>
      </c>
      <c r="D808" t="s">
        <v>3676</v>
      </c>
      <c r="E808" t="s">
        <v>3677</v>
      </c>
      <c r="F808" t="s">
        <v>3678</v>
      </c>
      <c r="G808" t="s"/>
      <c r="H808" t="b">
        <v>0</v>
      </c>
      <c r="I808" t="s">
        <v>27</v>
      </c>
      <c r="J808" t="n">
        <v>143</v>
      </c>
      <c r="K808" t="n">
        <v>66</v>
      </c>
      <c r="L808" t="n">
        <v>2034</v>
      </c>
      <c r="M808" t="n">
        <v>71</v>
      </c>
      <c r="N808" t="s">
        <v>3679</v>
      </c>
    </row>
    <row r="809" spans="1:14">
      <c r="A809" s="1">
        <f>HYPERLINK("http://www.twitter.com/Kid40689933", "Kid40689933")</f>
        <v/>
      </c>
      <c r="B809" t="s">
        <v>3680</v>
      </c>
      <c r="C809" t="s">
        <v>3681</v>
      </c>
      <c r="D809" t="s"/>
      <c r="E809" t="s"/>
      <c r="F809" t="s">
        <v>3682</v>
      </c>
      <c r="G809" t="s"/>
      <c r="H809" t="b">
        <v>0</v>
      </c>
      <c r="I809" t="s">
        <v>27</v>
      </c>
      <c r="J809" t="n">
        <v>91</v>
      </c>
      <c r="K809" t="n">
        <v>0</v>
      </c>
      <c r="L809" t="n">
        <v>0</v>
      </c>
      <c r="M809" t="n">
        <v>0</v>
      </c>
      <c r="N809" t="s"/>
    </row>
    <row r="810" spans="1:14">
      <c r="A810" s="1">
        <f>HYPERLINK("http://www.twitter.com/alejomd2100", "alejomd2100")</f>
        <v/>
      </c>
      <c r="B810" t="s">
        <v>3683</v>
      </c>
      <c r="C810" t="s">
        <v>3684</v>
      </c>
      <c r="D810" t="s">
        <v>3685</v>
      </c>
      <c r="E810" t="s"/>
      <c r="F810" t="s">
        <v>3686</v>
      </c>
      <c r="G810" t="s"/>
      <c r="H810" t="b">
        <v>0</v>
      </c>
      <c r="I810" t="s">
        <v>56</v>
      </c>
      <c r="J810" t="n">
        <v>197</v>
      </c>
      <c r="K810" t="n">
        <v>37</v>
      </c>
      <c r="L810" t="n">
        <v>50</v>
      </c>
      <c r="M810" t="n">
        <v>56</v>
      </c>
      <c r="N810" t="s"/>
    </row>
    <row r="811" spans="1:14">
      <c r="A811" s="1">
        <f>HYPERLINK("http://www.twitter.com/Zachary93461298", "Zachary93461298")</f>
        <v/>
      </c>
      <c r="B811" t="s">
        <v>3687</v>
      </c>
      <c r="C811" t="s">
        <v>3688</v>
      </c>
      <c r="D811" t="s"/>
      <c r="E811" t="s"/>
      <c r="F811" t="s">
        <v>3689</v>
      </c>
      <c r="G811" t="s"/>
      <c r="H811" t="b">
        <v>0</v>
      </c>
      <c r="I811" t="s">
        <v>27</v>
      </c>
      <c r="J811" t="n">
        <v>94</v>
      </c>
      <c r="K811" t="n">
        <v>7</v>
      </c>
      <c r="L811" t="n">
        <v>0</v>
      </c>
      <c r="M811" t="n">
        <v>0</v>
      </c>
      <c r="N811" t="s"/>
    </row>
    <row r="812" spans="1:14">
      <c r="A812" s="1">
        <f>HYPERLINK("http://www.twitter.com/eduardo_1510", "eduardo_1510")</f>
        <v/>
      </c>
      <c r="B812" t="s">
        <v>3690</v>
      </c>
      <c r="C812" t="s">
        <v>2991</v>
      </c>
      <c r="D812" t="s"/>
      <c r="E812" t="s">
        <v>3691</v>
      </c>
      <c r="F812" t="s">
        <v>3692</v>
      </c>
      <c r="G812" t="s"/>
      <c r="H812" t="b">
        <v>0</v>
      </c>
      <c r="I812" t="s">
        <v>27</v>
      </c>
      <c r="J812" t="n">
        <v>237</v>
      </c>
      <c r="K812" t="n">
        <v>338</v>
      </c>
      <c r="L812" t="n">
        <v>24172</v>
      </c>
      <c r="M812" t="n">
        <v>26715</v>
      </c>
      <c r="N812" t="s"/>
    </row>
    <row r="813" spans="1:14">
      <c r="A813" s="1">
        <f>HYPERLINK("http://www.twitter.com/SteveParodi", "SteveParodi")</f>
        <v/>
      </c>
      <c r="B813" t="s">
        <v>3693</v>
      </c>
      <c r="C813" t="s">
        <v>3694</v>
      </c>
      <c r="D813" t="s">
        <v>617</v>
      </c>
      <c r="E813" t="s">
        <v>3695</v>
      </c>
      <c r="F813" t="s">
        <v>3696</v>
      </c>
      <c r="G813" t="s"/>
      <c r="H813" t="b">
        <v>0</v>
      </c>
      <c r="I813" t="s">
        <v>27</v>
      </c>
      <c r="J813" t="n">
        <v>3395</v>
      </c>
      <c r="K813" t="n">
        <v>575</v>
      </c>
      <c r="L813" t="n">
        <v>858</v>
      </c>
      <c r="M813" t="n">
        <v>9093</v>
      </c>
      <c r="N813" t="s">
        <v>3567</v>
      </c>
    </row>
    <row r="814" spans="1:14">
      <c r="A814" s="1">
        <f>HYPERLINK("http://www.twitter.com/IldaEloisa", "IldaEloisa")</f>
        <v/>
      </c>
      <c r="B814" t="s">
        <v>3697</v>
      </c>
      <c r="C814" t="s">
        <v>3698</v>
      </c>
      <c r="D814" t="s"/>
      <c r="E814" t="s">
        <v>3699</v>
      </c>
      <c r="F814" t="s">
        <v>3700</v>
      </c>
      <c r="G814" t="s"/>
      <c r="H814" t="b">
        <v>0</v>
      </c>
      <c r="I814" t="s">
        <v>22</v>
      </c>
      <c r="J814" t="n">
        <v>259</v>
      </c>
      <c r="K814" t="n">
        <v>46</v>
      </c>
      <c r="L814" t="n">
        <v>362</v>
      </c>
      <c r="M814" t="n">
        <v>498</v>
      </c>
      <c r="N814" t="s">
        <v>3701</v>
      </c>
    </row>
    <row r="815" spans="1:14">
      <c r="A815" s="1">
        <f>HYPERLINK("http://www.twitter.com/jedyonjob", "jedyonjob")</f>
        <v/>
      </c>
      <c r="B815" t="s">
        <v>3702</v>
      </c>
      <c r="C815" t="s">
        <v>3703</v>
      </c>
      <c r="D815" t="s">
        <v>3704</v>
      </c>
      <c r="E815" t="s">
        <v>3705</v>
      </c>
      <c r="F815" t="s">
        <v>3706</v>
      </c>
      <c r="G815" t="s"/>
      <c r="H815" t="b">
        <v>0</v>
      </c>
      <c r="I815" t="s">
        <v>27</v>
      </c>
      <c r="J815" t="n">
        <v>646</v>
      </c>
      <c r="K815" t="n">
        <v>1058</v>
      </c>
      <c r="L815" t="n">
        <v>42048</v>
      </c>
      <c r="M815" t="n">
        <v>16503</v>
      </c>
      <c r="N815" t="s">
        <v>3707</v>
      </c>
    </row>
    <row r="816" spans="1:14">
      <c r="A816" s="1">
        <f>HYPERLINK("http://www.twitter.com/Marciovox1", "Marciovox1")</f>
        <v/>
      </c>
      <c r="B816" t="s">
        <v>3708</v>
      </c>
      <c r="C816" t="s">
        <v>3709</v>
      </c>
      <c r="D816" t="s"/>
      <c r="E816" t="s"/>
      <c r="F816" t="s">
        <v>3710</v>
      </c>
      <c r="G816" t="s"/>
      <c r="H816" t="b">
        <v>0</v>
      </c>
      <c r="I816" t="s">
        <v>27</v>
      </c>
      <c r="J816" t="n">
        <v>61</v>
      </c>
      <c r="K816" t="n">
        <v>0</v>
      </c>
      <c r="L816" t="n">
        <v>0</v>
      </c>
      <c r="M816" t="n">
        <v>1</v>
      </c>
      <c r="N816" t="s"/>
    </row>
    <row r="817" spans="1:14">
      <c r="A817" s="1">
        <f>HYPERLINK("http://www.twitter.com/Kaleb15601684", "Kaleb15601684")</f>
        <v/>
      </c>
      <c r="B817" t="s">
        <v>3711</v>
      </c>
      <c r="C817" t="s">
        <v>3712</v>
      </c>
      <c r="D817" t="s"/>
      <c r="E817" t="s"/>
      <c r="F817" t="s">
        <v>3713</v>
      </c>
      <c r="G817" t="s"/>
      <c r="H817" t="b">
        <v>0</v>
      </c>
      <c r="I817" t="s">
        <v>27</v>
      </c>
      <c r="J817" t="n">
        <v>8</v>
      </c>
      <c r="K817" t="n">
        <v>0</v>
      </c>
      <c r="L817" t="n">
        <v>0</v>
      </c>
      <c r="M817" t="n">
        <v>0</v>
      </c>
      <c r="N817" t="s"/>
    </row>
    <row r="818" spans="1:14">
      <c r="A818" s="1">
        <f>HYPERLINK("http://www.twitter.com/TorresGemeo", "TorresGemeo")</f>
        <v/>
      </c>
      <c r="B818" t="s">
        <v>3714</v>
      </c>
      <c r="C818" t="s">
        <v>3715</v>
      </c>
      <c r="D818" t="s"/>
      <c r="E818" t="s"/>
      <c r="F818" t="s">
        <v>3716</v>
      </c>
      <c r="G818" t="s"/>
      <c r="H818" t="b">
        <v>0</v>
      </c>
      <c r="I818" t="s">
        <v>22</v>
      </c>
      <c r="J818" t="n">
        <v>48</v>
      </c>
      <c r="K818" t="n">
        <v>0</v>
      </c>
      <c r="L818" t="n">
        <v>1</v>
      </c>
      <c r="M818" t="n">
        <v>4</v>
      </c>
      <c r="N818" t="s">
        <v>3717</v>
      </c>
    </row>
    <row r="819" spans="1:14">
      <c r="A819" s="1">
        <f>HYPERLINK("http://www.twitter.com/y_u_a_n_justin", "y_u_a_n_justin")</f>
        <v/>
      </c>
      <c r="B819" t="s">
        <v>3718</v>
      </c>
      <c r="C819" t="s">
        <v>3719</v>
      </c>
      <c r="D819" t="s"/>
      <c r="E819" t="s">
        <v>3720</v>
      </c>
      <c r="F819" t="s">
        <v>3721</v>
      </c>
      <c r="G819" t="s"/>
      <c r="H819" t="b">
        <v>0</v>
      </c>
      <c r="I819" t="s">
        <v>27</v>
      </c>
      <c r="J819" t="n">
        <v>82</v>
      </c>
      <c r="K819" t="n">
        <v>11</v>
      </c>
      <c r="L819" t="n">
        <v>0</v>
      </c>
      <c r="M819" t="n">
        <v>0</v>
      </c>
      <c r="N819" t="s"/>
    </row>
    <row r="820" spans="1:14">
      <c r="A820" s="1">
        <f>HYPERLINK("http://www.twitter.com/Rob50129942", "Rob50129942")</f>
        <v/>
      </c>
      <c r="B820" t="s">
        <v>3722</v>
      </c>
      <c r="C820" t="s">
        <v>3723</v>
      </c>
      <c r="D820" t="s">
        <v>617</v>
      </c>
      <c r="E820" t="s"/>
      <c r="F820" t="s">
        <v>3724</v>
      </c>
      <c r="G820" t="s"/>
      <c r="H820" t="b">
        <v>0</v>
      </c>
      <c r="I820" t="s">
        <v>27</v>
      </c>
      <c r="J820" t="n">
        <v>61</v>
      </c>
      <c r="K820" t="n">
        <v>1</v>
      </c>
      <c r="L820" t="n">
        <v>0</v>
      </c>
      <c r="M820" t="n">
        <v>0</v>
      </c>
      <c r="N820" t="s"/>
    </row>
    <row r="821" spans="1:14">
      <c r="A821" s="1">
        <f>HYPERLINK("http://www.twitter.com/HenryUC199", "HenryUC199")</f>
        <v/>
      </c>
      <c r="B821" t="s">
        <v>3725</v>
      </c>
      <c r="C821" t="s">
        <v>3726</v>
      </c>
      <c r="D821" t="s"/>
      <c r="E821" t="s"/>
      <c r="F821" t="s">
        <v>3727</v>
      </c>
      <c r="G821" t="s"/>
      <c r="H821" t="b">
        <v>0</v>
      </c>
      <c r="I821" t="s">
        <v>27</v>
      </c>
      <c r="J821" t="n">
        <v>347</v>
      </c>
      <c r="K821" t="n">
        <v>2</v>
      </c>
      <c r="L821" t="n">
        <v>2</v>
      </c>
      <c r="M821" t="n">
        <v>1</v>
      </c>
      <c r="N821" t="s">
        <v>3728</v>
      </c>
    </row>
    <row r="822" spans="1:14">
      <c r="A822" s="1">
        <f>HYPERLINK("http://www.twitter.com/Esau21761706", "Esau21761706")</f>
        <v/>
      </c>
      <c r="B822" t="s">
        <v>3729</v>
      </c>
      <c r="C822" t="s">
        <v>3730</v>
      </c>
      <c r="D822" t="s"/>
      <c r="E822" t="s"/>
      <c r="F822" t="s">
        <v>3731</v>
      </c>
      <c r="G822" t="s"/>
      <c r="H822" t="b">
        <v>0</v>
      </c>
      <c r="I822" t="s">
        <v>56</v>
      </c>
      <c r="J822" t="n">
        <v>74</v>
      </c>
      <c r="K822" t="n">
        <v>0</v>
      </c>
      <c r="L822" t="n">
        <v>0</v>
      </c>
      <c r="M822" t="n">
        <v>0</v>
      </c>
      <c r="N822" t="s"/>
    </row>
    <row r="823" spans="1:14">
      <c r="A823" s="1">
        <f>HYPERLINK("http://www.twitter.com/markfil18", "markfil18")</f>
        <v/>
      </c>
      <c r="B823" t="s">
        <v>3732</v>
      </c>
      <c r="C823" t="s">
        <v>3733</v>
      </c>
      <c r="D823" t="s"/>
      <c r="E823" t="s">
        <v>3734</v>
      </c>
      <c r="F823" t="s">
        <v>3735</v>
      </c>
      <c r="G823" t="s"/>
      <c r="H823" t="b">
        <v>0</v>
      </c>
      <c r="I823" t="s">
        <v>27</v>
      </c>
      <c r="J823" t="n">
        <v>229</v>
      </c>
      <c r="K823" t="n">
        <v>236</v>
      </c>
      <c r="L823" t="n">
        <v>1449</v>
      </c>
      <c r="M823" t="n">
        <v>2326</v>
      </c>
      <c r="N823" t="s">
        <v>3736</v>
      </c>
    </row>
    <row r="824" spans="1:14">
      <c r="A824" s="1">
        <f>HYPERLINK("http://www.twitter.com/Dora31173009", "Dora31173009")</f>
        <v/>
      </c>
      <c r="B824" t="s">
        <v>3737</v>
      </c>
      <c r="C824" t="s">
        <v>3738</v>
      </c>
      <c r="D824" t="s"/>
      <c r="E824" t="s"/>
      <c r="F824" t="s">
        <v>3739</v>
      </c>
      <c r="G824" t="s"/>
      <c r="H824" t="b">
        <v>0</v>
      </c>
      <c r="I824" t="s">
        <v>27</v>
      </c>
      <c r="J824" t="n">
        <v>78</v>
      </c>
      <c r="K824" t="n">
        <v>1</v>
      </c>
      <c r="L824" t="n">
        <v>0</v>
      </c>
      <c r="M824" t="n">
        <v>2</v>
      </c>
      <c r="N824" t="s"/>
    </row>
    <row r="825" spans="1:14">
      <c r="A825" s="1">
        <f>HYPERLINK("http://www.twitter.com/Mario_Chalen", "Mario_Chalen")</f>
        <v/>
      </c>
      <c r="B825" t="s">
        <v>3740</v>
      </c>
      <c r="C825" t="s">
        <v>3741</v>
      </c>
      <c r="D825" t="s">
        <v>3742</v>
      </c>
      <c r="E825" t="s"/>
      <c r="F825" t="s">
        <v>3743</v>
      </c>
      <c r="G825" t="s"/>
      <c r="H825" t="b">
        <v>0</v>
      </c>
      <c r="I825" t="s">
        <v>56</v>
      </c>
      <c r="J825" t="n">
        <v>112</v>
      </c>
      <c r="K825" t="n">
        <v>17</v>
      </c>
      <c r="L825" t="n">
        <v>13</v>
      </c>
      <c r="M825" t="n">
        <v>258</v>
      </c>
      <c r="N825" t="s">
        <v>3744</v>
      </c>
    </row>
    <row r="826" spans="1:14">
      <c r="A826" s="1">
        <f>HYPERLINK("http://www.twitter.com/Diego77909367", "Diego77909367")</f>
        <v/>
      </c>
      <c r="B826" t="s">
        <v>3745</v>
      </c>
      <c r="C826" t="s">
        <v>3746</v>
      </c>
      <c r="D826" t="s"/>
      <c r="E826" t="s"/>
      <c r="F826" t="s">
        <v>3747</v>
      </c>
      <c r="G826" t="s"/>
      <c r="H826" t="b">
        <v>0</v>
      </c>
      <c r="I826" t="s">
        <v>27</v>
      </c>
      <c r="J826" t="n">
        <v>244</v>
      </c>
      <c r="K826" t="n">
        <v>1</v>
      </c>
      <c r="L826" t="n">
        <v>0</v>
      </c>
      <c r="M826" t="n">
        <v>0</v>
      </c>
      <c r="N826" t="s"/>
    </row>
    <row r="827" spans="1:14">
      <c r="A827" s="1">
        <f>HYPERLINK("http://www.twitter.com/may_mollius", "may_mollius")</f>
        <v/>
      </c>
      <c r="B827" t="s">
        <v>3748</v>
      </c>
      <c r="C827" t="s">
        <v>3749</v>
      </c>
      <c r="D827" t="s"/>
      <c r="E827" t="s"/>
      <c r="F827" t="s">
        <v>3750</v>
      </c>
      <c r="G827" t="s"/>
      <c r="H827" t="b">
        <v>0</v>
      </c>
      <c r="I827" t="s">
        <v>27</v>
      </c>
      <c r="J827" t="n">
        <v>89</v>
      </c>
      <c r="K827" t="n">
        <v>0</v>
      </c>
      <c r="L827" t="n">
        <v>0</v>
      </c>
      <c r="M827" t="n">
        <v>0</v>
      </c>
      <c r="N827" t="s"/>
    </row>
    <row r="828" spans="1:14">
      <c r="A828" s="1">
        <f>HYPERLINK("http://www.twitter.com/CacaCrizel", "CacaCrizel")</f>
        <v/>
      </c>
      <c r="B828" t="s">
        <v>3751</v>
      </c>
      <c r="C828" t="s">
        <v>3752</v>
      </c>
      <c r="D828" t="s">
        <v>3753</v>
      </c>
      <c r="E828" t="s"/>
      <c r="F828" t="s">
        <v>3754</v>
      </c>
      <c r="G828" t="s"/>
      <c r="H828" t="b">
        <v>0</v>
      </c>
      <c r="I828" t="s">
        <v>27</v>
      </c>
      <c r="J828" t="n">
        <v>95</v>
      </c>
      <c r="K828" t="n">
        <v>0</v>
      </c>
      <c r="L828" t="n">
        <v>0</v>
      </c>
      <c r="M828" t="n">
        <v>0</v>
      </c>
      <c r="N828" t="s"/>
    </row>
    <row r="829" spans="1:14">
      <c r="A829" s="1">
        <f>HYPERLINK("http://www.twitter.com/BradenDavidpet2", "BradenDavidpet2")</f>
        <v/>
      </c>
      <c r="B829" t="s">
        <v>3755</v>
      </c>
      <c r="C829" t="s">
        <v>3756</v>
      </c>
      <c r="D829" t="s"/>
      <c r="E829" t="s"/>
      <c r="F829" t="s">
        <v>3757</v>
      </c>
      <c r="G829" t="s"/>
      <c r="H829" t="b">
        <v>0</v>
      </c>
      <c r="I829" t="s">
        <v>27</v>
      </c>
      <c r="J829" t="n">
        <v>100</v>
      </c>
      <c r="K829" t="n">
        <v>1</v>
      </c>
      <c r="L829" t="n">
        <v>2</v>
      </c>
      <c r="M829" t="n">
        <v>2</v>
      </c>
      <c r="N829" t="s">
        <v>3758</v>
      </c>
    </row>
    <row r="830" spans="1:14">
      <c r="A830" s="1">
        <f>HYPERLINK("http://www.twitter.com/Facundo10904", "Facundo10904")</f>
        <v/>
      </c>
      <c r="B830" t="s">
        <v>3759</v>
      </c>
      <c r="C830" t="s">
        <v>3760</v>
      </c>
      <c r="D830" t="s"/>
      <c r="E830" t="s">
        <v>3761</v>
      </c>
      <c r="F830" t="s">
        <v>3762</v>
      </c>
      <c r="G830" t="s"/>
      <c r="H830" t="b">
        <v>0</v>
      </c>
      <c r="I830" t="s">
        <v>56</v>
      </c>
      <c r="J830" t="n">
        <v>35</v>
      </c>
      <c r="K830" t="n">
        <v>1</v>
      </c>
      <c r="L830" t="n">
        <v>9</v>
      </c>
      <c r="M830" t="n">
        <v>19</v>
      </c>
      <c r="N830" t="s">
        <v>3763</v>
      </c>
    </row>
    <row r="831" spans="1:14">
      <c r="A831" s="1">
        <f>HYPERLINK("http://www.twitter.com/kidlatbilis", "kidlatbilis")</f>
        <v/>
      </c>
      <c r="B831" t="s">
        <v>3764</v>
      </c>
      <c r="C831" t="s">
        <v>3765</v>
      </c>
      <c r="D831" t="s"/>
      <c r="E831" t="s"/>
      <c r="F831" t="s">
        <v>3766</v>
      </c>
      <c r="G831" t="s"/>
      <c r="H831" t="b">
        <v>0</v>
      </c>
      <c r="I831" t="s">
        <v>27</v>
      </c>
      <c r="J831" t="n">
        <v>101</v>
      </c>
      <c r="K831" t="n">
        <v>1</v>
      </c>
      <c r="L831" t="n">
        <v>0</v>
      </c>
      <c r="M831" t="n">
        <v>0</v>
      </c>
      <c r="N831" t="s"/>
    </row>
    <row r="832" spans="1:14">
      <c r="A832" s="1">
        <f>HYPERLINK("http://www.twitter.com/renanguapezao", "renanguapezao")</f>
        <v/>
      </c>
      <c r="B832" t="s">
        <v>3767</v>
      </c>
      <c r="C832" t="s">
        <v>3768</v>
      </c>
      <c r="D832" t="s">
        <v>3769</v>
      </c>
      <c r="E832" t="s">
        <v>3770</v>
      </c>
      <c r="F832" t="s">
        <v>3771</v>
      </c>
      <c r="G832" t="s"/>
      <c r="H832" t="b">
        <v>0</v>
      </c>
      <c r="I832" t="s">
        <v>22</v>
      </c>
      <c r="J832" t="n">
        <v>217</v>
      </c>
      <c r="K832" t="n">
        <v>5</v>
      </c>
      <c r="L832" t="n">
        <v>6</v>
      </c>
      <c r="M832" t="n">
        <v>15</v>
      </c>
      <c r="N832" t="s">
        <v>3772</v>
      </c>
    </row>
    <row r="833" spans="1:14">
      <c r="A833" s="1">
        <f>HYPERLINK("http://www.twitter.com/MarclioArajo1", "MarclioArajo1")</f>
        <v/>
      </c>
      <c r="B833" t="s">
        <v>3773</v>
      </c>
      <c r="C833" t="s">
        <v>3774</v>
      </c>
      <c r="D833" t="s"/>
      <c r="E833" t="s"/>
      <c r="F833" t="s">
        <v>3775</v>
      </c>
      <c r="G833" t="s"/>
      <c r="H833" t="b">
        <v>0</v>
      </c>
      <c r="I833" t="s">
        <v>22</v>
      </c>
      <c r="J833" t="n">
        <v>58</v>
      </c>
      <c r="K833" t="n">
        <v>3</v>
      </c>
      <c r="L833" t="n">
        <v>8</v>
      </c>
      <c r="M833" t="n">
        <v>30</v>
      </c>
      <c r="N833" t="s">
        <v>3776</v>
      </c>
    </row>
    <row r="834" spans="1:14">
      <c r="A834" s="1">
        <f>HYPERLINK("http://www.twitter.com/SophieSnyder13", "SophieSnyder13")</f>
        <v/>
      </c>
      <c r="B834" t="s">
        <v>3777</v>
      </c>
      <c r="C834" t="s">
        <v>3778</v>
      </c>
      <c r="D834" t="s">
        <v>1966</v>
      </c>
      <c r="E834" t="s"/>
      <c r="F834" t="s">
        <v>3779</v>
      </c>
      <c r="G834" t="s"/>
      <c r="H834" t="b">
        <v>0</v>
      </c>
      <c r="I834" t="s">
        <v>27</v>
      </c>
      <c r="J834" t="n">
        <v>44</v>
      </c>
      <c r="K834" t="n">
        <v>2</v>
      </c>
      <c r="L834" t="n">
        <v>0</v>
      </c>
      <c r="M834" t="n">
        <v>0</v>
      </c>
      <c r="N834" t="s"/>
    </row>
    <row r="835" spans="1:14">
      <c r="A835" s="1">
        <f>HYPERLINK("http://www.twitter.com/paulene78252222", "paulene78252222")</f>
        <v/>
      </c>
      <c r="B835" t="s">
        <v>3780</v>
      </c>
      <c r="C835" t="s">
        <v>3781</v>
      </c>
      <c r="D835" t="s"/>
      <c r="E835" t="s"/>
      <c r="F835" t="s">
        <v>3782</v>
      </c>
      <c r="G835" t="s"/>
      <c r="H835" t="b">
        <v>0</v>
      </c>
      <c r="I835" t="s">
        <v>27</v>
      </c>
      <c r="J835" t="n">
        <v>37</v>
      </c>
      <c r="K835" t="n">
        <v>0</v>
      </c>
      <c r="L835" t="n">
        <v>0</v>
      </c>
      <c r="M835" t="n">
        <v>0</v>
      </c>
      <c r="N835" t="s"/>
    </row>
    <row r="836" spans="1:14">
      <c r="A836" s="1">
        <f>HYPERLINK("http://www.twitter.com/ridedavi", "ridedavi")</f>
        <v/>
      </c>
      <c r="B836" t="s">
        <v>3783</v>
      </c>
      <c r="C836" t="s">
        <v>3784</v>
      </c>
      <c r="D836" t="s"/>
      <c r="E836" t="s"/>
      <c r="F836" t="s">
        <v>3785</v>
      </c>
      <c r="G836" t="s"/>
      <c r="H836" t="b">
        <v>0</v>
      </c>
      <c r="I836" t="s">
        <v>22</v>
      </c>
      <c r="J836" t="n">
        <v>28</v>
      </c>
      <c r="K836" t="n">
        <v>2</v>
      </c>
      <c r="L836" t="n">
        <v>4</v>
      </c>
      <c r="M836" t="n">
        <v>8</v>
      </c>
      <c r="N836" t="s">
        <v>3786</v>
      </c>
    </row>
    <row r="837" spans="1:14">
      <c r="A837" s="1">
        <f>HYPERLINK("http://www.twitter.com/LiveMount", "LiveMount")</f>
        <v/>
      </c>
      <c r="B837" t="s">
        <v>3787</v>
      </c>
      <c r="C837" t="s">
        <v>3788</v>
      </c>
      <c r="D837" t="s"/>
      <c r="E837" t="s">
        <v>3789</v>
      </c>
      <c r="F837" t="s">
        <v>3790</v>
      </c>
      <c r="G837" t="s"/>
      <c r="H837" t="b">
        <v>0</v>
      </c>
      <c r="I837" t="s">
        <v>56</v>
      </c>
      <c r="J837" t="n">
        <v>2005</v>
      </c>
      <c r="K837" t="n">
        <v>201</v>
      </c>
      <c r="L837" t="n">
        <v>14</v>
      </c>
      <c r="M837" t="n">
        <v>178</v>
      </c>
      <c r="N837" t="s">
        <v>3791</v>
      </c>
    </row>
    <row r="838" spans="1:14">
      <c r="A838" s="1">
        <f>HYPERLINK("http://www.twitter.com/bryanle90091291", "bryanle90091291")</f>
        <v/>
      </c>
      <c r="B838" t="s">
        <v>3792</v>
      </c>
      <c r="C838" t="s">
        <v>3793</v>
      </c>
      <c r="D838" t="s"/>
      <c r="E838" t="s"/>
      <c r="F838" t="s">
        <v>3794</v>
      </c>
      <c r="G838" t="s"/>
      <c r="H838" t="b">
        <v>0</v>
      </c>
      <c r="I838" t="s">
        <v>27</v>
      </c>
      <c r="J838" t="n">
        <v>83</v>
      </c>
      <c r="K838" t="n">
        <v>1</v>
      </c>
      <c r="L838" t="n">
        <v>5</v>
      </c>
      <c r="M838" t="n">
        <v>1</v>
      </c>
      <c r="N838" t="s">
        <v>3795</v>
      </c>
    </row>
    <row r="839" spans="1:14">
      <c r="A839" s="1">
        <f>HYPERLINK("http://www.twitter.com/jasonlesman", "jasonlesman")</f>
        <v/>
      </c>
      <c r="B839" t="s">
        <v>3796</v>
      </c>
      <c r="C839" t="s">
        <v>3797</v>
      </c>
      <c r="D839" t="s"/>
      <c r="E839" t="s"/>
      <c r="F839" t="s">
        <v>3798</v>
      </c>
      <c r="G839" t="s"/>
      <c r="H839" t="b">
        <v>0</v>
      </c>
      <c r="I839" t="s">
        <v>181</v>
      </c>
      <c r="J839" t="n">
        <v>22</v>
      </c>
      <c r="K839" t="n">
        <v>0</v>
      </c>
      <c r="L839" t="n">
        <v>0</v>
      </c>
      <c r="M839" t="n">
        <v>4</v>
      </c>
      <c r="N839" t="s"/>
    </row>
    <row r="840" spans="1:14">
      <c r="A840" s="1">
        <f>HYPERLINK("http://www.twitter.com/Vincedon13", "Vincedon13")</f>
        <v/>
      </c>
      <c r="B840" t="s">
        <v>3799</v>
      </c>
      <c r="C840" t="s">
        <v>3800</v>
      </c>
      <c r="D840" t="s"/>
      <c r="E840" t="s">
        <v>3801</v>
      </c>
      <c r="F840" t="s">
        <v>3802</v>
      </c>
      <c r="G840" t="s"/>
      <c r="H840" t="b">
        <v>0</v>
      </c>
      <c r="I840" t="s">
        <v>27</v>
      </c>
      <c r="J840" t="n">
        <v>45</v>
      </c>
      <c r="K840" t="n">
        <v>2</v>
      </c>
      <c r="L840" t="n">
        <v>2</v>
      </c>
      <c r="M840" t="n">
        <v>3</v>
      </c>
      <c r="N840" t="s">
        <v>3803</v>
      </c>
    </row>
    <row r="841" spans="1:14">
      <c r="A841" s="1">
        <f>HYPERLINK("http://www.twitter.com/Wade53780785", "Wade53780785")</f>
        <v/>
      </c>
      <c r="B841" t="s">
        <v>3804</v>
      </c>
      <c r="C841" t="s">
        <v>3805</v>
      </c>
      <c r="D841" t="s">
        <v>3806</v>
      </c>
      <c r="E841" t="s"/>
      <c r="F841" t="s">
        <v>3807</v>
      </c>
      <c r="G841" t="s"/>
      <c r="H841" t="b">
        <v>0</v>
      </c>
      <c r="I841" t="s">
        <v>27</v>
      </c>
      <c r="J841" t="n">
        <v>29</v>
      </c>
      <c r="K841" t="n">
        <v>4</v>
      </c>
      <c r="L841" t="n">
        <v>0</v>
      </c>
      <c r="M841" t="n">
        <v>1</v>
      </c>
      <c r="N841" t="s"/>
    </row>
    <row r="842" spans="1:14">
      <c r="A842" s="1">
        <f>HYPERLINK("http://www.twitter.com/tkd_dad2", "tkd_dad2")</f>
        <v/>
      </c>
      <c r="B842" t="s">
        <v>3808</v>
      </c>
      <c r="C842" t="s">
        <v>3809</v>
      </c>
      <c r="D842" t="s">
        <v>3810</v>
      </c>
      <c r="E842" t="s"/>
      <c r="F842" t="s">
        <v>3811</v>
      </c>
      <c r="G842" t="s"/>
      <c r="H842" t="b">
        <v>0</v>
      </c>
      <c r="I842" t="s">
        <v>27</v>
      </c>
      <c r="J842" t="n">
        <v>64</v>
      </c>
      <c r="K842" t="n">
        <v>5</v>
      </c>
      <c r="L842" t="n">
        <v>9</v>
      </c>
      <c r="M842" t="n">
        <v>22</v>
      </c>
      <c r="N842" t="s">
        <v>3812</v>
      </c>
    </row>
    <row r="843" spans="1:14">
      <c r="A843" s="1">
        <f>HYPERLINK("http://www.twitter.com/FerrellTonika", "FerrellTonika")</f>
        <v/>
      </c>
      <c r="B843" t="s">
        <v>3813</v>
      </c>
      <c r="C843" t="s">
        <v>3814</v>
      </c>
      <c r="D843" t="s">
        <v>617</v>
      </c>
      <c r="E843" t="s">
        <v>3815</v>
      </c>
      <c r="F843" t="s">
        <v>3816</v>
      </c>
      <c r="G843" t="s"/>
      <c r="H843" t="b">
        <v>0</v>
      </c>
      <c r="I843" t="s">
        <v>27</v>
      </c>
      <c r="J843" t="n">
        <v>350</v>
      </c>
      <c r="K843" t="n">
        <v>17</v>
      </c>
      <c r="L843" t="n">
        <v>2</v>
      </c>
      <c r="M843" t="n">
        <v>16</v>
      </c>
      <c r="N843" t="s">
        <v>3817</v>
      </c>
    </row>
    <row r="844" spans="1:14">
      <c r="A844" s="1">
        <f>HYPERLINK("http://www.twitter.com/MadeNBaltimore", "MadeNBaltimore")</f>
        <v/>
      </c>
      <c r="B844" t="s">
        <v>3818</v>
      </c>
      <c r="C844" t="s">
        <v>3819</v>
      </c>
      <c r="D844" t="s">
        <v>3820</v>
      </c>
      <c r="E844" t="s"/>
      <c r="F844" t="s">
        <v>3821</v>
      </c>
      <c r="G844" t="s"/>
      <c r="H844" t="b">
        <v>0</v>
      </c>
      <c r="I844" t="s">
        <v>27</v>
      </c>
      <c r="J844" t="n">
        <v>86</v>
      </c>
      <c r="K844" t="n">
        <v>25</v>
      </c>
      <c r="L844" t="n">
        <v>60</v>
      </c>
      <c r="M844" t="n">
        <v>1737</v>
      </c>
      <c r="N844" t="s">
        <v>3822</v>
      </c>
    </row>
    <row r="845" spans="1:14">
      <c r="A845" s="1">
        <f>HYPERLINK("http://www.twitter.com/TinSamy", "TinSamy")</f>
        <v/>
      </c>
      <c r="B845" t="s">
        <v>3823</v>
      </c>
      <c r="C845" t="s">
        <v>3824</v>
      </c>
      <c r="D845" t="s"/>
      <c r="E845" t="s"/>
      <c r="F845" t="s">
        <v>3825</v>
      </c>
      <c r="G845" t="s"/>
      <c r="H845" t="b">
        <v>0</v>
      </c>
      <c r="I845" t="s">
        <v>27</v>
      </c>
      <c r="J845" t="n">
        <v>213</v>
      </c>
      <c r="K845" t="n">
        <v>7</v>
      </c>
      <c r="L845" t="n">
        <v>1</v>
      </c>
      <c r="M845" t="n">
        <v>126</v>
      </c>
      <c r="N845" t="s">
        <v>3826</v>
      </c>
    </row>
    <row r="846" spans="1:14">
      <c r="A846" s="1">
        <f>HYPERLINK("http://www.twitter.com/RWXkTB2fkHonIK7", "RWXkTB2fkHonIK7")</f>
        <v/>
      </c>
      <c r="B846" t="s">
        <v>3827</v>
      </c>
      <c r="C846" t="s">
        <v>3828</v>
      </c>
      <c r="D846" t="s"/>
      <c r="E846" t="s">
        <v>3829</v>
      </c>
      <c r="F846" t="s">
        <v>3830</v>
      </c>
      <c r="G846" t="s"/>
      <c r="H846" t="b">
        <v>0</v>
      </c>
      <c r="I846" t="s">
        <v>399</v>
      </c>
      <c r="J846" t="n">
        <v>272</v>
      </c>
      <c r="K846" t="n">
        <v>23</v>
      </c>
      <c r="L846" t="n">
        <v>50</v>
      </c>
      <c r="M846" t="n">
        <v>150</v>
      </c>
      <c r="N846" t="s">
        <v>3831</v>
      </c>
    </row>
    <row r="847" spans="1:14">
      <c r="A847" s="1">
        <f>HYPERLINK("http://www.twitter.com/jimol_Baller", "jimol_Baller")</f>
        <v/>
      </c>
      <c r="B847" t="s">
        <v>3832</v>
      </c>
      <c r="C847" t="s">
        <v>3833</v>
      </c>
      <c r="D847" t="s"/>
      <c r="E847" t="s"/>
      <c r="F847" t="s">
        <v>3834</v>
      </c>
      <c r="G847" t="s"/>
      <c r="H847" t="b">
        <v>0</v>
      </c>
      <c r="I847" t="s">
        <v>27</v>
      </c>
      <c r="J847" t="n">
        <v>31</v>
      </c>
      <c r="K847" t="n">
        <v>2</v>
      </c>
      <c r="L847" t="n">
        <v>27</v>
      </c>
      <c r="M847" t="n">
        <v>1</v>
      </c>
      <c r="N847" t="s">
        <v>3835</v>
      </c>
    </row>
    <row r="848" spans="1:14">
      <c r="A848" s="1">
        <f>HYPERLINK("http://www.twitter.com/DerozinAdrien", "DerozinAdrien")</f>
        <v/>
      </c>
      <c r="B848" t="s">
        <v>3836</v>
      </c>
      <c r="C848" t="s">
        <v>3837</v>
      </c>
      <c r="D848" t="s">
        <v>3838</v>
      </c>
      <c r="E848" t="s"/>
      <c r="F848" t="s">
        <v>3839</v>
      </c>
      <c r="G848" t="s"/>
      <c r="H848" t="b">
        <v>0</v>
      </c>
      <c r="I848" t="s">
        <v>17</v>
      </c>
      <c r="J848" t="n">
        <v>185</v>
      </c>
      <c r="K848" t="n">
        <v>7</v>
      </c>
      <c r="L848" t="n">
        <v>23</v>
      </c>
      <c r="M848" t="n">
        <v>110</v>
      </c>
      <c r="N848" t="s">
        <v>3840</v>
      </c>
    </row>
    <row r="849" spans="1:14">
      <c r="A849" s="1">
        <f>HYPERLINK("http://www.twitter.com/GrizzellJeff", "GrizzellJeff")</f>
        <v/>
      </c>
      <c r="B849" t="s">
        <v>3841</v>
      </c>
      <c r="C849" t="s">
        <v>3842</v>
      </c>
      <c r="D849" t="s"/>
      <c r="E849" t="s"/>
      <c r="F849" t="s">
        <v>3843</v>
      </c>
      <c r="G849" t="s"/>
      <c r="H849" t="b">
        <v>0</v>
      </c>
      <c r="I849" t="s">
        <v>27</v>
      </c>
      <c r="J849" t="n">
        <v>433</v>
      </c>
      <c r="K849" t="n">
        <v>43</v>
      </c>
      <c r="L849" t="n">
        <v>303</v>
      </c>
      <c r="M849" t="n">
        <v>1105</v>
      </c>
      <c r="N849" t="s">
        <v>3844</v>
      </c>
    </row>
    <row r="850" spans="1:14">
      <c r="A850" s="1">
        <f>HYPERLINK("http://www.twitter.com/womas89", "womas89")</f>
        <v/>
      </c>
      <c r="B850" t="s">
        <v>3845</v>
      </c>
      <c r="C850" t="s">
        <v>3846</v>
      </c>
      <c r="D850" t="s"/>
      <c r="E850" t="s"/>
      <c r="F850" t="s">
        <v>3847</v>
      </c>
      <c r="G850" t="s"/>
      <c r="H850" t="b">
        <v>0</v>
      </c>
      <c r="I850" t="s">
        <v>27</v>
      </c>
      <c r="J850" t="n">
        <v>454</v>
      </c>
      <c r="K850" t="n">
        <v>36</v>
      </c>
      <c r="L850" t="n">
        <v>14</v>
      </c>
      <c r="M850" t="n">
        <v>39</v>
      </c>
      <c r="N850" t="s">
        <v>3848</v>
      </c>
    </row>
    <row r="851" spans="1:14">
      <c r="A851" s="1">
        <f>HYPERLINK("http://www.twitter.com/AmelIbradzic", "AmelIbradzic")</f>
        <v/>
      </c>
      <c r="B851" t="s">
        <v>3849</v>
      </c>
      <c r="C851" t="s">
        <v>3850</v>
      </c>
      <c r="D851" t="s">
        <v>1966</v>
      </c>
      <c r="E851" t="s"/>
      <c r="F851" t="s">
        <v>3851</v>
      </c>
      <c r="G851" t="s"/>
      <c r="H851" t="b">
        <v>0</v>
      </c>
      <c r="I851" t="s">
        <v>27</v>
      </c>
      <c r="J851" t="n">
        <v>49</v>
      </c>
      <c r="K851" t="n">
        <v>6</v>
      </c>
      <c r="L851" t="n">
        <v>3</v>
      </c>
      <c r="M851" t="n">
        <v>3</v>
      </c>
      <c r="N851" t="s"/>
    </row>
    <row r="852" spans="1:14">
      <c r="A852" s="1">
        <f>HYPERLINK("http://www.twitter.com/LilAntNumberOne", "LilAntNumberOne")</f>
        <v/>
      </c>
      <c r="B852" t="s">
        <v>3852</v>
      </c>
      <c r="C852" t="s">
        <v>3853</v>
      </c>
      <c r="D852" t="s">
        <v>617</v>
      </c>
      <c r="E852" t="s">
        <v>3854</v>
      </c>
      <c r="F852" t="s">
        <v>3855</v>
      </c>
      <c r="G852" t="s"/>
      <c r="H852" t="b">
        <v>0</v>
      </c>
      <c r="I852" t="s">
        <v>27</v>
      </c>
      <c r="J852" t="n">
        <v>10</v>
      </c>
      <c r="K852" t="n">
        <v>2</v>
      </c>
      <c r="L852" t="n">
        <v>2</v>
      </c>
      <c r="M852" t="n">
        <v>0</v>
      </c>
      <c r="N852" t="s">
        <v>3856</v>
      </c>
    </row>
    <row r="853" spans="1:14">
      <c r="A853" s="1">
        <f>HYPERLINK("http://www.twitter.com/LynxFreefall", "LynxFreefall")</f>
        <v/>
      </c>
      <c r="B853" t="s">
        <v>3857</v>
      </c>
      <c r="C853" t="s">
        <v>3858</v>
      </c>
      <c r="D853" t="s">
        <v>3859</v>
      </c>
      <c r="E853" t="s">
        <v>3860</v>
      </c>
      <c r="F853" t="s">
        <v>3861</v>
      </c>
      <c r="G853" t="s"/>
      <c r="H853" t="b">
        <v>0</v>
      </c>
      <c r="I853" t="s">
        <v>27</v>
      </c>
      <c r="J853" t="n">
        <v>173</v>
      </c>
      <c r="K853" t="n">
        <v>14</v>
      </c>
      <c r="L853" t="n">
        <v>111</v>
      </c>
      <c r="M853" t="n">
        <v>73</v>
      </c>
      <c r="N853" t="s">
        <v>3862</v>
      </c>
    </row>
    <row r="854" spans="1:14">
      <c r="A854" s="1">
        <f>HYPERLINK("http://www.twitter.com/ColeKite1", "ColeKite1")</f>
        <v/>
      </c>
      <c r="B854" t="s">
        <v>3863</v>
      </c>
      <c r="C854" t="s">
        <v>3864</v>
      </c>
      <c r="D854" t="s"/>
      <c r="E854" t="s"/>
      <c r="F854" t="s">
        <v>3865</v>
      </c>
      <c r="G854" t="s"/>
      <c r="H854" t="b">
        <v>0</v>
      </c>
      <c r="I854" t="s">
        <v>27</v>
      </c>
      <c r="J854" t="n">
        <v>40</v>
      </c>
      <c r="K854" t="n">
        <v>0</v>
      </c>
      <c r="L854" t="n">
        <v>0</v>
      </c>
      <c r="M854" t="n">
        <v>0</v>
      </c>
      <c r="N854" t="s"/>
    </row>
    <row r="855" spans="1:14">
      <c r="A855" s="1">
        <f>HYPERLINK("http://www.twitter.com/NicelyJustin", "NicelyJustin")</f>
        <v/>
      </c>
      <c r="B855" t="s">
        <v>3866</v>
      </c>
      <c r="C855" t="s">
        <v>3867</v>
      </c>
      <c r="D855" t="s">
        <v>617</v>
      </c>
      <c r="E855" t="s">
        <v>3868</v>
      </c>
      <c r="F855" t="s">
        <v>3869</v>
      </c>
      <c r="G855" t="s"/>
      <c r="H855" t="b">
        <v>0</v>
      </c>
      <c r="I855" t="s">
        <v>27</v>
      </c>
      <c r="J855" t="n">
        <v>1782</v>
      </c>
      <c r="K855" t="n">
        <v>324</v>
      </c>
      <c r="L855" t="n">
        <v>37</v>
      </c>
      <c r="M855" t="n">
        <v>105</v>
      </c>
      <c r="N855" t="s">
        <v>3870</v>
      </c>
    </row>
    <row r="856" spans="1:14">
      <c r="A856" s="1">
        <f>HYPERLINK("http://www.twitter.com/rick_wingfield", "rick_wingfield")</f>
        <v/>
      </c>
      <c r="B856" t="s">
        <v>3871</v>
      </c>
      <c r="C856" t="s">
        <v>3872</v>
      </c>
      <c r="D856" t="s">
        <v>297</v>
      </c>
      <c r="E856" t="s">
        <v>3873</v>
      </c>
      <c r="F856" t="s">
        <v>3874</v>
      </c>
      <c r="G856" t="s">
        <v>3875</v>
      </c>
      <c r="H856" t="b">
        <v>0</v>
      </c>
      <c r="I856" t="s">
        <v>27</v>
      </c>
      <c r="J856" t="n">
        <v>545</v>
      </c>
      <c r="K856" t="n">
        <v>351</v>
      </c>
      <c r="L856" t="n">
        <v>363</v>
      </c>
      <c r="M856" t="n">
        <v>413</v>
      </c>
      <c r="N856" t="s">
        <v>3876</v>
      </c>
    </row>
    <row r="857" spans="1:14">
      <c r="A857" s="1">
        <f>HYPERLINK("http://www.twitter.com/Mirella05061", "Mirella05061")</f>
        <v/>
      </c>
      <c r="B857" t="s">
        <v>3877</v>
      </c>
      <c r="C857" t="s">
        <v>3878</v>
      </c>
      <c r="D857" t="s"/>
      <c r="E857" t="s"/>
      <c r="F857" t="s">
        <v>3879</v>
      </c>
      <c r="G857" t="s"/>
      <c r="H857" t="b">
        <v>0</v>
      </c>
      <c r="I857" t="s">
        <v>56</v>
      </c>
      <c r="J857" t="n">
        <v>212</v>
      </c>
      <c r="K857" t="n">
        <v>1</v>
      </c>
      <c r="L857" t="n">
        <v>0</v>
      </c>
      <c r="M857" t="n">
        <v>0</v>
      </c>
      <c r="N857" t="s"/>
    </row>
    <row r="858" spans="1:14">
      <c r="A858" s="1">
        <f>HYPERLINK("http://www.twitter.com/FamousKeem23", "FamousKeem23")</f>
        <v/>
      </c>
      <c r="B858" t="s">
        <v>3880</v>
      </c>
      <c r="C858" t="s">
        <v>3881</v>
      </c>
      <c r="D858" t="s">
        <v>617</v>
      </c>
      <c r="E858" t="s"/>
      <c r="F858" t="s">
        <v>3882</v>
      </c>
      <c r="G858" t="s"/>
      <c r="H858" t="b">
        <v>0</v>
      </c>
      <c r="I858" t="s">
        <v>27</v>
      </c>
      <c r="J858" t="n">
        <v>119</v>
      </c>
      <c r="K858" t="n">
        <v>20</v>
      </c>
      <c r="L858" t="n">
        <v>4</v>
      </c>
      <c r="M858" t="n">
        <v>1</v>
      </c>
      <c r="N858" t="s">
        <v>3883</v>
      </c>
    </row>
    <row r="859" spans="1:14">
      <c r="A859" s="1">
        <f>HYPERLINK("http://www.twitter.com/tlrmr", "tlrmr")</f>
        <v/>
      </c>
      <c r="B859" t="s">
        <v>3884</v>
      </c>
      <c r="C859" t="s">
        <v>3885</v>
      </c>
      <c r="D859" t="s">
        <v>3886</v>
      </c>
      <c r="E859" t="s">
        <v>3887</v>
      </c>
      <c r="F859" t="s">
        <v>3888</v>
      </c>
      <c r="G859" t="s">
        <v>3889</v>
      </c>
      <c r="H859" t="b">
        <v>0</v>
      </c>
      <c r="I859" t="s">
        <v>27</v>
      </c>
      <c r="J859" t="n">
        <v>400</v>
      </c>
      <c r="K859" t="n">
        <v>168</v>
      </c>
      <c r="L859" t="n">
        <v>4113</v>
      </c>
      <c r="M859" t="n">
        <v>768</v>
      </c>
      <c r="N859" t="s">
        <v>3890</v>
      </c>
    </row>
    <row r="860" spans="1:14">
      <c r="A860" s="1">
        <f>HYPERLINK("http://www.twitter.com/Jaynkams", "Jaynkams")</f>
        <v/>
      </c>
      <c r="B860" t="s">
        <v>3891</v>
      </c>
      <c r="C860" t="s">
        <v>3892</v>
      </c>
      <c r="D860" t="s"/>
      <c r="E860" t="s"/>
      <c r="F860" t="s">
        <v>3893</v>
      </c>
      <c r="G860" t="s"/>
      <c r="H860" t="b">
        <v>0</v>
      </c>
      <c r="I860" t="s">
        <v>27</v>
      </c>
      <c r="J860" t="n">
        <v>65</v>
      </c>
      <c r="K860" t="n">
        <v>4</v>
      </c>
      <c r="L860" t="n">
        <v>0</v>
      </c>
      <c r="M860" t="n">
        <v>0</v>
      </c>
      <c r="N860" t="s"/>
    </row>
    <row r="861" spans="1:14">
      <c r="A861" s="1">
        <f>HYPERLINK("http://www.twitter.com/OlakunleAbdull5", "OlakunleAbdull5")</f>
        <v/>
      </c>
      <c r="B861" t="s">
        <v>3894</v>
      </c>
      <c r="C861" t="s">
        <v>3895</v>
      </c>
      <c r="D861" t="s">
        <v>3896</v>
      </c>
      <c r="E861" t="s">
        <v>3897</v>
      </c>
      <c r="F861" t="s">
        <v>3898</v>
      </c>
      <c r="G861" t="s"/>
      <c r="H861" t="b">
        <v>0</v>
      </c>
      <c r="I861" t="s">
        <v>27</v>
      </c>
      <c r="J861" t="n">
        <v>131</v>
      </c>
      <c r="K861" t="n">
        <v>3</v>
      </c>
      <c r="L861" t="n">
        <v>0</v>
      </c>
      <c r="M861" t="n">
        <v>0</v>
      </c>
      <c r="N861" t="s"/>
    </row>
    <row r="862" spans="1:14">
      <c r="A862" s="1">
        <f>HYPERLINK("http://www.twitter.com/Vledwastaken", "Vledwastaken")</f>
        <v/>
      </c>
      <c r="B862" t="s">
        <v>3899</v>
      </c>
      <c r="C862" t="s">
        <v>3900</v>
      </c>
      <c r="D862" t="s"/>
      <c r="E862" t="s"/>
      <c r="F862" t="s">
        <v>3901</v>
      </c>
      <c r="G862" t="s"/>
      <c r="H862" t="b">
        <v>0</v>
      </c>
      <c r="I862" t="s">
        <v>27</v>
      </c>
      <c r="J862" t="n">
        <v>12</v>
      </c>
      <c r="K862" t="n">
        <v>1</v>
      </c>
      <c r="L862" t="n">
        <v>0</v>
      </c>
      <c r="M862" t="n">
        <v>0</v>
      </c>
      <c r="N862" t="s"/>
    </row>
    <row r="863" spans="1:14">
      <c r="A863" s="1">
        <f>HYPERLINK("http://www.twitter.com/Mocagio2018", "Mocagio2018")</f>
        <v/>
      </c>
      <c r="B863" t="s">
        <v>3902</v>
      </c>
      <c r="C863" t="s">
        <v>3903</v>
      </c>
      <c r="D863" t="s">
        <v>3904</v>
      </c>
      <c r="E863" t="s">
        <v>3905</v>
      </c>
      <c r="F863" t="s">
        <v>3906</v>
      </c>
      <c r="G863" t="s">
        <v>3907</v>
      </c>
      <c r="H863" t="b">
        <v>0</v>
      </c>
      <c r="I863" t="s">
        <v>27</v>
      </c>
      <c r="J863" t="n">
        <v>100</v>
      </c>
      <c r="K863" t="n">
        <v>4</v>
      </c>
      <c r="L863" t="n">
        <v>0</v>
      </c>
      <c r="M863" t="n">
        <v>0</v>
      </c>
      <c r="N863" t="s"/>
    </row>
    <row r="864" spans="1:14">
      <c r="A864" s="1">
        <f>HYPERLINK("http://www.twitter.com/seperatedfall", "seperatedfall")</f>
        <v/>
      </c>
      <c r="B864" t="s">
        <v>3908</v>
      </c>
      <c r="C864" t="s">
        <v>3909</v>
      </c>
      <c r="D864" t="s">
        <v>3910</v>
      </c>
      <c r="E864" t="s"/>
      <c r="F864" t="s">
        <v>3911</v>
      </c>
      <c r="G864" t="s"/>
      <c r="H864" t="b">
        <v>0</v>
      </c>
      <c r="I864" t="s">
        <v>27</v>
      </c>
      <c r="J864" t="n">
        <v>72</v>
      </c>
      <c r="K864" t="n">
        <v>1</v>
      </c>
      <c r="L864" t="n">
        <v>2</v>
      </c>
      <c r="M864" t="n">
        <v>6</v>
      </c>
      <c r="N864" t="s">
        <v>3912</v>
      </c>
    </row>
    <row r="865" spans="1:14">
      <c r="A865" s="1">
        <f>HYPERLINK("http://www.twitter.com/Ryan_29_robin", "Ryan_29_robin")</f>
        <v/>
      </c>
      <c r="B865" t="s">
        <v>3913</v>
      </c>
      <c r="C865" t="s">
        <v>3914</v>
      </c>
      <c r="D865" t="s">
        <v>3915</v>
      </c>
      <c r="E865" t="s">
        <v>3916</v>
      </c>
      <c r="F865" t="s">
        <v>3917</v>
      </c>
      <c r="G865" t="s"/>
      <c r="H865" t="b">
        <v>0</v>
      </c>
      <c r="I865" t="s">
        <v>27</v>
      </c>
      <c r="J865" t="n">
        <v>203</v>
      </c>
      <c r="K865" t="n">
        <v>11</v>
      </c>
      <c r="L865" t="n">
        <v>2</v>
      </c>
      <c r="M865" t="n">
        <v>0</v>
      </c>
      <c r="N865" t="s">
        <v>3918</v>
      </c>
    </row>
    <row r="866" spans="1:14">
      <c r="A866" s="1">
        <f>HYPERLINK("http://www.twitter.com/faqirjan17", "faqirjan17")</f>
        <v/>
      </c>
      <c r="B866" t="s">
        <v>3919</v>
      </c>
      <c r="C866" t="s">
        <v>3920</v>
      </c>
      <c r="D866" t="s"/>
      <c r="E866" t="s"/>
      <c r="F866" t="s">
        <v>3921</v>
      </c>
      <c r="G866" t="s"/>
      <c r="H866" t="b">
        <v>0</v>
      </c>
      <c r="I866" t="s">
        <v>27</v>
      </c>
      <c r="J866" t="n">
        <v>37</v>
      </c>
      <c r="K866" t="n">
        <v>1</v>
      </c>
      <c r="L866" t="n">
        <v>0</v>
      </c>
      <c r="M866" t="n">
        <v>0</v>
      </c>
      <c r="N866" t="s"/>
    </row>
    <row r="867" spans="1:14">
      <c r="A867" s="1">
        <f>HYPERLINK("http://www.twitter.com/camthomas5018", "camthomas5018")</f>
        <v/>
      </c>
      <c r="B867" t="s">
        <v>3922</v>
      </c>
      <c r="C867" t="s">
        <v>3923</v>
      </c>
      <c r="D867" t="s"/>
      <c r="E867" t="s"/>
      <c r="F867" t="s">
        <v>3924</v>
      </c>
      <c r="G867" t="s"/>
      <c r="H867" t="b">
        <v>0</v>
      </c>
      <c r="I867" t="s">
        <v>27</v>
      </c>
      <c r="J867" t="n">
        <v>5</v>
      </c>
      <c r="K867" t="n">
        <v>0</v>
      </c>
      <c r="L867" t="n">
        <v>0</v>
      </c>
      <c r="M867" t="n">
        <v>0</v>
      </c>
      <c r="N867" t="s"/>
    </row>
    <row r="868" spans="1:14">
      <c r="A868" s="1">
        <f>HYPERLINK("http://www.twitter.com/Bodyalex5", "Bodyalex5")</f>
        <v/>
      </c>
      <c r="B868" t="s">
        <v>3925</v>
      </c>
      <c r="C868" t="s">
        <v>3926</v>
      </c>
      <c r="D868" t="s">
        <v>2714</v>
      </c>
      <c r="E868" t="s"/>
      <c r="F868" t="s">
        <v>3927</v>
      </c>
      <c r="G868" t="s"/>
      <c r="H868" t="b">
        <v>0</v>
      </c>
      <c r="I868" t="s">
        <v>27</v>
      </c>
      <c r="J868" t="n">
        <v>38</v>
      </c>
      <c r="K868" t="n">
        <v>1</v>
      </c>
      <c r="L868" t="n">
        <v>0</v>
      </c>
      <c r="M868" t="n">
        <v>0</v>
      </c>
      <c r="N868" t="s"/>
    </row>
    <row r="869" spans="1:14">
      <c r="A869" s="1">
        <f>HYPERLINK("http://www.twitter.com/LowKeyWeems", "LowKeyWeems")</f>
        <v/>
      </c>
      <c r="B869" t="s">
        <v>3928</v>
      </c>
      <c r="C869" t="s">
        <v>3929</v>
      </c>
      <c r="D869" t="s"/>
      <c r="E869" t="s"/>
      <c r="F869" t="s">
        <v>3930</v>
      </c>
      <c r="G869" t="s"/>
      <c r="H869" t="b">
        <v>0</v>
      </c>
      <c r="I869" t="s">
        <v>27</v>
      </c>
      <c r="J869" t="n">
        <v>275</v>
      </c>
      <c r="K869" t="n">
        <v>217</v>
      </c>
      <c r="L869" t="n">
        <v>7516</v>
      </c>
      <c r="M869" t="n">
        <v>131</v>
      </c>
      <c r="N869" t="s">
        <v>3931</v>
      </c>
    </row>
    <row r="870" spans="1:14">
      <c r="A870" s="1">
        <f>HYPERLINK("http://www.twitter.com/Boss__Castro", "Boss__Castro")</f>
        <v/>
      </c>
      <c r="B870" t="s">
        <v>3932</v>
      </c>
      <c r="C870" t="s">
        <v>3933</v>
      </c>
      <c r="D870" t="s"/>
      <c r="E870" t="s"/>
      <c r="F870" t="s">
        <v>3934</v>
      </c>
      <c r="G870" t="s"/>
      <c r="H870" t="b">
        <v>0</v>
      </c>
      <c r="I870" t="s">
        <v>27</v>
      </c>
      <c r="J870" t="n">
        <v>304</v>
      </c>
      <c r="K870" t="n">
        <v>493</v>
      </c>
      <c r="L870" t="n">
        <v>4831</v>
      </c>
      <c r="M870" t="n">
        <v>1600</v>
      </c>
      <c r="N870" t="s">
        <v>3935</v>
      </c>
    </row>
    <row r="871" spans="1:14">
      <c r="A871" s="1">
        <f>HYPERLINK("http://www.twitter.com/batista_viper", "batista_viper")</f>
        <v/>
      </c>
      <c r="B871" t="s">
        <v>3936</v>
      </c>
      <c r="C871" t="s">
        <v>3937</v>
      </c>
      <c r="D871" t="s">
        <v>3938</v>
      </c>
      <c r="E871" t="s"/>
      <c r="F871" t="s">
        <v>3939</v>
      </c>
      <c r="G871" t="s"/>
      <c r="H871" t="b">
        <v>0</v>
      </c>
      <c r="I871" t="s">
        <v>27</v>
      </c>
      <c r="J871" t="n">
        <v>3</v>
      </c>
      <c r="K871" t="n">
        <v>0</v>
      </c>
      <c r="L871" t="n">
        <v>0</v>
      </c>
      <c r="M871" t="n">
        <v>0</v>
      </c>
      <c r="N871" t="s"/>
    </row>
    <row r="872" spans="1:14">
      <c r="A872" s="1">
        <f>HYPERLINK("http://www.twitter.com/9500Max", "9500Max")</f>
        <v/>
      </c>
      <c r="B872" t="s">
        <v>3940</v>
      </c>
      <c r="C872" t="s">
        <v>3941</v>
      </c>
      <c r="D872" t="s"/>
      <c r="E872" t="s"/>
      <c r="F872" t="s">
        <v>3942</v>
      </c>
      <c r="G872" t="s"/>
      <c r="H872" t="b">
        <v>0</v>
      </c>
      <c r="I872" t="s">
        <v>17</v>
      </c>
      <c r="J872" t="n">
        <v>541</v>
      </c>
      <c r="K872" t="n">
        <v>114</v>
      </c>
      <c r="L872" t="n">
        <v>1806</v>
      </c>
      <c r="M872" t="n">
        <v>1104</v>
      </c>
      <c r="N872" t="s">
        <v>3943</v>
      </c>
    </row>
    <row r="873" spans="1:14">
      <c r="A873" s="1">
        <f>HYPERLINK("http://www.twitter.com/RomarJagonos", "RomarJagonos")</f>
        <v/>
      </c>
      <c r="B873" t="s">
        <v>3944</v>
      </c>
      <c r="C873" t="s">
        <v>3945</v>
      </c>
      <c r="D873" t="s"/>
      <c r="E873" t="s"/>
      <c r="F873" t="s">
        <v>3946</v>
      </c>
      <c r="G873" t="s"/>
      <c r="H873" t="b">
        <v>0</v>
      </c>
      <c r="I873" t="s">
        <v>27</v>
      </c>
      <c r="J873" t="n">
        <v>132</v>
      </c>
      <c r="K873" t="n">
        <v>5</v>
      </c>
      <c r="L873" t="n">
        <v>0</v>
      </c>
      <c r="M873" t="n">
        <v>0</v>
      </c>
      <c r="N873" t="s"/>
    </row>
    <row r="874" spans="1:14">
      <c r="A874" s="1">
        <f>HYPERLINK("http://www.twitter.com/kmrkhan615", "kmrkhan615")</f>
        <v/>
      </c>
      <c r="B874" t="s">
        <v>3947</v>
      </c>
      <c r="C874" t="s">
        <v>3948</v>
      </c>
      <c r="D874" t="s"/>
      <c r="E874" t="s"/>
      <c r="F874" t="s">
        <v>3949</v>
      </c>
      <c r="G874" t="s"/>
      <c r="H874" t="b">
        <v>0</v>
      </c>
      <c r="I874" t="s">
        <v>27</v>
      </c>
      <c r="J874" t="n">
        <v>20</v>
      </c>
      <c r="K874" t="n">
        <v>2</v>
      </c>
      <c r="L874" t="n">
        <v>0</v>
      </c>
      <c r="M874" t="n">
        <v>0</v>
      </c>
      <c r="N874" t="s"/>
    </row>
    <row r="875" spans="1:14">
      <c r="A875" s="1">
        <f>HYPERLINK("http://www.twitter.com/JcOs_1931", "JcOs_1931")</f>
        <v/>
      </c>
      <c r="B875" t="s">
        <v>3950</v>
      </c>
      <c r="C875" t="s">
        <v>3951</v>
      </c>
      <c r="D875" t="s"/>
      <c r="E875" t="s">
        <v>3952</v>
      </c>
      <c r="F875" t="s">
        <v>3953</v>
      </c>
      <c r="G875" t="s"/>
      <c r="H875" t="b">
        <v>0</v>
      </c>
      <c r="I875" t="s">
        <v>56</v>
      </c>
      <c r="J875" t="n">
        <v>104</v>
      </c>
      <c r="K875" t="n">
        <v>2</v>
      </c>
      <c r="L875" t="n">
        <v>7</v>
      </c>
      <c r="M875" t="n">
        <v>5</v>
      </c>
      <c r="N875" t="s">
        <v>3954</v>
      </c>
    </row>
    <row r="876" spans="1:14">
      <c r="A876" s="1">
        <f>HYPERLINK("http://www.twitter.com/KennyDu06011231", "KennyDu06011231")</f>
        <v/>
      </c>
      <c r="B876" t="s">
        <v>3955</v>
      </c>
      <c r="C876" t="s">
        <v>3956</v>
      </c>
      <c r="D876" t="s"/>
      <c r="E876" t="s"/>
      <c r="F876" t="s">
        <v>3957</v>
      </c>
      <c r="G876" t="s"/>
      <c r="H876" t="b">
        <v>0</v>
      </c>
      <c r="I876" t="s">
        <v>27</v>
      </c>
      <c r="J876" t="n">
        <v>56</v>
      </c>
      <c r="K876" t="n">
        <v>0</v>
      </c>
      <c r="L876" t="n">
        <v>1</v>
      </c>
      <c r="M876" t="n">
        <v>3</v>
      </c>
      <c r="N876" t="s">
        <v>3958</v>
      </c>
    </row>
    <row r="877" spans="1:14">
      <c r="A877" s="1">
        <f>HYPERLINK("http://www.twitter.com/Switiklaura", "Switiklaura")</f>
        <v/>
      </c>
      <c r="B877" t="s">
        <v>3959</v>
      </c>
      <c r="C877" t="s">
        <v>3960</v>
      </c>
      <c r="D877" t="s"/>
      <c r="E877" t="s"/>
      <c r="F877" t="s">
        <v>3961</v>
      </c>
      <c r="G877" t="s"/>
      <c r="H877" t="b">
        <v>0</v>
      </c>
      <c r="I877" t="s">
        <v>27</v>
      </c>
      <c r="J877" t="n">
        <v>98</v>
      </c>
      <c r="K877" t="n">
        <v>0</v>
      </c>
      <c r="L877" t="n">
        <v>0</v>
      </c>
      <c r="M877" t="n">
        <v>0</v>
      </c>
      <c r="N877" t="s"/>
    </row>
    <row r="878" spans="1:14">
      <c r="A878" s="1">
        <f>HYPERLINK("http://www.twitter.com/AgangBaatile", "AgangBaatile")</f>
        <v/>
      </c>
      <c r="B878" t="s">
        <v>3962</v>
      </c>
      <c r="C878" t="s">
        <v>3963</v>
      </c>
      <c r="D878" t="s">
        <v>3964</v>
      </c>
      <c r="E878" t="s">
        <v>3965</v>
      </c>
      <c r="F878" t="s">
        <v>3966</v>
      </c>
      <c r="G878" t="s"/>
      <c r="H878" t="b">
        <v>0</v>
      </c>
      <c r="I878" t="s">
        <v>27</v>
      </c>
      <c r="J878" t="n">
        <v>85</v>
      </c>
      <c r="K878" t="n">
        <v>8</v>
      </c>
      <c r="L878" t="n">
        <v>3</v>
      </c>
      <c r="M878" t="n">
        <v>23</v>
      </c>
      <c r="N878" t="s">
        <v>3967</v>
      </c>
    </row>
    <row r="879" spans="1:14">
      <c r="A879" s="1">
        <f>HYPERLINK("http://www.twitter.com/tjdeath94", "tjdeath94")</f>
        <v/>
      </c>
      <c r="B879" t="s">
        <v>3968</v>
      </c>
      <c r="C879" t="s">
        <v>3969</v>
      </c>
      <c r="D879" t="s">
        <v>3970</v>
      </c>
      <c r="E879" t="s">
        <v>3971</v>
      </c>
      <c r="F879" t="s">
        <v>3972</v>
      </c>
      <c r="G879" t="s"/>
      <c r="H879" t="b">
        <v>0</v>
      </c>
      <c r="I879" t="s">
        <v>1691</v>
      </c>
      <c r="J879" t="n">
        <v>396</v>
      </c>
      <c r="K879" t="n">
        <v>65</v>
      </c>
      <c r="L879" t="n">
        <v>3</v>
      </c>
      <c r="M879" t="n">
        <v>706</v>
      </c>
      <c r="N879" t="s"/>
    </row>
    <row r="880" spans="1:14">
      <c r="A880" s="1">
        <f>HYPERLINK("http://www.twitter.com/rey28200123", "rey28200123")</f>
        <v/>
      </c>
      <c r="B880" t="s">
        <v>3973</v>
      </c>
      <c r="C880" t="s">
        <v>3974</v>
      </c>
      <c r="D880" t="s">
        <v>3975</v>
      </c>
      <c r="E880" t="s">
        <v>3976</v>
      </c>
      <c r="F880" t="s">
        <v>3977</v>
      </c>
      <c r="G880" t="s"/>
      <c r="H880" t="b">
        <v>0</v>
      </c>
      <c r="I880" t="s">
        <v>56</v>
      </c>
      <c r="J880" t="n">
        <v>42</v>
      </c>
      <c r="K880" t="n">
        <v>205</v>
      </c>
      <c r="L880" t="n">
        <v>4232</v>
      </c>
      <c r="M880" t="n">
        <v>1441</v>
      </c>
      <c r="N880" t="s">
        <v>3978</v>
      </c>
    </row>
    <row r="881" spans="1:14">
      <c r="A881" s="1">
        <f>HYPERLINK("http://www.twitter.com/EMPIRE34139424", "EMPIRE34139424")</f>
        <v/>
      </c>
      <c r="B881" t="s">
        <v>3979</v>
      </c>
      <c r="C881" t="s">
        <v>3980</v>
      </c>
      <c r="D881" t="s">
        <v>3981</v>
      </c>
      <c r="E881" t="s">
        <v>3982</v>
      </c>
      <c r="F881" t="s">
        <v>3983</v>
      </c>
      <c r="G881" t="s"/>
      <c r="H881" t="b">
        <v>0</v>
      </c>
      <c r="I881" t="s">
        <v>399</v>
      </c>
      <c r="J881" t="n">
        <v>65</v>
      </c>
      <c r="K881" t="n">
        <v>2</v>
      </c>
      <c r="L881" t="n">
        <v>0</v>
      </c>
      <c r="M881" t="n">
        <v>0</v>
      </c>
      <c r="N881" t="s"/>
    </row>
    <row r="882" spans="1:14">
      <c r="A882" s="1">
        <f>HYPERLINK("http://www.twitter.com/semnomehuehue", "semnomehuehue")</f>
        <v/>
      </c>
      <c r="B882" t="s">
        <v>3984</v>
      </c>
      <c r="C882" t="s">
        <v>3985</v>
      </c>
      <c r="D882" t="s">
        <v>3986</v>
      </c>
      <c r="E882" t="s">
        <v>3987</v>
      </c>
      <c r="F882" t="s">
        <v>3988</v>
      </c>
      <c r="G882" t="s"/>
      <c r="H882" t="b">
        <v>0</v>
      </c>
      <c r="I882" t="s">
        <v>22</v>
      </c>
      <c r="J882" t="n">
        <v>538</v>
      </c>
      <c r="K882" t="n">
        <v>123</v>
      </c>
      <c r="L882" t="n">
        <v>277</v>
      </c>
      <c r="M882" t="n">
        <v>615</v>
      </c>
      <c r="N882" t="s">
        <v>3989</v>
      </c>
    </row>
    <row r="883" spans="1:14">
      <c r="A883" s="1">
        <f>HYPERLINK("http://www.twitter.com/LeenLizardQueen", "LeenLizardQueen")</f>
        <v/>
      </c>
      <c r="B883" t="s">
        <v>3990</v>
      </c>
      <c r="C883" t="s">
        <v>3991</v>
      </c>
      <c r="D883" t="s">
        <v>3992</v>
      </c>
      <c r="E883" t="s">
        <v>3993</v>
      </c>
      <c r="F883" t="s">
        <v>3994</v>
      </c>
      <c r="G883" t="s"/>
      <c r="H883" t="b">
        <v>0</v>
      </c>
      <c r="I883" t="s">
        <v>27</v>
      </c>
      <c r="J883" t="n">
        <v>473</v>
      </c>
      <c r="K883" t="n">
        <v>164</v>
      </c>
      <c r="L883" t="n">
        <v>1590</v>
      </c>
      <c r="M883" t="n">
        <v>8910</v>
      </c>
      <c r="N883" t="s">
        <v>3995</v>
      </c>
    </row>
    <row r="884" spans="1:14">
      <c r="A884" s="1">
        <f>HYPERLINK("http://www.twitter.com/Liwan_0pen", "Liwan_0pen")</f>
        <v/>
      </c>
      <c r="B884" t="s">
        <v>3996</v>
      </c>
      <c r="C884" t="s">
        <v>3997</v>
      </c>
      <c r="D884" t="s"/>
      <c r="E884" t="s">
        <v>3998</v>
      </c>
      <c r="F884" t="s">
        <v>3999</v>
      </c>
      <c r="G884" t="s"/>
      <c r="H884" t="b">
        <v>0</v>
      </c>
      <c r="I884" t="s">
        <v>27</v>
      </c>
      <c r="J884" t="n">
        <v>21</v>
      </c>
      <c r="K884" t="n">
        <v>8</v>
      </c>
      <c r="L884" t="n">
        <v>1</v>
      </c>
      <c r="M884" t="n">
        <v>1</v>
      </c>
      <c r="N884" t="s">
        <v>4000</v>
      </c>
    </row>
    <row r="885" spans="1:14">
      <c r="A885" s="1">
        <f>HYPERLINK("http://www.twitter.com/Kushtaylor19", "Kushtaylor19")</f>
        <v/>
      </c>
      <c r="B885" t="s">
        <v>4001</v>
      </c>
      <c r="C885" t="s">
        <v>4002</v>
      </c>
      <c r="D885" t="s">
        <v>133</v>
      </c>
      <c r="E885" t="s">
        <v>4003</v>
      </c>
      <c r="F885" t="s">
        <v>4004</v>
      </c>
      <c r="G885" t="s"/>
      <c r="H885" t="b">
        <v>0</v>
      </c>
      <c r="I885" t="s">
        <v>27</v>
      </c>
      <c r="J885" t="n">
        <v>158</v>
      </c>
      <c r="K885" t="n">
        <v>29</v>
      </c>
      <c r="L885" t="n">
        <v>1</v>
      </c>
      <c r="M885" t="n">
        <v>392</v>
      </c>
      <c r="N885" t="s">
        <v>4005</v>
      </c>
    </row>
    <row r="886" spans="1:14">
      <c r="A886" s="1">
        <f>HYPERLINK("http://www.twitter.com/gcina_simelane", "gcina_simelane")</f>
        <v/>
      </c>
      <c r="B886" t="s">
        <v>4006</v>
      </c>
      <c r="C886" t="s">
        <v>4007</v>
      </c>
      <c r="D886" t="s">
        <v>4008</v>
      </c>
      <c r="E886" t="s"/>
      <c r="F886" t="s">
        <v>4009</v>
      </c>
      <c r="G886" t="s">
        <v>4010</v>
      </c>
      <c r="H886" t="b">
        <v>0</v>
      </c>
      <c r="I886" t="s">
        <v>27</v>
      </c>
      <c r="J886" t="n">
        <v>4153</v>
      </c>
      <c r="K886" t="n">
        <v>3318</v>
      </c>
      <c r="L886" t="n">
        <v>9035</v>
      </c>
      <c r="M886" t="n">
        <v>13041</v>
      </c>
      <c r="N886" t="s">
        <v>4011</v>
      </c>
    </row>
    <row r="887" spans="1:14">
      <c r="A887" s="1">
        <f>HYPERLINK("http://www.twitter.com/MrBriightsiiide", "MrBriightsiiide")</f>
        <v/>
      </c>
      <c r="B887" t="s">
        <v>4012</v>
      </c>
      <c r="C887" t="s">
        <v>4013</v>
      </c>
      <c r="D887" t="s"/>
      <c r="E887" t="s"/>
      <c r="F887" t="s">
        <v>4014</v>
      </c>
      <c r="G887" t="s"/>
      <c r="H887" t="b">
        <v>0</v>
      </c>
      <c r="I887" t="s">
        <v>27</v>
      </c>
      <c r="J887" t="n">
        <v>8</v>
      </c>
      <c r="K887" t="n">
        <v>0</v>
      </c>
      <c r="L887" t="n">
        <v>1</v>
      </c>
      <c r="M887" t="n">
        <v>0</v>
      </c>
      <c r="N887" t="s">
        <v>3776</v>
      </c>
    </row>
    <row r="888" spans="1:14">
      <c r="A888" s="1">
        <f>HYPERLINK("http://www.twitter.com/camman8877", "camman8877")</f>
        <v/>
      </c>
      <c r="B888" t="s">
        <v>4015</v>
      </c>
      <c r="C888" t="s">
        <v>4016</v>
      </c>
      <c r="D888" t="s">
        <v>91</v>
      </c>
      <c r="E888" t="s">
        <v>4017</v>
      </c>
      <c r="F888" t="s">
        <v>4018</v>
      </c>
      <c r="G888" t="s"/>
      <c r="H888" t="b">
        <v>0</v>
      </c>
      <c r="I888" t="s">
        <v>27</v>
      </c>
      <c r="J888" t="n">
        <v>149</v>
      </c>
      <c r="K888" t="n">
        <v>7</v>
      </c>
      <c r="L888" t="n">
        <v>0</v>
      </c>
      <c r="M888" t="n">
        <v>0</v>
      </c>
      <c r="N888" t="s"/>
    </row>
    <row r="889" spans="1:14">
      <c r="A889" s="1">
        <f>HYPERLINK("http://www.twitter.com/Ibrahim62852528", "Ibrahim62852528")</f>
        <v/>
      </c>
      <c r="B889" t="s">
        <v>4019</v>
      </c>
      <c r="C889" t="s">
        <v>4020</v>
      </c>
      <c r="D889" t="s"/>
      <c r="E889" t="s"/>
      <c r="F889" t="s">
        <v>4021</v>
      </c>
      <c r="G889" t="s"/>
      <c r="H889" t="b">
        <v>0</v>
      </c>
      <c r="I889" t="s">
        <v>17</v>
      </c>
      <c r="J889" t="n">
        <v>274</v>
      </c>
      <c r="K889" t="n">
        <v>11</v>
      </c>
      <c r="L889" t="n">
        <v>2</v>
      </c>
      <c r="M889" t="n">
        <v>221</v>
      </c>
      <c r="N889" t="s">
        <v>4022</v>
      </c>
    </row>
    <row r="890" spans="1:14">
      <c r="A890" s="1">
        <f>HYPERLINK("http://www.twitter.com/james_velarea", "james_velarea")</f>
        <v/>
      </c>
      <c r="B890" t="s">
        <v>4023</v>
      </c>
      <c r="C890" t="s">
        <v>4024</v>
      </c>
      <c r="D890" t="s"/>
      <c r="E890" t="s">
        <v>4025</v>
      </c>
      <c r="F890" t="s">
        <v>4026</v>
      </c>
      <c r="G890" t="s"/>
      <c r="H890" t="b">
        <v>0</v>
      </c>
      <c r="I890" t="s">
        <v>56</v>
      </c>
      <c r="J890" t="n">
        <v>42</v>
      </c>
      <c r="K890" t="n">
        <v>1</v>
      </c>
      <c r="L890" t="n">
        <v>1</v>
      </c>
      <c r="M890" t="n">
        <v>1</v>
      </c>
      <c r="N890" t="s">
        <v>4027</v>
      </c>
    </row>
    <row r="891" spans="1:14">
      <c r="A891" s="1">
        <f>HYPERLINK("http://www.twitter.com/Kerrod9", "Kerrod9")</f>
        <v/>
      </c>
      <c r="B891" t="s">
        <v>4028</v>
      </c>
      <c r="C891" t="s">
        <v>4029</v>
      </c>
      <c r="D891" t="s">
        <v>2887</v>
      </c>
      <c r="E891" t="s"/>
      <c r="F891" t="s">
        <v>4030</v>
      </c>
      <c r="G891" t="s"/>
      <c r="H891" t="b">
        <v>0</v>
      </c>
      <c r="I891" t="s">
        <v>27</v>
      </c>
      <c r="J891" t="n">
        <v>53</v>
      </c>
      <c r="K891" t="n">
        <v>1</v>
      </c>
      <c r="L891" t="n">
        <v>2</v>
      </c>
      <c r="M891" t="n">
        <v>0</v>
      </c>
      <c r="N891" t="s">
        <v>845</v>
      </c>
    </row>
    <row r="892" spans="1:14">
      <c r="A892" s="1">
        <f>HYPERLINK("http://www.twitter.com/jensherry65", "jensherry65")</f>
        <v/>
      </c>
      <c r="B892" t="s">
        <v>4031</v>
      </c>
      <c r="C892" t="s">
        <v>4032</v>
      </c>
      <c r="D892" t="s"/>
      <c r="E892" t="s">
        <v>4033</v>
      </c>
      <c r="F892" t="s">
        <v>4034</v>
      </c>
      <c r="G892" t="s"/>
      <c r="H892" t="b">
        <v>0</v>
      </c>
      <c r="I892" t="s">
        <v>27</v>
      </c>
      <c r="J892" t="n">
        <v>23</v>
      </c>
      <c r="K892" t="n">
        <v>7</v>
      </c>
      <c r="L892" t="n">
        <v>5</v>
      </c>
      <c r="M892" t="n">
        <v>11</v>
      </c>
      <c r="N892" t="s">
        <v>4035</v>
      </c>
    </row>
    <row r="893" spans="1:14">
      <c r="A893" s="1">
        <f>HYPERLINK("http://www.twitter.com/misscherylquinn", "misscherylquinn")</f>
        <v/>
      </c>
      <c r="B893" t="s">
        <v>4036</v>
      </c>
      <c r="C893" t="s">
        <v>4037</v>
      </c>
      <c r="D893" t="s">
        <v>4038</v>
      </c>
      <c r="E893" t="s"/>
      <c r="F893" t="s">
        <v>4039</v>
      </c>
      <c r="G893" t="s">
        <v>4040</v>
      </c>
      <c r="H893" t="b">
        <v>0</v>
      </c>
      <c r="I893" t="s">
        <v>27</v>
      </c>
      <c r="J893" t="n">
        <v>416</v>
      </c>
      <c r="K893" t="n">
        <v>149</v>
      </c>
      <c r="L893" t="n">
        <v>4464</v>
      </c>
      <c r="M893" t="n">
        <v>636</v>
      </c>
      <c r="N893" t="s">
        <v>4041</v>
      </c>
    </row>
    <row r="894" spans="1:14">
      <c r="A894" s="1">
        <f>HYPERLINK("http://www.twitter.com/Ron_Rondo1992", "Ron_Rondo1992")</f>
        <v/>
      </c>
      <c r="B894" t="s">
        <v>4042</v>
      </c>
      <c r="C894" t="s">
        <v>4043</v>
      </c>
      <c r="D894" t="s">
        <v>4044</v>
      </c>
      <c r="E894" t="s"/>
      <c r="F894" t="s">
        <v>4045</v>
      </c>
      <c r="G894" t="s"/>
      <c r="H894" t="b">
        <v>0</v>
      </c>
      <c r="I894" t="s">
        <v>249</v>
      </c>
      <c r="J894" t="n">
        <v>14</v>
      </c>
      <c r="K894" t="n">
        <v>1</v>
      </c>
      <c r="L894" t="n">
        <v>3</v>
      </c>
      <c r="M894" t="n">
        <v>6</v>
      </c>
      <c r="N894" t="s">
        <v>4046</v>
      </c>
    </row>
    <row r="895" spans="1:14">
      <c r="A895" s="1">
        <f>HYPERLINK("http://www.twitter.com/FbioAlexDutra1", "FbioAlexDutra1")</f>
        <v/>
      </c>
      <c r="B895" t="s">
        <v>4047</v>
      </c>
      <c r="C895" t="s">
        <v>4048</v>
      </c>
      <c r="D895" t="s">
        <v>4049</v>
      </c>
      <c r="E895" t="s"/>
      <c r="F895" t="s">
        <v>4050</v>
      </c>
      <c r="G895" t="s"/>
      <c r="H895" t="b">
        <v>0</v>
      </c>
      <c r="I895" t="s">
        <v>27</v>
      </c>
      <c r="J895" t="n">
        <v>89</v>
      </c>
      <c r="K895" t="n">
        <v>4</v>
      </c>
      <c r="L895" t="n">
        <v>13</v>
      </c>
      <c r="M895" t="n">
        <v>44</v>
      </c>
      <c r="N895" t="s">
        <v>4051</v>
      </c>
    </row>
    <row r="896" spans="1:14">
      <c r="A896" s="1">
        <f>HYPERLINK("http://www.twitter.com/mdAnsar20951983", "mdAnsar20951983")</f>
        <v/>
      </c>
      <c r="B896" t="s">
        <v>4052</v>
      </c>
      <c r="C896" t="s">
        <v>4053</v>
      </c>
      <c r="D896" t="s"/>
      <c r="E896" t="s"/>
      <c r="F896" t="s">
        <v>4054</v>
      </c>
      <c r="G896" t="s"/>
      <c r="H896" t="b">
        <v>0</v>
      </c>
      <c r="I896" t="s">
        <v>27</v>
      </c>
      <c r="J896" t="n">
        <v>42</v>
      </c>
      <c r="K896" t="n">
        <v>0</v>
      </c>
      <c r="L896" t="n">
        <v>0</v>
      </c>
      <c r="M896" t="n">
        <v>0</v>
      </c>
      <c r="N896" t="s"/>
    </row>
    <row r="897" spans="1:14">
      <c r="A897" s="1">
        <f>HYPERLINK("http://www.twitter.com/kUuJhw2d9gi32S4", "kUuJhw2d9gi32S4")</f>
        <v/>
      </c>
      <c r="B897" t="s">
        <v>4055</v>
      </c>
      <c r="C897" t="s">
        <v>4056</v>
      </c>
      <c r="D897" t="s"/>
      <c r="E897" t="s"/>
      <c r="F897" t="s">
        <v>4057</v>
      </c>
      <c r="G897" t="s"/>
      <c r="H897" t="b">
        <v>0</v>
      </c>
      <c r="I897" t="s">
        <v>342</v>
      </c>
      <c r="J897" t="n">
        <v>100</v>
      </c>
      <c r="K897" t="n">
        <v>0</v>
      </c>
      <c r="L897" t="n">
        <v>0</v>
      </c>
      <c r="M897" t="n">
        <v>0</v>
      </c>
      <c r="N897" t="s"/>
    </row>
    <row r="898" spans="1:14">
      <c r="A898" s="1">
        <f>HYPERLINK("http://www.twitter.com/JPhillyPhil", "JPhillyPhil")</f>
        <v/>
      </c>
      <c r="B898" t="s">
        <v>4058</v>
      </c>
      <c r="C898" t="s">
        <v>4059</v>
      </c>
      <c r="D898" t="s">
        <v>4060</v>
      </c>
      <c r="E898" t="s">
        <v>4061</v>
      </c>
      <c r="F898" t="s">
        <v>4062</v>
      </c>
      <c r="G898" t="s"/>
      <c r="H898" t="b">
        <v>0</v>
      </c>
      <c r="I898" t="s">
        <v>27</v>
      </c>
      <c r="J898" t="n">
        <v>680</v>
      </c>
      <c r="K898" t="n">
        <v>729</v>
      </c>
      <c r="L898" t="n">
        <v>3498</v>
      </c>
      <c r="M898" t="n">
        <v>11760</v>
      </c>
      <c r="N898" t="s">
        <v>4063</v>
      </c>
    </row>
    <row r="899" spans="1:14">
      <c r="A899" s="1">
        <f>HYPERLINK("http://www.twitter.com/chris_needle", "chris_needle")</f>
        <v/>
      </c>
      <c r="B899" t="s">
        <v>4064</v>
      </c>
      <c r="C899" t="s">
        <v>4065</v>
      </c>
      <c r="D899" t="s"/>
      <c r="E899" t="s"/>
      <c r="F899" t="s">
        <v>4066</v>
      </c>
      <c r="G899" t="s"/>
      <c r="H899" t="b">
        <v>0</v>
      </c>
      <c r="I899" t="s">
        <v>27</v>
      </c>
      <c r="J899" t="n">
        <v>329</v>
      </c>
      <c r="K899" t="n">
        <v>89</v>
      </c>
      <c r="L899" t="n">
        <v>143</v>
      </c>
      <c r="M899" t="n">
        <v>91</v>
      </c>
      <c r="N899" t="s">
        <v>4067</v>
      </c>
    </row>
    <row r="900" spans="1:14">
      <c r="A900" s="1">
        <f>HYPERLINK("http://www.twitter.com/BabaKabba3", "BabaKabba3")</f>
        <v/>
      </c>
      <c r="B900" t="s">
        <v>4068</v>
      </c>
      <c r="C900" t="s">
        <v>4069</v>
      </c>
      <c r="D900" t="s"/>
      <c r="E900" t="s"/>
      <c r="F900" t="s">
        <v>4070</v>
      </c>
      <c r="G900" t="s"/>
      <c r="H900" t="b">
        <v>0</v>
      </c>
      <c r="I900" t="s">
        <v>27</v>
      </c>
      <c r="J900" t="n">
        <v>142</v>
      </c>
      <c r="K900" t="n">
        <v>2</v>
      </c>
      <c r="L900" t="n">
        <v>0</v>
      </c>
      <c r="M900" t="n">
        <v>0</v>
      </c>
      <c r="N900" t="s"/>
    </row>
    <row r="901" spans="1:14">
      <c r="A901" s="1">
        <f>HYPERLINK("http://www.twitter.com/Daniela12070611", "Daniela12070611")</f>
        <v/>
      </c>
      <c r="B901" t="s">
        <v>4071</v>
      </c>
      <c r="C901" t="s">
        <v>4072</v>
      </c>
      <c r="D901" t="s"/>
      <c r="E901" t="s"/>
      <c r="F901" t="s">
        <v>4073</v>
      </c>
      <c r="G901" t="s"/>
      <c r="H901" t="b">
        <v>0</v>
      </c>
      <c r="I901" t="s">
        <v>22</v>
      </c>
      <c r="J901" t="n">
        <v>84</v>
      </c>
      <c r="K901" t="n">
        <v>1</v>
      </c>
      <c r="L901" t="n">
        <v>0</v>
      </c>
      <c r="M901" t="n">
        <v>0</v>
      </c>
      <c r="N901" t="s"/>
    </row>
    <row r="902" spans="1:14">
      <c r="A902" s="1">
        <f>HYPERLINK("http://www.twitter.com/SeanLinkie", "SeanLinkie")</f>
        <v/>
      </c>
      <c r="B902" t="s">
        <v>4074</v>
      </c>
      <c r="C902" t="s">
        <v>4075</v>
      </c>
      <c r="D902" t="s"/>
      <c r="E902" t="s">
        <v>4076</v>
      </c>
      <c r="F902" t="s">
        <v>4077</v>
      </c>
      <c r="G902" t="s"/>
      <c r="H902" t="b">
        <v>0</v>
      </c>
      <c r="I902" t="s">
        <v>27</v>
      </c>
      <c r="J902" t="n">
        <v>222</v>
      </c>
      <c r="K902" t="n">
        <v>15</v>
      </c>
      <c r="L902" t="n">
        <v>63</v>
      </c>
      <c r="M902" t="n">
        <v>71</v>
      </c>
      <c r="N902" t="s">
        <v>4078</v>
      </c>
    </row>
    <row r="903" spans="1:14">
      <c r="A903" s="1">
        <f>HYPERLINK("http://www.twitter.com/Efsane929", "Efsane929")</f>
        <v/>
      </c>
      <c r="B903" t="s">
        <v>4079</v>
      </c>
      <c r="C903" t="s">
        <v>4080</v>
      </c>
      <c r="D903" t="s"/>
      <c r="E903" t="s"/>
      <c r="F903" t="s">
        <v>4081</v>
      </c>
      <c r="G903" t="s"/>
      <c r="H903" t="b">
        <v>0</v>
      </c>
      <c r="I903" t="s">
        <v>308</v>
      </c>
      <c r="J903" t="n">
        <v>40</v>
      </c>
      <c r="K903" t="n">
        <v>0</v>
      </c>
      <c r="L903" t="n">
        <v>0</v>
      </c>
      <c r="M903" t="n">
        <v>0</v>
      </c>
      <c r="N903" t="s"/>
    </row>
    <row r="904" spans="1:14">
      <c r="A904" s="1">
        <f>HYPERLINK("http://www.twitter.com/MaraJosForero2", "MaraJosForero2")</f>
        <v/>
      </c>
      <c r="B904" t="s">
        <v>4082</v>
      </c>
      <c r="C904" t="s">
        <v>4083</v>
      </c>
      <c r="D904" t="s"/>
      <c r="E904" t="s"/>
      <c r="F904" t="s">
        <v>4084</v>
      </c>
      <c r="G904" t="s"/>
      <c r="H904" t="b">
        <v>0</v>
      </c>
      <c r="I904" t="s">
        <v>56</v>
      </c>
      <c r="J904" t="n">
        <v>72</v>
      </c>
      <c r="K904" t="n">
        <v>1</v>
      </c>
      <c r="L904" t="n">
        <v>0</v>
      </c>
      <c r="M904" t="n">
        <v>5</v>
      </c>
      <c r="N904" t="s"/>
    </row>
    <row r="905" spans="1:14">
      <c r="A905" s="1">
        <f>HYPERLINK("http://www.twitter.com/Oopsitmejay", "Oopsitmejay")</f>
        <v/>
      </c>
      <c r="B905" t="s">
        <v>4085</v>
      </c>
      <c r="C905" t="s">
        <v>4086</v>
      </c>
      <c r="D905" t="s">
        <v>4087</v>
      </c>
      <c r="E905" t="s"/>
      <c r="F905" t="s">
        <v>4088</v>
      </c>
      <c r="G905" t="s"/>
      <c r="H905" t="b">
        <v>0</v>
      </c>
      <c r="I905" t="s">
        <v>27</v>
      </c>
      <c r="J905" t="n">
        <v>46</v>
      </c>
      <c r="K905" t="n">
        <v>32</v>
      </c>
      <c r="L905" t="n">
        <v>3</v>
      </c>
      <c r="M905" t="n">
        <v>7</v>
      </c>
      <c r="N905" t="s">
        <v>4089</v>
      </c>
    </row>
    <row r="906" spans="1:14">
      <c r="A906" s="1">
        <f>HYPERLINK("http://www.twitter.com/Fernand25400441", "Fernand25400441")</f>
        <v/>
      </c>
      <c r="B906" t="s">
        <v>4090</v>
      </c>
      <c r="C906" t="s">
        <v>4091</v>
      </c>
      <c r="D906" t="s"/>
      <c r="E906" t="s"/>
      <c r="F906" t="s">
        <v>4092</v>
      </c>
      <c r="G906" t="s"/>
      <c r="H906" t="b">
        <v>0</v>
      </c>
      <c r="I906" t="s">
        <v>27</v>
      </c>
      <c r="J906" t="n">
        <v>6</v>
      </c>
      <c r="K906" t="n">
        <v>0</v>
      </c>
      <c r="L906" t="n">
        <v>0</v>
      </c>
      <c r="M906" t="n">
        <v>0</v>
      </c>
      <c r="N906" t="s"/>
    </row>
    <row r="907" spans="1:14">
      <c r="A907" s="1">
        <f>HYPERLINK("http://www.twitter.com/DiegoFeijoo2", "DiegoFeijoo2")</f>
        <v/>
      </c>
      <c r="B907" t="s">
        <v>4093</v>
      </c>
      <c r="C907" t="s">
        <v>4094</v>
      </c>
      <c r="D907" t="s"/>
      <c r="E907" t="s"/>
      <c r="F907" t="s">
        <v>4095</v>
      </c>
      <c r="G907" t="s"/>
      <c r="H907" t="b">
        <v>0</v>
      </c>
      <c r="I907" t="s">
        <v>27</v>
      </c>
      <c r="J907" t="n">
        <v>70</v>
      </c>
      <c r="K907" t="n">
        <v>2</v>
      </c>
      <c r="L907" t="n">
        <v>0</v>
      </c>
      <c r="M907" t="n">
        <v>0</v>
      </c>
      <c r="N907" t="s"/>
    </row>
    <row r="908" spans="1:14">
      <c r="A908" s="1">
        <f>HYPERLINK("http://www.twitter.com/thebigmr1984", "thebigmr1984")</f>
        <v/>
      </c>
      <c r="B908" t="s">
        <v>4096</v>
      </c>
      <c r="C908" t="s">
        <v>4097</v>
      </c>
      <c r="D908" t="s"/>
      <c r="E908" t="s">
        <v>4098</v>
      </c>
      <c r="F908" t="s">
        <v>4099</v>
      </c>
      <c r="G908" t="s"/>
      <c r="H908" t="b">
        <v>0</v>
      </c>
      <c r="I908" t="s">
        <v>342</v>
      </c>
      <c r="J908" t="n">
        <v>190</v>
      </c>
      <c r="K908" t="n">
        <v>0</v>
      </c>
      <c r="L908" t="n">
        <v>1</v>
      </c>
      <c r="M908" t="n">
        <v>1</v>
      </c>
      <c r="N908" t="s">
        <v>4100</v>
      </c>
    </row>
    <row r="909" spans="1:14">
      <c r="A909" s="1">
        <f>HYPERLINK("http://www.twitter.com/MyKrazyLife_", "MyKrazyLife_")</f>
        <v/>
      </c>
      <c r="B909" t="s">
        <v>4101</v>
      </c>
      <c r="C909" t="s">
        <v>4102</v>
      </c>
      <c r="D909" t="s">
        <v>2327</v>
      </c>
      <c r="E909" t="s">
        <v>4103</v>
      </c>
      <c r="F909" t="s">
        <v>4104</v>
      </c>
      <c r="G909" t="s"/>
      <c r="H909" t="b">
        <v>0</v>
      </c>
      <c r="I909" t="s">
        <v>27</v>
      </c>
      <c r="J909" t="n">
        <v>535</v>
      </c>
      <c r="K909" t="n">
        <v>174</v>
      </c>
      <c r="L909" t="n">
        <v>438</v>
      </c>
      <c r="M909" t="n">
        <v>117</v>
      </c>
      <c r="N909" t="s"/>
    </row>
    <row r="910" spans="1:14">
      <c r="A910" s="1">
        <f>HYPERLINK("http://www.twitter.com/odeyemivictorp1", "odeyemivictorp1")</f>
        <v/>
      </c>
      <c r="B910" t="s">
        <v>4105</v>
      </c>
      <c r="C910" t="s">
        <v>4106</v>
      </c>
      <c r="D910" t="s"/>
      <c r="E910" t="s"/>
      <c r="F910" t="s">
        <v>4107</v>
      </c>
      <c r="G910" t="s"/>
      <c r="H910" t="b">
        <v>0</v>
      </c>
      <c r="I910" t="s">
        <v>27</v>
      </c>
      <c r="J910" t="n">
        <v>98</v>
      </c>
      <c r="K910" t="n">
        <v>0</v>
      </c>
      <c r="L910" t="n">
        <v>0</v>
      </c>
      <c r="M910" t="n">
        <v>0</v>
      </c>
      <c r="N910" t="s"/>
    </row>
    <row r="911" spans="1:14">
      <c r="A911" s="1">
        <f>HYPERLINK("http://www.twitter.com/theoceanisntblu", "theoceanisntblu")</f>
        <v/>
      </c>
      <c r="B911" t="s">
        <v>4108</v>
      </c>
      <c r="C911" t="s">
        <v>4109</v>
      </c>
      <c r="D911" t="s"/>
      <c r="E911" t="s">
        <v>4110</v>
      </c>
      <c r="F911" t="s">
        <v>4111</v>
      </c>
      <c r="G911" t="s"/>
      <c r="H911" t="b">
        <v>0</v>
      </c>
      <c r="I911" t="s">
        <v>27</v>
      </c>
      <c r="J911" t="n">
        <v>40</v>
      </c>
      <c r="K911" t="n">
        <v>2</v>
      </c>
      <c r="L911" t="n">
        <v>7</v>
      </c>
      <c r="M911" t="n">
        <v>0</v>
      </c>
      <c r="N911" t="s">
        <v>4112</v>
      </c>
    </row>
    <row r="912" spans="1:14">
      <c r="A912" s="1">
        <f>HYPERLINK("http://www.twitter.com/Usman559921", "Usman559921")</f>
        <v/>
      </c>
      <c r="B912" t="s">
        <v>4113</v>
      </c>
      <c r="C912" t="s">
        <v>4114</v>
      </c>
      <c r="D912" t="s"/>
      <c r="E912" t="s"/>
      <c r="F912" t="s">
        <v>4115</v>
      </c>
      <c r="G912" t="s"/>
      <c r="H912" t="b">
        <v>0</v>
      </c>
      <c r="I912" t="s">
        <v>27</v>
      </c>
      <c r="J912" t="n">
        <v>47</v>
      </c>
      <c r="K912" t="n">
        <v>2</v>
      </c>
      <c r="L912" t="n">
        <v>0</v>
      </c>
      <c r="M912" t="n">
        <v>0</v>
      </c>
      <c r="N912" t="s"/>
    </row>
    <row r="913" spans="1:14">
      <c r="A913" s="1">
        <f>HYPERLINK("http://www.twitter.com/ErdincGurer", "ErdincGurer")</f>
        <v/>
      </c>
      <c r="B913" t="s">
        <v>4116</v>
      </c>
      <c r="C913" t="s">
        <v>4117</v>
      </c>
      <c r="D913" t="s"/>
      <c r="E913" t="s"/>
      <c r="F913" t="s">
        <v>4118</v>
      </c>
      <c r="G913" t="s"/>
      <c r="H913" t="b">
        <v>0</v>
      </c>
      <c r="I913" t="s">
        <v>27</v>
      </c>
      <c r="J913" t="n">
        <v>163</v>
      </c>
      <c r="K913" t="n">
        <v>644</v>
      </c>
      <c r="L913" t="n">
        <v>325</v>
      </c>
      <c r="M913" t="n">
        <v>91</v>
      </c>
      <c r="N913" t="s">
        <v>4119</v>
      </c>
    </row>
    <row r="914" spans="1:14">
      <c r="A914" s="1">
        <f>HYPERLINK("http://www.twitter.com/omoruyimartins4", "omoruyimartins4")</f>
        <v/>
      </c>
      <c r="B914" t="s">
        <v>4120</v>
      </c>
      <c r="C914" t="s">
        <v>4121</v>
      </c>
      <c r="D914" t="s">
        <v>4122</v>
      </c>
      <c r="E914" t="s">
        <v>4123</v>
      </c>
      <c r="F914" t="s">
        <v>4124</v>
      </c>
      <c r="G914" t="s"/>
      <c r="H914" t="b">
        <v>0</v>
      </c>
      <c r="I914" t="s">
        <v>27</v>
      </c>
      <c r="J914" t="n">
        <v>1286</v>
      </c>
      <c r="K914" t="n">
        <v>49</v>
      </c>
      <c r="L914" t="n">
        <v>5</v>
      </c>
      <c r="M914" t="n">
        <v>6</v>
      </c>
      <c r="N914" t="s">
        <v>4125</v>
      </c>
    </row>
    <row r="915" spans="1:14">
      <c r="A915" s="1">
        <f>HYPERLINK("http://www.twitter.com/CarnahanHighFB", "CarnahanHighFB")</f>
        <v/>
      </c>
      <c r="B915" t="s">
        <v>4126</v>
      </c>
      <c r="C915" t="s">
        <v>4127</v>
      </c>
      <c r="D915" t="s">
        <v>4128</v>
      </c>
      <c r="E915" t="s">
        <v>4129</v>
      </c>
      <c r="F915" t="s">
        <v>4130</v>
      </c>
      <c r="G915" t="s"/>
      <c r="H915" t="b">
        <v>0</v>
      </c>
      <c r="I915" t="s">
        <v>27</v>
      </c>
      <c r="J915" t="n">
        <v>392</v>
      </c>
      <c r="K915" t="n">
        <v>17</v>
      </c>
      <c r="L915" t="n">
        <v>18</v>
      </c>
      <c r="M915" t="n">
        <v>0</v>
      </c>
      <c r="N915" t="s">
        <v>3339</v>
      </c>
    </row>
    <row r="916" spans="1:14">
      <c r="A916" s="1">
        <f>HYPERLINK("http://www.twitter.com/CalvinMaina6", "CalvinMaina6")</f>
        <v/>
      </c>
      <c r="B916" t="s">
        <v>4131</v>
      </c>
      <c r="C916" t="s">
        <v>4132</v>
      </c>
      <c r="D916" t="s">
        <v>4133</v>
      </c>
      <c r="E916" t="s">
        <v>4134</v>
      </c>
      <c r="F916" t="s">
        <v>4135</v>
      </c>
      <c r="G916" t="s"/>
      <c r="H916" t="b">
        <v>0</v>
      </c>
      <c r="I916" t="s">
        <v>27</v>
      </c>
      <c r="J916" t="n">
        <v>65</v>
      </c>
      <c r="K916" t="n">
        <v>7</v>
      </c>
      <c r="L916" t="n">
        <v>3</v>
      </c>
      <c r="M916" t="n">
        <v>5</v>
      </c>
      <c r="N916" t="s">
        <v>4136</v>
      </c>
    </row>
    <row r="917" spans="1:14">
      <c r="A917" s="1">
        <f>HYPERLINK("http://www.twitter.com/tyronemanuelle1", "tyronemanuelle1")</f>
        <v/>
      </c>
      <c r="B917" t="s">
        <v>4137</v>
      </c>
      <c r="C917" t="s">
        <v>4138</v>
      </c>
      <c r="D917" t="s"/>
      <c r="E917" t="s"/>
      <c r="F917" t="s">
        <v>4139</v>
      </c>
      <c r="G917" t="s"/>
      <c r="H917" t="b">
        <v>0</v>
      </c>
      <c r="I917" t="s">
        <v>56</v>
      </c>
      <c r="J917" t="n">
        <v>67</v>
      </c>
      <c r="K917" t="n">
        <v>0</v>
      </c>
      <c r="L917" t="n">
        <v>0</v>
      </c>
      <c r="M917" t="n">
        <v>0</v>
      </c>
      <c r="N917" t="s"/>
    </row>
    <row r="918" spans="1:14">
      <c r="A918" s="1">
        <f>HYPERLINK("http://www.twitter.com/HasslerChris", "HasslerChris")</f>
        <v/>
      </c>
      <c r="B918" t="s">
        <v>4140</v>
      </c>
      <c r="C918" t="s">
        <v>4141</v>
      </c>
      <c r="D918" t="s">
        <v>4142</v>
      </c>
      <c r="E918" t="s"/>
      <c r="F918" t="s">
        <v>4143</v>
      </c>
      <c r="G918" t="s"/>
      <c r="H918" t="b">
        <v>0</v>
      </c>
      <c r="I918" t="s">
        <v>27</v>
      </c>
      <c r="J918" t="n">
        <v>41</v>
      </c>
      <c r="K918" t="n">
        <v>47</v>
      </c>
      <c r="L918" t="n">
        <v>234</v>
      </c>
      <c r="M918" t="n">
        <v>931</v>
      </c>
      <c r="N918" t="s">
        <v>4144</v>
      </c>
    </row>
    <row r="919" spans="1:14">
      <c r="A919" s="1">
        <f>HYPERLINK("http://www.twitter.com/Stamped_joe", "Stamped_joe")</f>
        <v/>
      </c>
      <c r="B919" t="s">
        <v>4145</v>
      </c>
      <c r="C919" t="s">
        <v>4146</v>
      </c>
      <c r="D919" t="s"/>
      <c r="E919" t="s"/>
      <c r="F919" t="s">
        <v>4147</v>
      </c>
      <c r="G919" t="s"/>
      <c r="H919" t="b">
        <v>0</v>
      </c>
      <c r="I919" t="s">
        <v>27</v>
      </c>
      <c r="J919" t="n">
        <v>19</v>
      </c>
      <c r="K919" t="n">
        <v>0</v>
      </c>
      <c r="L919" t="n">
        <v>0</v>
      </c>
      <c r="M919" t="n">
        <v>0</v>
      </c>
      <c r="N919" t="s"/>
    </row>
    <row r="920" spans="1:14">
      <c r="A920" s="1">
        <f>HYPERLINK("http://www.twitter.com/JoeyKrishna1", "JoeyKrishna1")</f>
        <v/>
      </c>
      <c r="B920" t="s">
        <v>4148</v>
      </c>
      <c r="C920" t="s">
        <v>4149</v>
      </c>
      <c r="D920" t="s"/>
      <c r="E920" t="s"/>
      <c r="F920" t="s">
        <v>4150</v>
      </c>
      <c r="G920" t="s"/>
      <c r="H920" t="b">
        <v>0</v>
      </c>
      <c r="I920" t="s">
        <v>27</v>
      </c>
      <c r="J920" t="n">
        <v>117</v>
      </c>
      <c r="K920" t="n">
        <v>3</v>
      </c>
      <c r="L920" t="n">
        <v>1</v>
      </c>
      <c r="M920" t="n">
        <v>0</v>
      </c>
      <c r="N920" t="s">
        <v>4151</v>
      </c>
    </row>
    <row r="921" spans="1:14">
      <c r="A921" s="1">
        <f>HYPERLINK("http://www.twitter.com/noyman111", "noyman111")</f>
        <v/>
      </c>
      <c r="B921" t="s">
        <v>4152</v>
      </c>
      <c r="C921" t="s">
        <v>4153</v>
      </c>
      <c r="D921" t="s"/>
      <c r="E921" t="s">
        <v>4154</v>
      </c>
      <c r="F921" t="s">
        <v>4155</v>
      </c>
      <c r="G921" t="s"/>
      <c r="H921" t="b">
        <v>0</v>
      </c>
      <c r="I921" t="s">
        <v>27</v>
      </c>
      <c r="J921" t="n">
        <v>107</v>
      </c>
      <c r="K921" t="n">
        <v>11</v>
      </c>
      <c r="L921" t="n">
        <v>2</v>
      </c>
      <c r="M921" t="n">
        <v>2</v>
      </c>
      <c r="N921" t="s">
        <v>4156</v>
      </c>
    </row>
    <row r="922" spans="1:14">
      <c r="A922" s="1">
        <f>HYPERLINK("http://www.twitter.com/Agatachsya1", "Agatachsya1")</f>
        <v/>
      </c>
      <c r="B922" t="s">
        <v>4157</v>
      </c>
      <c r="C922" t="s">
        <v>4158</v>
      </c>
      <c r="D922" t="s"/>
      <c r="E922" t="s"/>
      <c r="F922" t="s">
        <v>4159</v>
      </c>
      <c r="G922" t="s"/>
      <c r="H922" t="b">
        <v>0</v>
      </c>
      <c r="I922" t="s">
        <v>181</v>
      </c>
      <c r="J922" t="n">
        <v>91</v>
      </c>
      <c r="K922" t="n">
        <v>17</v>
      </c>
      <c r="L922" t="n">
        <v>173</v>
      </c>
      <c r="M922" t="n">
        <v>319</v>
      </c>
      <c r="N922" t="s">
        <v>4160</v>
      </c>
    </row>
    <row r="923" spans="1:14">
      <c r="A923" s="1">
        <f>HYPERLINK("http://www.twitter.com/Alexandre_X_F", "Alexandre_X_F")</f>
        <v/>
      </c>
      <c r="B923" t="s">
        <v>4161</v>
      </c>
      <c r="C923" t="s">
        <v>4162</v>
      </c>
      <c r="D923" t="s">
        <v>356</v>
      </c>
      <c r="E923" t="s"/>
      <c r="F923" t="s">
        <v>4163</v>
      </c>
      <c r="G923" t="s">
        <v>4164</v>
      </c>
      <c r="H923" t="b">
        <v>0</v>
      </c>
      <c r="I923" t="s">
        <v>27</v>
      </c>
      <c r="J923" t="n">
        <v>245</v>
      </c>
      <c r="K923" t="n">
        <v>111</v>
      </c>
      <c r="L923" t="n">
        <v>8603</v>
      </c>
      <c r="M923" t="n">
        <v>11</v>
      </c>
      <c r="N923" t="s">
        <v>4165</v>
      </c>
    </row>
    <row r="924" spans="1:14">
      <c r="A924" s="1">
        <f>HYPERLINK("http://www.twitter.com/AndrewP23388402", "AndrewP23388402")</f>
        <v/>
      </c>
      <c r="B924" t="s">
        <v>4166</v>
      </c>
      <c r="C924" t="s">
        <v>4167</v>
      </c>
      <c r="D924" t="s"/>
      <c r="E924" t="s"/>
      <c r="F924" t="s">
        <v>4168</v>
      </c>
      <c r="G924" t="s"/>
      <c r="H924" t="b">
        <v>0</v>
      </c>
      <c r="I924" t="s">
        <v>27</v>
      </c>
      <c r="J924" t="n">
        <v>35</v>
      </c>
      <c r="K924" t="n">
        <v>1</v>
      </c>
      <c r="L924" t="n">
        <v>0</v>
      </c>
      <c r="M924" t="n">
        <v>3</v>
      </c>
      <c r="N924" t="s"/>
    </row>
    <row r="925" spans="1:14">
      <c r="A925" s="1">
        <f>HYPERLINK("http://www.twitter.com/hazemmohamed454", "hazemmohamed454")</f>
        <v/>
      </c>
      <c r="B925" t="s">
        <v>4169</v>
      </c>
      <c r="C925" t="s">
        <v>4170</v>
      </c>
      <c r="D925" t="s">
        <v>292</v>
      </c>
      <c r="E925" t="s">
        <v>4171</v>
      </c>
      <c r="F925" t="s">
        <v>4172</v>
      </c>
      <c r="G925" t="s"/>
      <c r="H925" t="b">
        <v>0</v>
      </c>
      <c r="I925" t="s">
        <v>342</v>
      </c>
      <c r="J925" t="n">
        <v>1152</v>
      </c>
      <c r="K925" t="n">
        <v>20</v>
      </c>
      <c r="L925" t="n">
        <v>2</v>
      </c>
      <c r="M925" t="n">
        <v>77</v>
      </c>
      <c r="N925" t="s">
        <v>4173</v>
      </c>
    </row>
    <row r="926" spans="1:14">
      <c r="A926" s="1">
        <f>HYPERLINK("http://www.twitter.com/chrlncrdn", "chrlncrdn")</f>
        <v/>
      </c>
      <c r="B926" t="s">
        <v>4174</v>
      </c>
      <c r="C926" t="s">
        <v>4175</v>
      </c>
      <c r="D926" t="s"/>
      <c r="E926" t="s">
        <v>4176</v>
      </c>
      <c r="F926" t="s">
        <v>4177</v>
      </c>
      <c r="G926" t="s"/>
      <c r="H926" t="b">
        <v>0</v>
      </c>
      <c r="I926" t="s">
        <v>27</v>
      </c>
      <c r="J926" t="n">
        <v>76</v>
      </c>
      <c r="K926" t="n">
        <v>8</v>
      </c>
      <c r="L926" t="n">
        <v>23</v>
      </c>
      <c r="M926" t="n">
        <v>32</v>
      </c>
      <c r="N926" t="s">
        <v>4178</v>
      </c>
    </row>
    <row r="927" spans="1:14">
      <c r="A927" s="1">
        <f>HYPERLINK("http://www.twitter.com/Miamthegymnast", "Miamthegymnast")</f>
        <v/>
      </c>
      <c r="B927" t="s">
        <v>4179</v>
      </c>
      <c r="C927" t="s">
        <v>4180</v>
      </c>
      <c r="D927" t="s"/>
      <c r="E927" t="s"/>
      <c r="F927" t="s">
        <v>4181</v>
      </c>
      <c r="G927" t="s"/>
      <c r="H927" t="b">
        <v>0</v>
      </c>
      <c r="I927" t="s">
        <v>27</v>
      </c>
      <c r="J927" t="n">
        <v>24</v>
      </c>
      <c r="K927" t="n">
        <v>4</v>
      </c>
      <c r="L927" t="n">
        <v>50</v>
      </c>
      <c r="M927" t="n">
        <v>377</v>
      </c>
      <c r="N927" t="s">
        <v>4182</v>
      </c>
    </row>
    <row r="928" spans="1:14">
      <c r="A928" s="1">
        <f>HYPERLINK("http://www.twitter.com/JoRuArVa", "JoRuArVa")</f>
        <v/>
      </c>
      <c r="B928" t="s">
        <v>4183</v>
      </c>
      <c r="C928" t="s">
        <v>4184</v>
      </c>
      <c r="D928" t="s">
        <v>4185</v>
      </c>
      <c r="E928" t="s"/>
      <c r="F928" t="s">
        <v>4186</v>
      </c>
      <c r="G928" t="s"/>
      <c r="H928" t="b">
        <v>0</v>
      </c>
      <c r="I928" t="s">
        <v>56</v>
      </c>
      <c r="J928" t="n">
        <v>30</v>
      </c>
      <c r="K928" t="n">
        <v>2</v>
      </c>
      <c r="L928" t="n">
        <v>61</v>
      </c>
      <c r="M928" t="n">
        <v>614</v>
      </c>
      <c r="N928" t="s">
        <v>4187</v>
      </c>
    </row>
    <row r="929" spans="1:14">
      <c r="A929" s="1">
        <f>HYPERLINK("http://www.twitter.com/_jordaaaaann", "_jordaaaaann")</f>
        <v/>
      </c>
      <c r="B929" t="s">
        <v>4188</v>
      </c>
      <c r="C929" t="s">
        <v>4189</v>
      </c>
      <c r="D929" t="s">
        <v>4190</v>
      </c>
      <c r="E929" t="s"/>
      <c r="F929" t="s">
        <v>4191</v>
      </c>
      <c r="G929" t="s"/>
      <c r="H929" t="b">
        <v>0</v>
      </c>
      <c r="I929" t="s">
        <v>27</v>
      </c>
      <c r="J929" t="n">
        <v>130</v>
      </c>
      <c r="K929" t="n">
        <v>59</v>
      </c>
      <c r="L929" t="n">
        <v>1005</v>
      </c>
      <c r="M929" t="n">
        <v>860</v>
      </c>
      <c r="N929" t="s"/>
    </row>
    <row r="930" spans="1:14">
      <c r="A930" s="1">
        <f>HYPERLINK("http://www.twitter.com/Daniel38386681", "Daniel38386681")</f>
        <v/>
      </c>
      <c r="B930" t="s">
        <v>4192</v>
      </c>
      <c r="C930" t="s">
        <v>4193</v>
      </c>
      <c r="D930" t="s"/>
      <c r="E930" t="s"/>
      <c r="F930" t="s">
        <v>4194</v>
      </c>
      <c r="G930" t="s"/>
      <c r="H930" t="b">
        <v>0</v>
      </c>
      <c r="I930" t="s">
        <v>27</v>
      </c>
      <c r="J930" t="n">
        <v>42</v>
      </c>
      <c r="K930" t="n">
        <v>0</v>
      </c>
      <c r="L930" t="n">
        <v>0</v>
      </c>
      <c r="M930" t="n">
        <v>3</v>
      </c>
      <c r="N930" t="s"/>
    </row>
    <row r="931" spans="1:14">
      <c r="A931" s="1">
        <f>HYPERLINK("http://www.twitter.com/3P3hEpjyBUnUpM2", "3P3hEpjyBUnUpM2")</f>
        <v/>
      </c>
      <c r="B931" t="s">
        <v>4195</v>
      </c>
      <c r="C931" t="s">
        <v>4196</v>
      </c>
      <c r="D931" t="s">
        <v>4197</v>
      </c>
      <c r="E931" t="s"/>
      <c r="F931" t="s">
        <v>4198</v>
      </c>
      <c r="G931" t="s"/>
      <c r="H931" t="b">
        <v>0</v>
      </c>
      <c r="I931" t="s">
        <v>27</v>
      </c>
      <c r="J931" t="n">
        <v>2</v>
      </c>
      <c r="K931" t="n">
        <v>0</v>
      </c>
      <c r="L931" t="n">
        <v>0</v>
      </c>
      <c r="M931" t="n">
        <v>0</v>
      </c>
      <c r="N931" t="s"/>
    </row>
    <row r="932" spans="1:14">
      <c r="A932" s="1">
        <f>HYPERLINK("http://www.twitter.com/Hockeyfan1216", "Hockeyfan1216")</f>
        <v/>
      </c>
      <c r="B932" t="s">
        <v>4199</v>
      </c>
      <c r="C932" t="s">
        <v>4200</v>
      </c>
      <c r="D932" t="s"/>
      <c r="E932" t="s"/>
      <c r="F932" t="s">
        <v>4201</v>
      </c>
      <c r="G932" t="s"/>
      <c r="H932" t="b">
        <v>0</v>
      </c>
      <c r="I932" t="s">
        <v>27</v>
      </c>
      <c r="J932" t="n">
        <v>154</v>
      </c>
      <c r="K932" t="n">
        <v>3</v>
      </c>
      <c r="L932" t="n">
        <v>3</v>
      </c>
      <c r="M932" t="n">
        <v>4</v>
      </c>
      <c r="N932" t="s">
        <v>2769</v>
      </c>
    </row>
    <row r="933" spans="1:14">
      <c r="A933" s="1">
        <f>HYPERLINK("http://www.twitter.com/IamHardTimes", "IamHardTimes")</f>
        <v/>
      </c>
      <c r="B933" t="s">
        <v>4202</v>
      </c>
      <c r="C933" t="s">
        <v>4203</v>
      </c>
      <c r="D933" t="s">
        <v>4204</v>
      </c>
      <c r="E933" t="s">
        <v>4205</v>
      </c>
      <c r="F933" t="s">
        <v>4206</v>
      </c>
      <c r="G933" t="s">
        <v>4207</v>
      </c>
      <c r="H933" t="b">
        <v>0</v>
      </c>
      <c r="I933" t="s">
        <v>27</v>
      </c>
      <c r="J933" t="n">
        <v>2755</v>
      </c>
      <c r="K933" t="n">
        <v>2585</v>
      </c>
      <c r="L933" t="n">
        <v>18314</v>
      </c>
      <c r="M933" t="n">
        <v>3770</v>
      </c>
      <c r="N933" t="s">
        <v>4208</v>
      </c>
    </row>
    <row r="934" spans="1:14">
      <c r="A934" s="1">
        <f>HYPERLINK("http://www.twitter.com/sonroof9", "sonroof9")</f>
        <v/>
      </c>
      <c r="B934" t="s">
        <v>4209</v>
      </c>
      <c r="C934" t="s">
        <v>4210</v>
      </c>
      <c r="D934" t="s"/>
      <c r="E934" t="s"/>
      <c r="F934" t="s">
        <v>4211</v>
      </c>
      <c r="G934" t="s"/>
      <c r="H934" t="b">
        <v>0</v>
      </c>
      <c r="I934" t="s">
        <v>27</v>
      </c>
      <c r="J934" t="n">
        <v>46</v>
      </c>
      <c r="K934" t="n">
        <v>0</v>
      </c>
      <c r="L934" t="n">
        <v>0</v>
      </c>
      <c r="M934" t="n">
        <v>0</v>
      </c>
      <c r="N934" t="s"/>
    </row>
    <row r="935" spans="1:14">
      <c r="A935" s="1">
        <f>HYPERLINK("http://www.twitter.com/Dahiana14888914", "Dahiana14888914")</f>
        <v/>
      </c>
      <c r="B935" t="s">
        <v>4212</v>
      </c>
      <c r="C935" t="s">
        <v>4213</v>
      </c>
      <c r="D935" t="s"/>
      <c r="E935" t="s"/>
      <c r="F935" t="s">
        <v>4214</v>
      </c>
      <c r="G935" t="s"/>
      <c r="H935" t="b">
        <v>0</v>
      </c>
      <c r="I935" t="s">
        <v>56</v>
      </c>
      <c r="J935" t="n">
        <v>100</v>
      </c>
      <c r="K935" t="n">
        <v>0</v>
      </c>
      <c r="L935" t="n">
        <v>0</v>
      </c>
      <c r="M935" t="n">
        <v>0</v>
      </c>
      <c r="N935" t="s"/>
    </row>
    <row r="936" spans="1:14">
      <c r="A936" s="1">
        <f>HYPERLINK("http://www.twitter.com/MRAzevedo_", "MRAzevedo_")</f>
        <v/>
      </c>
      <c r="B936" t="s">
        <v>4215</v>
      </c>
      <c r="C936" t="s">
        <v>4216</v>
      </c>
      <c r="D936" t="s">
        <v>4217</v>
      </c>
      <c r="E936" t="s">
        <v>4218</v>
      </c>
      <c r="F936" t="s">
        <v>4219</v>
      </c>
      <c r="G936" t="s"/>
      <c r="H936" t="b">
        <v>0</v>
      </c>
      <c r="I936" t="s">
        <v>22</v>
      </c>
      <c r="J936" t="n">
        <v>486</v>
      </c>
      <c r="K936" t="n">
        <v>282</v>
      </c>
      <c r="L936" t="n">
        <v>11250</v>
      </c>
      <c r="M936" t="n">
        <v>2131</v>
      </c>
      <c r="N936" t="s">
        <v>4220</v>
      </c>
    </row>
    <row r="937" spans="1:14">
      <c r="A937" s="1">
        <f>HYPERLINK("http://www.twitter.com/JavigRios", "JavigRios")</f>
        <v/>
      </c>
      <c r="B937" t="s">
        <v>4221</v>
      </c>
      <c r="C937" t="s">
        <v>4222</v>
      </c>
      <c r="D937" t="s">
        <v>4223</v>
      </c>
      <c r="E937" t="s">
        <v>4224</v>
      </c>
      <c r="F937" t="s">
        <v>4225</v>
      </c>
      <c r="G937" t="s">
        <v>4226</v>
      </c>
      <c r="H937" t="b">
        <v>0</v>
      </c>
      <c r="I937" t="s">
        <v>56</v>
      </c>
      <c r="J937" t="n">
        <v>217</v>
      </c>
      <c r="K937" t="n">
        <v>86</v>
      </c>
      <c r="L937" t="n">
        <v>678</v>
      </c>
      <c r="M937" t="n">
        <v>4456</v>
      </c>
      <c r="N937" t="s">
        <v>4227</v>
      </c>
    </row>
    <row r="938" spans="1:14">
      <c r="A938" s="1">
        <f>HYPERLINK("http://www.twitter.com/GYMDuce", "GYMDuce")</f>
        <v/>
      </c>
      <c r="B938" t="s">
        <v>4228</v>
      </c>
      <c r="C938" t="s">
        <v>4229</v>
      </c>
      <c r="D938" t="s">
        <v>4230</v>
      </c>
      <c r="E938" t="s">
        <v>4231</v>
      </c>
      <c r="F938" t="s">
        <v>4232</v>
      </c>
      <c r="G938" t="s"/>
      <c r="H938" t="b">
        <v>0</v>
      </c>
      <c r="I938" t="s">
        <v>27</v>
      </c>
      <c r="J938" t="n">
        <v>500</v>
      </c>
      <c r="K938" t="n">
        <v>838</v>
      </c>
      <c r="L938" t="n">
        <v>12840</v>
      </c>
      <c r="M938" t="n">
        <v>26</v>
      </c>
      <c r="N938" t="s">
        <v>4233</v>
      </c>
    </row>
    <row r="939" spans="1:14">
      <c r="A939" s="1">
        <f>HYPERLINK("http://www.twitter.com/dengfengming", "dengfengming")</f>
        <v/>
      </c>
      <c r="B939" t="s">
        <v>4234</v>
      </c>
      <c r="C939" t="s">
        <v>4235</v>
      </c>
      <c r="D939" t="s"/>
      <c r="E939" t="s"/>
      <c r="F939" t="s">
        <v>4236</v>
      </c>
      <c r="G939" t="s"/>
      <c r="H939" t="b">
        <v>0</v>
      </c>
      <c r="I939" t="s">
        <v>249</v>
      </c>
      <c r="J939" t="n">
        <v>123</v>
      </c>
      <c r="K939" t="n">
        <v>10</v>
      </c>
      <c r="L939" t="n">
        <v>29</v>
      </c>
      <c r="M939" t="n">
        <v>4</v>
      </c>
      <c r="N939" t="s">
        <v>4237</v>
      </c>
    </row>
    <row r="940" spans="1:14">
      <c r="A940" s="1">
        <f>HYPERLINK("http://www.twitter.com/Leshkantora", "Leshkantora")</f>
        <v/>
      </c>
      <c r="B940" t="s">
        <v>4238</v>
      </c>
      <c r="C940" t="s">
        <v>4239</v>
      </c>
      <c r="D940" t="s"/>
      <c r="E940" t="s">
        <v>4240</v>
      </c>
      <c r="F940" t="s">
        <v>4241</v>
      </c>
      <c r="G940" t="s"/>
      <c r="H940" t="b">
        <v>0</v>
      </c>
      <c r="I940" t="s">
        <v>27</v>
      </c>
      <c r="J940" t="n">
        <v>193</v>
      </c>
      <c r="K940" t="n">
        <v>138</v>
      </c>
      <c r="L940" t="n">
        <v>13598</v>
      </c>
      <c r="M940" t="n">
        <v>5123</v>
      </c>
      <c r="N940" t="s">
        <v>4242</v>
      </c>
    </row>
    <row r="941" spans="1:14">
      <c r="A941" s="1">
        <f>HYPERLINK("http://www.twitter.com/GuevaraCarls", "GuevaraCarls")</f>
        <v/>
      </c>
      <c r="B941" t="s">
        <v>4243</v>
      </c>
      <c r="C941" t="s">
        <v>4244</v>
      </c>
      <c r="D941" t="s">
        <v>4245</v>
      </c>
      <c r="E941" t="s">
        <v>4246</v>
      </c>
      <c r="F941" t="s">
        <v>4247</v>
      </c>
      <c r="G941" t="s"/>
      <c r="H941" t="b">
        <v>0</v>
      </c>
      <c r="I941" t="s">
        <v>56</v>
      </c>
      <c r="J941" t="n">
        <v>12</v>
      </c>
      <c r="K941" t="n">
        <v>0</v>
      </c>
      <c r="L941" t="n">
        <v>1</v>
      </c>
      <c r="M941" t="n">
        <v>0</v>
      </c>
      <c r="N941" t="s">
        <v>4248</v>
      </c>
    </row>
    <row r="942" spans="1:14">
      <c r="A942" s="1">
        <f>HYPERLINK("http://www.twitter.com/JamesBowie1976", "JamesBowie1976")</f>
        <v/>
      </c>
      <c r="B942" t="s">
        <v>4249</v>
      </c>
      <c r="C942" t="s">
        <v>4250</v>
      </c>
      <c r="D942" t="s">
        <v>4251</v>
      </c>
      <c r="E942" t="s">
        <v>4252</v>
      </c>
      <c r="F942" t="s">
        <v>4253</v>
      </c>
      <c r="G942" t="s"/>
      <c r="H942" t="b">
        <v>0</v>
      </c>
      <c r="I942" t="s">
        <v>27</v>
      </c>
      <c r="J942" t="n">
        <v>19</v>
      </c>
      <c r="K942" t="n">
        <v>2</v>
      </c>
      <c r="L942" t="n">
        <v>2</v>
      </c>
      <c r="M942" t="n">
        <v>0</v>
      </c>
      <c r="N942" t="s">
        <v>4254</v>
      </c>
    </row>
    <row r="943" spans="1:14">
      <c r="A943" s="1">
        <f>HYPERLINK("http://www.twitter.com/ZdB084S9dUBa3y8", "ZdB084S9dUBa3y8")</f>
        <v/>
      </c>
      <c r="B943" t="s">
        <v>4255</v>
      </c>
      <c r="C943" t="s">
        <v>4256</v>
      </c>
      <c r="D943" t="s">
        <v>4257</v>
      </c>
      <c r="E943" t="s">
        <v>4258</v>
      </c>
      <c r="F943" t="s">
        <v>4259</v>
      </c>
      <c r="G943" t="s"/>
      <c r="H943" t="b">
        <v>0</v>
      </c>
      <c r="I943" t="s">
        <v>27</v>
      </c>
      <c r="J943" t="n">
        <v>160</v>
      </c>
      <c r="K943" t="n">
        <v>1</v>
      </c>
      <c r="L943" t="n">
        <v>0</v>
      </c>
      <c r="M943" t="n">
        <v>1</v>
      </c>
      <c r="N943" t="s"/>
    </row>
    <row r="944" spans="1:14">
      <c r="A944" s="1">
        <f>HYPERLINK("http://www.twitter.com/kingfaabs_1", "kingfaabs_1")</f>
        <v/>
      </c>
      <c r="B944" t="s">
        <v>4260</v>
      </c>
      <c r="C944" t="s">
        <v>4261</v>
      </c>
      <c r="D944" t="s"/>
      <c r="E944" t="s">
        <v>4262</v>
      </c>
      <c r="F944" t="s">
        <v>4263</v>
      </c>
      <c r="G944" t="s"/>
      <c r="H944" t="b">
        <v>0</v>
      </c>
      <c r="I944" t="s">
        <v>27</v>
      </c>
      <c r="J944" t="n">
        <v>141</v>
      </c>
      <c r="K944" t="n">
        <v>2</v>
      </c>
      <c r="L944" t="n">
        <v>0</v>
      </c>
      <c r="M944" t="n">
        <v>1</v>
      </c>
      <c r="N944" t="s"/>
    </row>
    <row r="945" spans="1:14">
      <c r="A945" s="1">
        <f>HYPERLINK("http://www.twitter.com/MarkDavis84", "MarkDavis84")</f>
        <v/>
      </c>
      <c r="B945" t="s">
        <v>4264</v>
      </c>
      <c r="C945" t="s">
        <v>4265</v>
      </c>
      <c r="D945" t="s"/>
      <c r="E945" t="s"/>
      <c r="F945" t="s">
        <v>4266</v>
      </c>
      <c r="G945" t="s"/>
      <c r="H945" t="b">
        <v>0</v>
      </c>
      <c r="I945" t="s">
        <v>27</v>
      </c>
      <c r="J945" t="n">
        <v>379</v>
      </c>
      <c r="K945" t="n">
        <v>148</v>
      </c>
      <c r="L945" t="n">
        <v>189</v>
      </c>
      <c r="M945" t="n">
        <v>287</v>
      </c>
      <c r="N945" t="s">
        <v>4267</v>
      </c>
    </row>
    <row r="946" spans="1:14">
      <c r="A946" s="1">
        <f>HYPERLINK("http://www.twitter.com/MarvinChicag", "MarvinChicag")</f>
        <v/>
      </c>
      <c r="B946" t="s">
        <v>4268</v>
      </c>
      <c r="C946" t="s">
        <v>4269</v>
      </c>
      <c r="D946" t="s">
        <v>4270</v>
      </c>
      <c r="E946" t="s">
        <v>4271</v>
      </c>
      <c r="F946" t="s">
        <v>4272</v>
      </c>
      <c r="G946" t="s"/>
      <c r="H946" t="b">
        <v>0</v>
      </c>
      <c r="I946" t="s">
        <v>17</v>
      </c>
      <c r="J946" t="n">
        <v>201</v>
      </c>
      <c r="K946" t="n">
        <v>252</v>
      </c>
      <c r="L946" t="n">
        <v>15944</v>
      </c>
      <c r="M946" t="n">
        <v>1851</v>
      </c>
      <c r="N946" t="s">
        <v>4273</v>
      </c>
    </row>
    <row r="947" spans="1:14">
      <c r="A947" s="1">
        <f>HYPERLINK("http://www.twitter.com/gossip_kingz", "gossip_kingz")</f>
        <v/>
      </c>
      <c r="B947" t="s">
        <v>4274</v>
      </c>
      <c r="C947" t="s">
        <v>4275</v>
      </c>
      <c r="D947" t="s">
        <v>348</v>
      </c>
      <c r="E947" t="s">
        <v>4276</v>
      </c>
      <c r="F947" t="s">
        <v>4277</v>
      </c>
      <c r="G947" t="s"/>
      <c r="H947" t="b">
        <v>0</v>
      </c>
      <c r="I947" t="s">
        <v>27</v>
      </c>
      <c r="J947" t="n">
        <v>91</v>
      </c>
      <c r="K947" t="n">
        <v>1</v>
      </c>
      <c r="L947" t="n">
        <v>32</v>
      </c>
      <c r="M947" t="n">
        <v>0</v>
      </c>
      <c r="N947" t="s">
        <v>4278</v>
      </c>
    </row>
    <row r="948" spans="1:14">
      <c r="A948" s="1">
        <f>HYPERLINK("http://www.twitter.com/Scotthawes86", "Scotthawes86")</f>
        <v/>
      </c>
      <c r="B948" t="s">
        <v>4279</v>
      </c>
      <c r="C948" t="s">
        <v>4280</v>
      </c>
      <c r="D948" t="s">
        <v>4281</v>
      </c>
      <c r="E948" t="s">
        <v>4282</v>
      </c>
      <c r="F948" t="s">
        <v>4283</v>
      </c>
      <c r="G948" t="s"/>
      <c r="H948" t="b">
        <v>0</v>
      </c>
      <c r="I948" t="s">
        <v>27</v>
      </c>
      <c r="J948" t="n">
        <v>375</v>
      </c>
      <c r="K948" t="n">
        <v>54</v>
      </c>
      <c r="L948" t="n">
        <v>200</v>
      </c>
      <c r="M948" t="n">
        <v>314</v>
      </c>
      <c r="N948" t="s">
        <v>4284</v>
      </c>
    </row>
    <row r="949" spans="1:14">
      <c r="A949" s="1">
        <f>HYPERLINK("http://www.twitter.com/sm_alie", "sm_alie")</f>
        <v/>
      </c>
      <c r="B949" t="s">
        <v>4285</v>
      </c>
      <c r="C949" t="s">
        <v>4286</v>
      </c>
      <c r="D949" t="s"/>
      <c r="E949" t="s"/>
      <c r="F949" t="s">
        <v>4287</v>
      </c>
      <c r="G949" t="s"/>
      <c r="H949" t="b">
        <v>0</v>
      </c>
      <c r="I949" t="s">
        <v>27</v>
      </c>
      <c r="J949" t="n">
        <v>67</v>
      </c>
      <c r="K949" t="n">
        <v>1</v>
      </c>
      <c r="L949" t="n">
        <v>0</v>
      </c>
      <c r="M949" t="n">
        <v>2</v>
      </c>
      <c r="N949" t="s"/>
    </row>
    <row r="950" spans="1:14">
      <c r="A950" s="1">
        <f>HYPERLINK("http://www.twitter.com/LeoKang18", "LeoKang18")</f>
        <v/>
      </c>
      <c r="B950" t="s">
        <v>4288</v>
      </c>
      <c r="C950" t="s">
        <v>4289</v>
      </c>
      <c r="D950" t="s"/>
      <c r="E950" t="s"/>
      <c r="F950" t="s">
        <v>4290</v>
      </c>
      <c r="G950" t="s"/>
      <c r="H950" t="b">
        <v>0</v>
      </c>
      <c r="I950" t="s">
        <v>27</v>
      </c>
      <c r="J950" t="n">
        <v>198</v>
      </c>
      <c r="K950" t="n">
        <v>3</v>
      </c>
      <c r="L950" t="n">
        <v>0</v>
      </c>
      <c r="M950" t="n">
        <v>0</v>
      </c>
      <c r="N950" t="s"/>
    </row>
    <row r="951" spans="1:14">
      <c r="A951" s="1">
        <f>HYPERLINK("http://www.twitter.com/omi_3JSBbask34", "omi_3JSBbask34")</f>
        <v/>
      </c>
      <c r="B951" t="s">
        <v>4291</v>
      </c>
      <c r="C951" t="s">
        <v>4292</v>
      </c>
      <c r="D951" t="s"/>
      <c r="E951" t="s"/>
      <c r="F951" t="s">
        <v>4293</v>
      </c>
      <c r="G951" t="s"/>
      <c r="H951" t="b">
        <v>0</v>
      </c>
      <c r="I951" t="s">
        <v>154</v>
      </c>
      <c r="J951" t="n">
        <v>16</v>
      </c>
      <c r="K951" t="n">
        <v>15</v>
      </c>
      <c r="L951" t="n">
        <v>588</v>
      </c>
      <c r="M951" t="n">
        <v>178</v>
      </c>
      <c r="N951" t="s"/>
    </row>
    <row r="952" spans="1:14">
      <c r="A952" s="1">
        <f>HYPERLINK("http://www.twitter.com/Hasssalim90", "Hasssalim90")</f>
        <v/>
      </c>
      <c r="B952" t="s">
        <v>4294</v>
      </c>
      <c r="C952" t="s">
        <v>4295</v>
      </c>
      <c r="D952" t="s"/>
      <c r="E952" t="s"/>
      <c r="F952" t="s">
        <v>4296</v>
      </c>
      <c r="G952" t="s"/>
      <c r="H952" t="b">
        <v>0</v>
      </c>
      <c r="I952" t="s">
        <v>1691</v>
      </c>
      <c r="J952" t="n">
        <v>18</v>
      </c>
      <c r="K952" t="n">
        <v>0</v>
      </c>
      <c r="L952" t="n">
        <v>0</v>
      </c>
      <c r="M952" t="n">
        <v>0</v>
      </c>
      <c r="N952" t="s"/>
    </row>
    <row r="953" spans="1:14">
      <c r="A953" s="1">
        <f>HYPERLINK("http://www.twitter.com/hoops_market", "hoops_market")</f>
        <v/>
      </c>
      <c r="B953" t="s">
        <v>4297</v>
      </c>
      <c r="C953" t="s">
        <v>4298</v>
      </c>
      <c r="D953" t="s">
        <v>599</v>
      </c>
      <c r="E953" t="s">
        <v>4299</v>
      </c>
      <c r="F953" t="s">
        <v>4300</v>
      </c>
      <c r="G953" t="s">
        <v>4301</v>
      </c>
      <c r="H953" t="b">
        <v>0</v>
      </c>
      <c r="I953" t="s">
        <v>27</v>
      </c>
      <c r="J953" t="n">
        <v>588</v>
      </c>
      <c r="K953" t="n">
        <v>48</v>
      </c>
      <c r="L953" t="n">
        <v>119</v>
      </c>
      <c r="M953" t="n">
        <v>1</v>
      </c>
      <c r="N953" t="s">
        <v>4302</v>
      </c>
    </row>
    <row r="954" spans="1:14">
      <c r="A954" s="1">
        <f>HYPERLINK("http://www.twitter.com/carlozgonzales2", "carlozgonzales2")</f>
        <v/>
      </c>
      <c r="B954" t="s">
        <v>4303</v>
      </c>
      <c r="C954" t="s">
        <v>4304</v>
      </c>
      <c r="D954" t="s">
        <v>4305</v>
      </c>
      <c r="E954" t="s"/>
      <c r="F954" t="s">
        <v>4306</v>
      </c>
      <c r="G954" t="s"/>
      <c r="H954" t="b">
        <v>0</v>
      </c>
      <c r="I954" t="s">
        <v>56</v>
      </c>
      <c r="J954" t="n">
        <v>191</v>
      </c>
      <c r="K954" t="n">
        <v>21</v>
      </c>
      <c r="L954" t="n">
        <v>138</v>
      </c>
      <c r="M954" t="n">
        <v>347</v>
      </c>
      <c r="N954" t="s">
        <v>4307</v>
      </c>
    </row>
    <row r="955" spans="1:14">
      <c r="A955" s="1">
        <f>HYPERLINK("http://www.twitter.com/mo_jeri", "mo_jeri")</f>
        <v/>
      </c>
      <c r="B955" t="s">
        <v>4308</v>
      </c>
      <c r="C955" t="s">
        <v>4309</v>
      </c>
      <c r="D955" t="s"/>
      <c r="E955" t="s">
        <v>4310</v>
      </c>
      <c r="F955" t="s">
        <v>4311</v>
      </c>
      <c r="G955" t="s"/>
      <c r="H955" t="b">
        <v>0</v>
      </c>
      <c r="I955" t="s">
        <v>27</v>
      </c>
      <c r="J955" t="n">
        <v>168</v>
      </c>
      <c r="K955" t="n">
        <v>57</v>
      </c>
      <c r="L955" t="n">
        <v>195</v>
      </c>
      <c r="M955" t="n">
        <v>404</v>
      </c>
      <c r="N955" t="s">
        <v>4312</v>
      </c>
    </row>
    <row r="956" spans="1:14">
      <c r="A956" s="1">
        <f>HYPERLINK("http://www.twitter.com/sunrunzhi1", "sunrunzhi1")</f>
        <v/>
      </c>
      <c r="B956" t="s">
        <v>4313</v>
      </c>
      <c r="C956" t="s">
        <v>4314</v>
      </c>
      <c r="D956" t="s">
        <v>270</v>
      </c>
      <c r="E956" t="s">
        <v>4315</v>
      </c>
      <c r="F956" t="s">
        <v>4316</v>
      </c>
      <c r="G956" t="s"/>
      <c r="H956" t="b">
        <v>0</v>
      </c>
      <c r="I956" t="s">
        <v>27</v>
      </c>
      <c r="J956" t="n">
        <v>190</v>
      </c>
      <c r="K956" t="n">
        <v>3</v>
      </c>
      <c r="L956" t="n">
        <v>0</v>
      </c>
      <c r="M956" t="n">
        <v>0</v>
      </c>
      <c r="N956" t="s"/>
    </row>
    <row r="957" spans="1:14">
      <c r="A957" s="1">
        <f>HYPERLINK("http://www.twitter.com/CarlosH22447847", "CarlosH22447847")</f>
        <v/>
      </c>
      <c r="B957" t="s">
        <v>4317</v>
      </c>
      <c r="C957" t="s">
        <v>4318</v>
      </c>
      <c r="D957" t="s"/>
      <c r="E957" t="s"/>
      <c r="F957" t="s">
        <v>4319</v>
      </c>
      <c r="G957" t="s"/>
      <c r="H957" t="b">
        <v>0</v>
      </c>
      <c r="I957" t="s">
        <v>56</v>
      </c>
      <c r="J957" t="n">
        <v>148</v>
      </c>
      <c r="K957" t="n">
        <v>2</v>
      </c>
      <c r="L957" t="n">
        <v>0</v>
      </c>
      <c r="M957" t="n">
        <v>0</v>
      </c>
      <c r="N957" t="s"/>
    </row>
    <row r="958" spans="1:14">
      <c r="A958" s="1">
        <f>HYPERLINK("http://www.twitter.com/RoChA_AlEx99", "RoChA_AlEx99")</f>
        <v/>
      </c>
      <c r="B958" t="s">
        <v>4320</v>
      </c>
      <c r="C958" t="s">
        <v>4321</v>
      </c>
      <c r="D958" t="s"/>
      <c r="E958" t="s">
        <v>4322</v>
      </c>
      <c r="F958" t="s">
        <v>4323</v>
      </c>
      <c r="G958" t="s"/>
      <c r="H958" t="b">
        <v>0</v>
      </c>
      <c r="I958" t="s">
        <v>22</v>
      </c>
      <c r="J958" t="n">
        <v>186</v>
      </c>
      <c r="K958" t="n">
        <v>342</v>
      </c>
      <c r="L958" t="n">
        <v>12081</v>
      </c>
      <c r="M958" t="n">
        <v>7305</v>
      </c>
      <c r="N958" t="s">
        <v>4324</v>
      </c>
    </row>
    <row r="959" spans="1:14">
      <c r="A959" s="1">
        <f>HYPERLINK("http://www.twitter.com/titommio", "titommio")</f>
        <v/>
      </c>
      <c r="B959" t="s">
        <v>4325</v>
      </c>
      <c r="C959" t="s">
        <v>4326</v>
      </c>
      <c r="D959" t="s"/>
      <c r="E959" t="s">
        <v>4327</v>
      </c>
      <c r="F959" t="s">
        <v>4328</v>
      </c>
      <c r="G959" t="s"/>
      <c r="H959" t="b">
        <v>0</v>
      </c>
      <c r="I959" t="s">
        <v>27</v>
      </c>
      <c r="J959" t="n">
        <v>296</v>
      </c>
      <c r="K959" t="n">
        <v>674</v>
      </c>
      <c r="L959" t="n">
        <v>28251</v>
      </c>
      <c r="M959" t="n">
        <v>14226</v>
      </c>
      <c r="N959" t="s">
        <v>4329</v>
      </c>
    </row>
    <row r="960" spans="1:14">
      <c r="A960" s="1">
        <f>HYPERLINK("http://www.twitter.com/brahimkaraylan4", "brahimkaraylan4")</f>
        <v/>
      </c>
      <c r="B960" t="s">
        <v>4330</v>
      </c>
      <c r="C960" t="s">
        <v>4331</v>
      </c>
      <c r="D960" t="s"/>
      <c r="E960" t="s"/>
      <c r="F960" t="s">
        <v>4332</v>
      </c>
      <c r="G960" t="s"/>
      <c r="H960" t="b">
        <v>0</v>
      </c>
      <c r="I960" t="s">
        <v>308</v>
      </c>
      <c r="J960" t="n">
        <v>98</v>
      </c>
      <c r="K960" t="n">
        <v>3</v>
      </c>
      <c r="L960" t="n">
        <v>0</v>
      </c>
      <c r="M960" t="n">
        <v>0</v>
      </c>
      <c r="N960" t="s"/>
    </row>
    <row r="961" spans="1:14">
      <c r="A961" s="1">
        <f>HYPERLINK("http://www.twitter.com/Emrekaylalp1", "Emrekaylalp1")</f>
        <v/>
      </c>
      <c r="B961" t="s">
        <v>4333</v>
      </c>
      <c r="C961" t="s">
        <v>4334</v>
      </c>
      <c r="D961" t="s">
        <v>4335</v>
      </c>
      <c r="E961" t="s"/>
      <c r="F961" t="s">
        <v>4336</v>
      </c>
      <c r="G961" t="s"/>
      <c r="H961" t="b">
        <v>0</v>
      </c>
      <c r="I961" t="s">
        <v>308</v>
      </c>
      <c r="J961" t="n">
        <v>49</v>
      </c>
      <c r="K961" t="n">
        <v>2</v>
      </c>
      <c r="L961" t="n">
        <v>0</v>
      </c>
      <c r="M961" t="n">
        <v>0</v>
      </c>
      <c r="N961" t="s"/>
    </row>
    <row r="962" spans="1:14">
      <c r="A962" s="1">
        <f>HYPERLINK("http://www.twitter.com/jwilliemac10", "jwilliemac10")</f>
        <v/>
      </c>
      <c r="B962" t="s">
        <v>4337</v>
      </c>
      <c r="C962" t="s">
        <v>4338</v>
      </c>
      <c r="D962" t="s">
        <v>91</v>
      </c>
      <c r="E962" t="s">
        <v>4339</v>
      </c>
      <c r="F962" t="s">
        <v>4340</v>
      </c>
      <c r="G962" t="s"/>
      <c r="H962" t="b">
        <v>0</v>
      </c>
      <c r="I962" t="s">
        <v>27</v>
      </c>
      <c r="J962" t="n">
        <v>12</v>
      </c>
      <c r="K962" t="n">
        <v>2</v>
      </c>
      <c r="L962" t="n">
        <v>4</v>
      </c>
      <c r="M962" t="n">
        <v>0</v>
      </c>
      <c r="N962" t="s">
        <v>3563</v>
      </c>
    </row>
    <row r="963" spans="1:14">
      <c r="A963" s="1">
        <f>HYPERLINK("http://www.twitter.com/Dhunter_23", "Dhunter_23")</f>
        <v/>
      </c>
      <c r="B963" t="s">
        <v>4341</v>
      </c>
      <c r="C963" t="s">
        <v>4342</v>
      </c>
      <c r="D963" t="s">
        <v>4343</v>
      </c>
      <c r="E963" t="s">
        <v>4344</v>
      </c>
      <c r="F963" t="s">
        <v>4345</v>
      </c>
      <c r="G963" t="s"/>
      <c r="H963" t="b">
        <v>0</v>
      </c>
      <c r="I963" t="s">
        <v>27</v>
      </c>
      <c r="J963" t="n">
        <v>815</v>
      </c>
      <c r="K963" t="n">
        <v>1601</v>
      </c>
      <c r="L963" t="n">
        <v>18258</v>
      </c>
      <c r="M963" t="n">
        <v>12432</v>
      </c>
      <c r="N963" t="s">
        <v>4346</v>
      </c>
    </row>
    <row r="964" spans="1:14">
      <c r="A964" s="1">
        <f>HYPERLINK("http://www.twitter.com/ma093734", "ma093734")</f>
        <v/>
      </c>
      <c r="B964" t="s">
        <v>4347</v>
      </c>
      <c r="C964" t="s">
        <v>4348</v>
      </c>
      <c r="D964" t="s"/>
      <c r="E964" t="s"/>
      <c r="F964" t="s">
        <v>4349</v>
      </c>
      <c r="G964" t="s"/>
      <c r="H964" t="b">
        <v>0</v>
      </c>
      <c r="I964" t="s">
        <v>27</v>
      </c>
      <c r="J964" t="n">
        <v>38</v>
      </c>
      <c r="K964" t="n">
        <v>1</v>
      </c>
      <c r="L964" t="n">
        <v>1</v>
      </c>
      <c r="M964" t="n">
        <v>0</v>
      </c>
      <c r="N964" t="s">
        <v>4350</v>
      </c>
    </row>
    <row r="965" spans="1:14">
      <c r="A965" s="1">
        <f>HYPERLINK("http://www.twitter.com/Youssou54147310", "Youssou54147310")</f>
        <v/>
      </c>
      <c r="B965" t="s">
        <v>4351</v>
      </c>
      <c r="C965" t="s">
        <v>4352</v>
      </c>
      <c r="D965" t="s"/>
      <c r="E965" t="s"/>
      <c r="F965" t="s">
        <v>4353</v>
      </c>
      <c r="G965" t="s"/>
      <c r="H965" t="b">
        <v>0</v>
      </c>
      <c r="I965" t="s">
        <v>17</v>
      </c>
      <c r="J965" t="n">
        <v>373</v>
      </c>
      <c r="K965" t="n">
        <v>28</v>
      </c>
      <c r="L965" t="n">
        <v>1</v>
      </c>
      <c r="M965" t="n">
        <v>15</v>
      </c>
      <c r="N965" t="s">
        <v>4354</v>
      </c>
    </row>
    <row r="966" spans="1:14">
      <c r="A966" s="1">
        <f>HYPERLINK("http://www.twitter.com/Godspiece_", "Godspiece_")</f>
        <v/>
      </c>
      <c r="B966" t="s">
        <v>4355</v>
      </c>
      <c r="C966" t="s">
        <v>4356</v>
      </c>
      <c r="D966" t="s"/>
      <c r="E966" t="s">
        <v>4357</v>
      </c>
      <c r="F966" t="s">
        <v>4358</v>
      </c>
      <c r="G966" t="s"/>
      <c r="H966" t="b">
        <v>0</v>
      </c>
      <c r="I966" t="s">
        <v>27</v>
      </c>
      <c r="J966" t="n">
        <v>52</v>
      </c>
      <c r="K966" t="n">
        <v>99</v>
      </c>
      <c r="L966" t="n">
        <v>7168</v>
      </c>
      <c r="M966" t="n">
        <v>1390</v>
      </c>
      <c r="N966" t="s">
        <v>4359</v>
      </c>
    </row>
    <row r="967" spans="1:14">
      <c r="A967" s="1">
        <f>HYPERLINK("http://www.twitter.com/BookMonster05", "BookMonster05")</f>
        <v/>
      </c>
      <c r="B967" t="s">
        <v>4360</v>
      </c>
      <c r="C967" t="s">
        <v>4361</v>
      </c>
      <c r="D967" t="s"/>
      <c r="E967" t="s"/>
      <c r="F967" t="s">
        <v>4362</v>
      </c>
      <c r="G967" t="s"/>
      <c r="H967" t="b">
        <v>0</v>
      </c>
      <c r="I967" t="s">
        <v>27</v>
      </c>
      <c r="J967" t="n">
        <v>115</v>
      </c>
      <c r="K967" t="n">
        <v>35</v>
      </c>
      <c r="L967" t="n">
        <v>222</v>
      </c>
      <c r="M967" t="n">
        <v>491</v>
      </c>
      <c r="N967" t="s"/>
    </row>
    <row r="968" spans="1:14">
      <c r="A968" s="1">
        <f>HYPERLINK("http://www.twitter.com/IfPacCouldtweet", "IfPacCouldtweet")</f>
        <v/>
      </c>
      <c r="B968" t="s">
        <v>4363</v>
      </c>
      <c r="C968" t="s">
        <v>4364</v>
      </c>
      <c r="D968" t="s">
        <v>348</v>
      </c>
      <c r="E968" t="s">
        <v>4365</v>
      </c>
      <c r="F968" t="s">
        <v>4366</v>
      </c>
      <c r="G968" t="s"/>
      <c r="H968" t="b">
        <v>0</v>
      </c>
      <c r="I968" t="s">
        <v>27</v>
      </c>
      <c r="J968" t="n">
        <v>126</v>
      </c>
      <c r="K968" t="n">
        <v>79</v>
      </c>
      <c r="L968" t="n">
        <v>245</v>
      </c>
      <c r="M968" t="n">
        <v>15</v>
      </c>
      <c r="N968" t="s">
        <v>4367</v>
      </c>
    </row>
    <row r="969" spans="1:14">
      <c r="A969" s="1">
        <f>HYPERLINK("http://www.twitter.com/_DaveOTF", "_DaveOTF")</f>
        <v/>
      </c>
      <c r="B969" t="s">
        <v>4368</v>
      </c>
      <c r="C969" t="s">
        <v>4369</v>
      </c>
      <c r="D969" t="s">
        <v>4370</v>
      </c>
      <c r="E969" t="s">
        <v>4371</v>
      </c>
      <c r="F969" t="s">
        <v>4372</v>
      </c>
      <c r="G969" t="s">
        <v>4373</v>
      </c>
      <c r="H969" t="b">
        <v>0</v>
      </c>
      <c r="I969" t="s">
        <v>27</v>
      </c>
      <c r="J969" t="n">
        <v>140</v>
      </c>
      <c r="K969" t="n">
        <v>171</v>
      </c>
      <c r="L969" t="n">
        <v>2757</v>
      </c>
      <c r="M969" t="n">
        <v>5665</v>
      </c>
      <c r="N969" t="s">
        <v>4374</v>
      </c>
    </row>
    <row r="970" spans="1:14">
      <c r="A970" s="1">
        <f>HYPERLINK("http://www.twitter.com/_ipromisetatboo", "_ipromisetatboo")</f>
        <v/>
      </c>
      <c r="B970" t="s">
        <v>4375</v>
      </c>
      <c r="C970" t="s">
        <v>4376</v>
      </c>
      <c r="D970" t="s">
        <v>992</v>
      </c>
      <c r="E970" t="s">
        <v>4377</v>
      </c>
      <c r="F970" t="s">
        <v>4378</v>
      </c>
      <c r="G970" t="s"/>
      <c r="H970" t="b">
        <v>0</v>
      </c>
      <c r="I970" t="s">
        <v>27</v>
      </c>
      <c r="J970" t="n">
        <v>152</v>
      </c>
      <c r="K970" t="n">
        <v>11</v>
      </c>
      <c r="L970" t="n">
        <v>0</v>
      </c>
      <c r="M970" t="n">
        <v>1</v>
      </c>
      <c r="N970" t="s"/>
    </row>
    <row r="971" spans="1:14">
      <c r="A971" s="1">
        <f>HYPERLINK("http://www.twitter.com/faith_zyla", "faith_zyla")</f>
        <v/>
      </c>
      <c r="B971" t="s">
        <v>4379</v>
      </c>
      <c r="C971" t="s">
        <v>4380</v>
      </c>
      <c r="D971" t="s"/>
      <c r="E971" t="s"/>
      <c r="F971" t="s">
        <v>4381</v>
      </c>
      <c r="G971" t="s"/>
      <c r="H971" t="b">
        <v>0</v>
      </c>
      <c r="I971" t="s">
        <v>1691</v>
      </c>
      <c r="J971" t="n">
        <v>91</v>
      </c>
      <c r="K971" t="n">
        <v>0</v>
      </c>
      <c r="L971" t="n">
        <v>0</v>
      </c>
      <c r="M971" t="n">
        <v>0</v>
      </c>
      <c r="N971" t="s"/>
    </row>
    <row r="972" spans="1:14">
      <c r="A972" s="1">
        <f>HYPERLINK("http://www.twitter.com/kmkinc7", "kmkinc7")</f>
        <v/>
      </c>
      <c r="B972" t="s">
        <v>4382</v>
      </c>
      <c r="C972" t="s">
        <v>4383</v>
      </c>
      <c r="D972" t="s">
        <v>514</v>
      </c>
      <c r="E972" t="s">
        <v>4384</v>
      </c>
      <c r="F972" t="s">
        <v>4385</v>
      </c>
      <c r="G972" t="s"/>
      <c r="H972" t="b">
        <v>0</v>
      </c>
      <c r="I972" t="s">
        <v>27</v>
      </c>
      <c r="J972" t="n">
        <v>849</v>
      </c>
      <c r="K972" t="n">
        <v>72</v>
      </c>
      <c r="L972" t="n">
        <v>11</v>
      </c>
      <c r="M972" t="n">
        <v>1</v>
      </c>
      <c r="N972" t="s">
        <v>4386</v>
      </c>
    </row>
    <row r="973" spans="1:14">
      <c r="A973" s="1">
        <f>HYPERLINK("http://www.twitter.com/HaylieChan1", "HaylieChan1")</f>
        <v/>
      </c>
      <c r="B973" t="s">
        <v>4387</v>
      </c>
      <c r="C973" t="s">
        <v>4388</v>
      </c>
      <c r="D973" t="s"/>
      <c r="E973" t="s"/>
      <c r="F973" t="s">
        <v>4389</v>
      </c>
      <c r="G973" t="s"/>
      <c r="H973" t="b">
        <v>0</v>
      </c>
      <c r="I973" t="s">
        <v>27</v>
      </c>
      <c r="J973" t="n">
        <v>88</v>
      </c>
      <c r="K973" t="n">
        <v>1</v>
      </c>
      <c r="L973" t="n">
        <v>0</v>
      </c>
      <c r="M973" t="n">
        <v>1</v>
      </c>
      <c r="N973" t="s"/>
    </row>
    <row r="974" spans="1:14">
      <c r="A974" s="1">
        <f>HYPERLINK("http://www.twitter.com/mohamed_higgy", "mohamed_higgy")</f>
        <v/>
      </c>
      <c r="B974" t="s">
        <v>4390</v>
      </c>
      <c r="C974" t="s">
        <v>4391</v>
      </c>
      <c r="D974" t="s">
        <v>4392</v>
      </c>
      <c r="E974" t="s">
        <v>4393</v>
      </c>
      <c r="F974" t="s">
        <v>4394</v>
      </c>
      <c r="G974" t="s"/>
      <c r="H974" t="b">
        <v>0</v>
      </c>
      <c r="I974" t="s">
        <v>27</v>
      </c>
      <c r="J974" t="n">
        <v>206</v>
      </c>
      <c r="K974" t="n">
        <v>429</v>
      </c>
      <c r="L974" t="n">
        <v>11259</v>
      </c>
      <c r="M974" t="n">
        <v>2866</v>
      </c>
      <c r="N974" t="s">
        <v>4395</v>
      </c>
    </row>
    <row r="975" spans="1:14">
      <c r="A975" s="1">
        <f>HYPERLINK("http://www.twitter.com/KBena17", "KBena17")</f>
        <v/>
      </c>
      <c r="B975" t="s">
        <v>4396</v>
      </c>
      <c r="C975" t="s">
        <v>4397</v>
      </c>
      <c r="D975" t="s">
        <v>91</v>
      </c>
      <c r="E975" t="s"/>
      <c r="F975" t="s">
        <v>4398</v>
      </c>
      <c r="G975" t="s"/>
      <c r="H975" t="b">
        <v>0</v>
      </c>
      <c r="I975" t="s">
        <v>27</v>
      </c>
      <c r="J975" t="n">
        <v>20</v>
      </c>
      <c r="K975" t="n">
        <v>1</v>
      </c>
      <c r="L975" t="n">
        <v>1</v>
      </c>
      <c r="M975" t="n">
        <v>0</v>
      </c>
      <c r="N975" t="s">
        <v>4399</v>
      </c>
    </row>
    <row r="976" spans="1:14">
      <c r="A976" s="1">
        <f>HYPERLINK("http://www.twitter.com/cedranalec", "cedranalec")</f>
        <v/>
      </c>
      <c r="B976" t="s">
        <v>4400</v>
      </c>
      <c r="C976" t="s">
        <v>4401</v>
      </c>
      <c r="D976" t="s">
        <v>4402</v>
      </c>
      <c r="E976" t="s"/>
      <c r="F976" t="s">
        <v>4403</v>
      </c>
      <c r="G976" t="s"/>
      <c r="H976" t="b">
        <v>0</v>
      </c>
      <c r="I976" t="s">
        <v>17</v>
      </c>
      <c r="J976" t="n">
        <v>1071</v>
      </c>
      <c r="K976" t="n">
        <v>724</v>
      </c>
      <c r="L976" t="n">
        <v>1456</v>
      </c>
      <c r="M976" t="n">
        <v>255</v>
      </c>
      <c r="N976" t="s">
        <v>4404</v>
      </c>
    </row>
    <row r="977" spans="1:14">
      <c r="A977" s="1">
        <f>HYPERLINK("http://www.twitter.com/jayson_moreno03", "jayson_moreno03")</f>
        <v/>
      </c>
      <c r="B977" t="s">
        <v>4405</v>
      </c>
      <c r="C977" t="s">
        <v>4406</v>
      </c>
      <c r="D977" t="s">
        <v>4407</v>
      </c>
      <c r="E977" t="s">
        <v>4408</v>
      </c>
      <c r="F977" t="s">
        <v>4409</v>
      </c>
      <c r="G977" t="s"/>
      <c r="H977" t="b">
        <v>0</v>
      </c>
      <c r="I977" t="s">
        <v>27</v>
      </c>
      <c r="J977" t="n">
        <v>116</v>
      </c>
      <c r="K977" t="n">
        <v>24</v>
      </c>
      <c r="L977" t="n">
        <v>19</v>
      </c>
      <c r="M977" t="n">
        <v>86</v>
      </c>
      <c r="N977" t="s">
        <v>4410</v>
      </c>
    </row>
    <row r="978" spans="1:14">
      <c r="A978" s="1">
        <f>HYPERLINK("http://www.twitter.com/cAhD1RH5zD7o7B5", "cAhD1RH5zD7o7B5")</f>
        <v/>
      </c>
      <c r="B978" t="s">
        <v>4411</v>
      </c>
      <c r="C978" t="s">
        <v>4412</v>
      </c>
      <c r="D978" t="s"/>
      <c r="E978" t="s"/>
      <c r="F978" t="s">
        <v>4413</v>
      </c>
      <c r="G978" t="s"/>
      <c r="H978" t="b">
        <v>0</v>
      </c>
      <c r="I978" t="s">
        <v>27</v>
      </c>
      <c r="J978" t="n">
        <v>45</v>
      </c>
      <c r="K978" t="n">
        <v>0</v>
      </c>
      <c r="L978" t="n">
        <v>0</v>
      </c>
      <c r="M978" t="n">
        <v>0</v>
      </c>
      <c r="N978" t="s"/>
    </row>
    <row r="979" spans="1:14">
      <c r="A979" s="1">
        <f>HYPERLINK("http://www.twitter.com/rickandrewBlou1", "rickandrewBlou1")</f>
        <v/>
      </c>
      <c r="B979" t="s">
        <v>4414</v>
      </c>
      <c r="C979" t="s">
        <v>4415</v>
      </c>
      <c r="D979" t="s">
        <v>4416</v>
      </c>
      <c r="E979" t="s">
        <v>4417</v>
      </c>
      <c r="F979" t="s">
        <v>4418</v>
      </c>
      <c r="G979" t="s"/>
      <c r="H979" t="b">
        <v>0</v>
      </c>
      <c r="I979" t="s">
        <v>27</v>
      </c>
      <c r="J979" t="n">
        <v>39</v>
      </c>
      <c r="K979" t="n">
        <v>0</v>
      </c>
      <c r="L979" t="n">
        <v>0</v>
      </c>
      <c r="M979" t="n">
        <v>0</v>
      </c>
      <c r="N979" t="s"/>
    </row>
    <row r="980" spans="1:14">
      <c r="A980" s="1">
        <f>HYPERLINK("http://www.twitter.com/Tomas_Blandon_", "Tomas_Blandon_")</f>
        <v/>
      </c>
      <c r="B980" t="s">
        <v>4419</v>
      </c>
      <c r="C980" t="s">
        <v>4420</v>
      </c>
      <c r="D980" t="s"/>
      <c r="E980" t="s"/>
      <c r="F980" t="s">
        <v>4421</v>
      </c>
      <c r="G980" t="s"/>
      <c r="H980" t="b">
        <v>0</v>
      </c>
      <c r="I980" t="s">
        <v>56</v>
      </c>
      <c r="J980" t="n">
        <v>92</v>
      </c>
      <c r="K980" t="n">
        <v>0</v>
      </c>
      <c r="L980" t="n">
        <v>0</v>
      </c>
      <c r="M980" t="n">
        <v>0</v>
      </c>
      <c r="N980" t="s"/>
    </row>
    <row r="981" spans="1:14">
      <c r="A981" s="1">
        <f>HYPERLINK("http://www.twitter.com/ermaand43230997", "ermaand43230997")</f>
        <v/>
      </c>
      <c r="B981" t="s">
        <v>4422</v>
      </c>
      <c r="C981" t="s">
        <v>4423</v>
      </c>
      <c r="D981" t="s"/>
      <c r="E981" t="s"/>
      <c r="F981" t="s">
        <v>4424</v>
      </c>
      <c r="G981" t="s"/>
      <c r="H981" t="b">
        <v>0</v>
      </c>
      <c r="I981" t="s">
        <v>27</v>
      </c>
      <c r="J981" t="n">
        <v>33</v>
      </c>
      <c r="K981" t="n">
        <v>0</v>
      </c>
      <c r="L981" t="n">
        <v>0</v>
      </c>
      <c r="M981" t="n">
        <v>0</v>
      </c>
      <c r="N981" t="s"/>
    </row>
    <row r="982" spans="1:14">
      <c r="A982" s="1">
        <f>HYPERLINK("http://www.twitter.com/xz_tv_jl_hj", "xz_tv_jl_hj")</f>
        <v/>
      </c>
      <c r="B982" t="s">
        <v>4425</v>
      </c>
      <c r="C982" t="s">
        <v>4426</v>
      </c>
      <c r="D982" t="s">
        <v>4427</v>
      </c>
      <c r="E982" t="s">
        <v>4428</v>
      </c>
      <c r="F982" t="s">
        <v>4429</v>
      </c>
      <c r="G982" t="s"/>
      <c r="H982" t="b">
        <v>0</v>
      </c>
      <c r="I982" t="s">
        <v>154</v>
      </c>
      <c r="J982" t="n">
        <v>277</v>
      </c>
      <c r="K982" t="n">
        <v>273</v>
      </c>
      <c r="L982" t="n">
        <v>6276</v>
      </c>
      <c r="M982" t="n">
        <v>141</v>
      </c>
      <c r="N982" t="s">
        <v>4430</v>
      </c>
    </row>
    <row r="983" spans="1:14">
      <c r="A983" s="1">
        <f>HYPERLINK("http://www.twitter.com/nicoonoto", "nicoonoto")</f>
        <v/>
      </c>
      <c r="B983" t="s">
        <v>4431</v>
      </c>
      <c r="C983" t="s">
        <v>4432</v>
      </c>
      <c r="D983" t="s">
        <v>284</v>
      </c>
      <c r="E983" t="s"/>
      <c r="F983" t="s">
        <v>4433</v>
      </c>
      <c r="G983" t="s"/>
      <c r="H983" t="b">
        <v>0</v>
      </c>
      <c r="I983" t="s">
        <v>27</v>
      </c>
      <c r="J983" t="n">
        <v>362</v>
      </c>
      <c r="K983" t="n">
        <v>401</v>
      </c>
      <c r="L983" t="n">
        <v>1209</v>
      </c>
      <c r="M983" t="n">
        <v>736</v>
      </c>
      <c r="N983" t="s">
        <v>4434</v>
      </c>
    </row>
    <row r="984" spans="1:14">
      <c r="A984" s="1">
        <f>HYPERLINK("http://www.twitter.com/RondiSousa", "RondiSousa")</f>
        <v/>
      </c>
      <c r="B984" t="s">
        <v>4435</v>
      </c>
      <c r="C984" t="s">
        <v>4436</v>
      </c>
      <c r="D984" t="s"/>
      <c r="E984" t="s"/>
      <c r="F984" t="s">
        <v>4437</v>
      </c>
      <c r="G984" t="s"/>
      <c r="H984" t="b">
        <v>0</v>
      </c>
      <c r="I984" t="s">
        <v>22</v>
      </c>
      <c r="J984" t="n">
        <v>258</v>
      </c>
      <c r="K984" t="n">
        <v>21</v>
      </c>
      <c r="L984" t="n">
        <v>214</v>
      </c>
      <c r="M984" t="n">
        <v>521</v>
      </c>
      <c r="N984" t="s">
        <v>4099</v>
      </c>
    </row>
    <row r="985" spans="1:14">
      <c r="A985" s="1">
        <f>HYPERLINK("http://www.twitter.com/ThatMannQ", "ThatMannQ")</f>
        <v/>
      </c>
      <c r="B985" t="s">
        <v>4438</v>
      </c>
      <c r="C985" t="s">
        <v>4439</v>
      </c>
      <c r="D985" t="s">
        <v>2638</v>
      </c>
      <c r="E985" t="s">
        <v>4440</v>
      </c>
      <c r="F985" t="s">
        <v>4441</v>
      </c>
      <c r="G985" t="s"/>
      <c r="H985" t="b">
        <v>0</v>
      </c>
      <c r="I985" t="s">
        <v>27</v>
      </c>
      <c r="J985" t="n">
        <v>51</v>
      </c>
      <c r="K985" t="n">
        <v>1</v>
      </c>
      <c r="L985" t="n">
        <v>2</v>
      </c>
      <c r="M985" t="n">
        <v>9</v>
      </c>
      <c r="N985" t="s">
        <v>4442</v>
      </c>
    </row>
    <row r="986" spans="1:14">
      <c r="A986" s="1">
        <f>HYPERLINK("http://www.twitter.com/Ephraimmirrer", "Ephraimmirrer")</f>
        <v/>
      </c>
      <c r="B986" t="s">
        <v>4443</v>
      </c>
      <c r="C986" t="s">
        <v>4444</v>
      </c>
      <c r="D986" t="s"/>
      <c r="E986" t="s"/>
      <c r="F986" t="s">
        <v>4445</v>
      </c>
      <c r="G986" t="s"/>
      <c r="H986" t="b">
        <v>0</v>
      </c>
      <c r="I986" t="s">
        <v>27</v>
      </c>
      <c r="J986" t="n">
        <v>25</v>
      </c>
      <c r="K986" t="n">
        <v>0</v>
      </c>
      <c r="L986" t="n">
        <v>4</v>
      </c>
      <c r="M986" t="n">
        <v>0</v>
      </c>
      <c r="N986" t="s">
        <v>4446</v>
      </c>
    </row>
    <row r="987" spans="1:14">
      <c r="A987" s="1">
        <f>HYPERLINK("http://www.twitter.com/burakalp6", "burakalp6")</f>
        <v/>
      </c>
      <c r="B987" t="s">
        <v>4447</v>
      </c>
      <c r="C987" t="s">
        <v>4448</v>
      </c>
      <c r="D987" t="s"/>
      <c r="E987" t="s"/>
      <c r="F987" t="s">
        <v>4449</v>
      </c>
      <c r="G987" t="s"/>
      <c r="H987" t="b">
        <v>0</v>
      </c>
      <c r="I987" t="s">
        <v>308</v>
      </c>
      <c r="J987" t="n">
        <v>440</v>
      </c>
      <c r="K987" t="n">
        <v>114</v>
      </c>
      <c r="L987" t="n">
        <v>1288</v>
      </c>
      <c r="M987" t="n">
        <v>368</v>
      </c>
      <c r="N987" t="s">
        <v>4450</v>
      </c>
    </row>
    <row r="988" spans="1:14">
      <c r="A988" s="1">
        <f>HYPERLINK("http://www.twitter.com/R1OxgfAL9paLtu1", "R1OxgfAL9paLtu1")</f>
        <v/>
      </c>
      <c r="B988" t="s">
        <v>4451</v>
      </c>
      <c r="C988" t="s">
        <v>4452</v>
      </c>
      <c r="D988" t="s"/>
      <c r="E988" t="s"/>
      <c r="F988" t="s">
        <v>4453</v>
      </c>
      <c r="G988" t="s"/>
      <c r="H988" t="b">
        <v>0</v>
      </c>
      <c r="I988" t="s">
        <v>27</v>
      </c>
      <c r="J988" t="n">
        <v>44</v>
      </c>
      <c r="K988" t="n">
        <v>0</v>
      </c>
      <c r="L988" t="n">
        <v>0</v>
      </c>
      <c r="M988" t="n">
        <v>0</v>
      </c>
      <c r="N988" t="s"/>
    </row>
    <row r="989" spans="1:14">
      <c r="A989" s="1">
        <f>HYPERLINK("http://www.twitter.com/D_Stiz", "D_Stiz")</f>
        <v/>
      </c>
      <c r="B989" t="s">
        <v>4454</v>
      </c>
      <c r="C989" t="s">
        <v>4455</v>
      </c>
      <c r="D989" t="s"/>
      <c r="E989" t="s"/>
      <c r="F989" t="s">
        <v>4456</v>
      </c>
      <c r="G989" t="s">
        <v>4457</v>
      </c>
      <c r="H989" t="b">
        <v>0</v>
      </c>
      <c r="I989" t="s">
        <v>27</v>
      </c>
      <c r="J989" t="n">
        <v>352</v>
      </c>
      <c r="K989" t="n">
        <v>369</v>
      </c>
      <c r="L989" t="n">
        <v>2296</v>
      </c>
      <c r="M989" t="n">
        <v>3322</v>
      </c>
      <c r="N989" t="s">
        <v>4458</v>
      </c>
    </row>
    <row r="990" spans="1:14">
      <c r="A990" s="1">
        <f>HYPERLINK("http://www.twitter.com/adrianasigala", "adrianasigala")</f>
        <v/>
      </c>
      <c r="B990" t="s">
        <v>4459</v>
      </c>
      <c r="C990" t="s">
        <v>4460</v>
      </c>
      <c r="D990" t="s">
        <v>617</v>
      </c>
      <c r="E990" t="s">
        <v>4461</v>
      </c>
      <c r="F990" t="s">
        <v>4462</v>
      </c>
      <c r="G990" t="s"/>
      <c r="H990" t="b">
        <v>0</v>
      </c>
      <c r="I990" t="s">
        <v>27</v>
      </c>
      <c r="J990" t="n">
        <v>592</v>
      </c>
      <c r="K990" t="n">
        <v>1300</v>
      </c>
      <c r="L990" t="n">
        <v>20879</v>
      </c>
      <c r="M990" t="n">
        <v>9416</v>
      </c>
      <c r="N990" t="s">
        <v>4463</v>
      </c>
    </row>
    <row r="991" spans="1:14">
      <c r="A991" s="1">
        <f>HYPERLINK("http://www.twitter.com/JEgonron7", "JEgonron7")</f>
        <v/>
      </c>
      <c r="B991" t="s">
        <v>4464</v>
      </c>
      <c r="C991" t="s">
        <v>4465</v>
      </c>
      <c r="D991" t="s">
        <v>4466</v>
      </c>
      <c r="E991" t="s">
        <v>4467</v>
      </c>
      <c r="F991" t="s">
        <v>4468</v>
      </c>
      <c r="G991" t="s"/>
      <c r="H991" t="b">
        <v>0</v>
      </c>
      <c r="I991" t="s">
        <v>27</v>
      </c>
      <c r="J991" t="n">
        <v>64</v>
      </c>
      <c r="K991" t="n">
        <v>6</v>
      </c>
      <c r="L991" t="n">
        <v>5</v>
      </c>
      <c r="M991" t="n">
        <v>5</v>
      </c>
      <c r="N991" t="s">
        <v>4469</v>
      </c>
    </row>
    <row r="992" spans="1:14">
      <c r="A992" s="1">
        <f>HYPERLINK("http://www.twitter.com/NGanoro", "NGanoro")</f>
        <v/>
      </c>
      <c r="B992" t="s">
        <v>4470</v>
      </c>
      <c r="C992" t="s">
        <v>4471</v>
      </c>
      <c r="D992" t="s">
        <v>4472</v>
      </c>
      <c r="E992" t="s">
        <v>4473</v>
      </c>
      <c r="F992" t="s">
        <v>4474</v>
      </c>
      <c r="G992" t="s"/>
      <c r="H992" t="b">
        <v>0</v>
      </c>
      <c r="I992" t="s">
        <v>27</v>
      </c>
      <c r="J992" t="n">
        <v>27</v>
      </c>
      <c r="K992" t="n">
        <v>16</v>
      </c>
      <c r="L992" t="n">
        <v>83</v>
      </c>
      <c r="M992" t="n">
        <v>123</v>
      </c>
      <c r="N992" t="s">
        <v>4475</v>
      </c>
    </row>
    <row r="993" spans="1:14">
      <c r="A993" s="1">
        <f>HYPERLINK("http://www.twitter.com/na_au7", "na_au7")</f>
        <v/>
      </c>
      <c r="B993" t="s">
        <v>4476</v>
      </c>
      <c r="C993" t="s">
        <v>4477</v>
      </c>
      <c r="D993" t="s">
        <v>4478</v>
      </c>
      <c r="E993" t="s">
        <v>4479</v>
      </c>
      <c r="F993" t="s">
        <v>4480</v>
      </c>
      <c r="G993" t="s"/>
      <c r="H993" t="b">
        <v>0</v>
      </c>
      <c r="I993" t="s">
        <v>27</v>
      </c>
      <c r="J993" t="n">
        <v>131</v>
      </c>
      <c r="K993" t="n">
        <v>23</v>
      </c>
      <c r="L993" t="n">
        <v>46</v>
      </c>
      <c r="M993" t="n">
        <v>48</v>
      </c>
      <c r="N993" t="s">
        <v>4481</v>
      </c>
    </row>
    <row r="994" spans="1:14">
      <c r="A994" s="1">
        <f>HYPERLINK("http://www.twitter.com/Timmy_unusual", "Timmy_unusual")</f>
        <v/>
      </c>
      <c r="B994" t="s">
        <v>4482</v>
      </c>
      <c r="C994" t="s">
        <v>4483</v>
      </c>
      <c r="D994" t="s"/>
      <c r="E994" t="s"/>
      <c r="F994" t="s">
        <v>4484</v>
      </c>
      <c r="G994" t="s"/>
      <c r="H994" t="b">
        <v>0</v>
      </c>
      <c r="I994" t="s">
        <v>1691</v>
      </c>
      <c r="J994" t="n">
        <v>50</v>
      </c>
      <c r="K994" t="n">
        <v>0</v>
      </c>
      <c r="L994" t="n">
        <v>0</v>
      </c>
      <c r="M994" t="n">
        <v>1</v>
      </c>
      <c r="N994" t="s"/>
    </row>
    <row r="995" spans="1:14">
      <c r="A995" s="1">
        <f>HYPERLINK("http://www.twitter.com/Osman71003818", "Osman71003818")</f>
        <v/>
      </c>
      <c r="B995" t="s">
        <v>4485</v>
      </c>
      <c r="C995" t="s">
        <v>4486</v>
      </c>
      <c r="D995" t="s"/>
      <c r="E995" t="s"/>
      <c r="F995" t="s">
        <v>4487</v>
      </c>
      <c r="G995" t="s"/>
      <c r="H995" t="b">
        <v>0</v>
      </c>
      <c r="I995" t="s">
        <v>27</v>
      </c>
      <c r="J995" t="n">
        <v>111</v>
      </c>
      <c r="K995" t="n">
        <v>4</v>
      </c>
      <c r="L995" t="n">
        <v>0</v>
      </c>
      <c r="M995" t="n">
        <v>0</v>
      </c>
      <c r="N995" t="s"/>
    </row>
    <row r="996" spans="1:14">
      <c r="A996" s="1">
        <f>HYPERLINK("http://www.twitter.com/Renemoeales1Pro", "Renemoeales1Pro")</f>
        <v/>
      </c>
      <c r="B996" t="s">
        <v>4488</v>
      </c>
      <c r="C996" t="s">
        <v>4489</v>
      </c>
      <c r="D996" t="s"/>
      <c r="E996" t="s"/>
      <c r="F996" t="s">
        <v>4490</v>
      </c>
      <c r="G996" t="s"/>
      <c r="H996" t="b">
        <v>0</v>
      </c>
      <c r="I996" t="s">
        <v>56</v>
      </c>
      <c r="J996" t="n">
        <v>37</v>
      </c>
      <c r="K996" t="n">
        <v>1</v>
      </c>
      <c r="L996" t="n">
        <v>0</v>
      </c>
      <c r="M996" t="n">
        <v>0</v>
      </c>
      <c r="N996" t="s"/>
    </row>
    <row r="997" spans="1:14">
      <c r="A997" s="1">
        <f>HYPERLINK("http://www.twitter.com/tomcollins332", "tomcollins332")</f>
        <v/>
      </c>
      <c r="B997" t="s">
        <v>4491</v>
      </c>
      <c r="C997" t="s">
        <v>4492</v>
      </c>
      <c r="D997" t="s">
        <v>297</v>
      </c>
      <c r="E997" t="s"/>
      <c r="F997" t="s">
        <v>4493</v>
      </c>
      <c r="G997" t="s"/>
      <c r="H997" t="b">
        <v>0</v>
      </c>
      <c r="I997" t="s">
        <v>27</v>
      </c>
      <c r="J997" t="n">
        <v>113</v>
      </c>
      <c r="K997" t="n">
        <v>6</v>
      </c>
      <c r="L997" t="n">
        <v>71</v>
      </c>
      <c r="M997" t="n">
        <v>2577</v>
      </c>
      <c r="N997" t="s">
        <v>4494</v>
      </c>
    </row>
    <row r="998" spans="1:14">
      <c r="A998" s="1">
        <f>HYPERLINK("http://www.twitter.com/anuuhea_", "anuuhea_")</f>
        <v/>
      </c>
      <c r="B998" t="s">
        <v>4495</v>
      </c>
      <c r="C998" t="s">
        <v>4496</v>
      </c>
      <c r="D998" t="s"/>
      <c r="E998" t="s">
        <v>4497</v>
      </c>
      <c r="F998" t="s">
        <v>4498</v>
      </c>
      <c r="G998" t="s"/>
      <c r="H998" t="b">
        <v>0</v>
      </c>
      <c r="I998" t="s">
        <v>27</v>
      </c>
      <c r="J998" t="n">
        <v>425</v>
      </c>
      <c r="K998" t="n">
        <v>244</v>
      </c>
      <c r="L998" t="n">
        <v>3210</v>
      </c>
      <c r="M998" t="n">
        <v>79899</v>
      </c>
      <c r="N998" t="s">
        <v>4499</v>
      </c>
    </row>
    <row r="999" spans="1:14">
      <c r="A999" s="1">
        <f>HYPERLINK("http://www.twitter.com/AndriesGauthier", "AndriesGauthier")</f>
        <v/>
      </c>
      <c r="B999" t="s">
        <v>4500</v>
      </c>
      <c r="C999" t="s">
        <v>4501</v>
      </c>
      <c r="D999" t="s">
        <v>4502</v>
      </c>
      <c r="E999" t="s"/>
      <c r="F999" t="s">
        <v>4503</v>
      </c>
      <c r="G999" t="s"/>
      <c r="H999" t="b">
        <v>0</v>
      </c>
      <c r="I999" t="s">
        <v>27</v>
      </c>
      <c r="J999" t="n">
        <v>97</v>
      </c>
      <c r="K999" t="n">
        <v>114</v>
      </c>
      <c r="L999" t="n">
        <v>175</v>
      </c>
      <c r="M999" t="n">
        <v>628</v>
      </c>
      <c r="N999" t="s">
        <v>4504</v>
      </c>
    </row>
    <row r="1000" spans="1:14">
      <c r="A1000" s="1">
        <f>HYPERLINK("http://www.twitter.com/wronsqian", "wronsqian")</f>
        <v/>
      </c>
      <c r="B1000" t="s">
        <v>4505</v>
      </c>
      <c r="C1000" t="s">
        <v>4506</v>
      </c>
      <c r="D1000" t="s"/>
      <c r="E1000" t="s">
        <v>4507</v>
      </c>
      <c r="F1000" t="s">
        <v>4508</v>
      </c>
      <c r="G1000" t="s"/>
      <c r="H1000" t="b">
        <v>0</v>
      </c>
      <c r="I1000" t="s">
        <v>308</v>
      </c>
      <c r="J1000" t="n">
        <v>147</v>
      </c>
      <c r="K1000" t="n">
        <v>10</v>
      </c>
      <c r="L1000" t="n">
        <v>11</v>
      </c>
      <c r="M1000" t="n">
        <v>101</v>
      </c>
      <c r="N1000" t="s">
        <v>4509</v>
      </c>
    </row>
    <row r="1001" spans="1:14">
      <c r="A1001" s="1">
        <f>HYPERLINK("http://www.twitter.com/arnelvillapand3", "arnelvillapand3")</f>
        <v/>
      </c>
      <c r="B1001" t="s">
        <v>4510</v>
      </c>
      <c r="C1001" t="s">
        <v>4511</v>
      </c>
      <c r="D1001" t="s"/>
      <c r="E1001" t="s"/>
      <c r="F1001" t="s">
        <v>4512</v>
      </c>
      <c r="G1001" t="s"/>
      <c r="H1001" t="b">
        <v>0</v>
      </c>
      <c r="I1001" t="s">
        <v>27</v>
      </c>
      <c r="J1001" t="n">
        <v>9</v>
      </c>
      <c r="K1001" t="n">
        <v>0</v>
      </c>
      <c r="L1001" t="n">
        <v>0</v>
      </c>
      <c r="M1001" t="n">
        <v>0</v>
      </c>
      <c r="N1001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2018-03-25T01:13:51Z</dcterms:created>
  <dcterms:modified xmlns:dcterms="http://purl.org/dc/terms/" xmlns:xsi="http://www.w3.org/2001/XMLSchema-instance" xsi:type="dcterms:W3CDTF">2018-03-25T01:13:51Z</dcterms:modified>
</cp:coreProperties>
</file>