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activeTab="9"/>
  </bookViews>
  <sheets>
    <sheet name="12-25" sheetId="7" r:id="rId1"/>
    <sheet name="03-27" sheetId="8" r:id="rId2"/>
    <sheet name="4-10" sheetId="11" r:id="rId3"/>
    <sheet name="4-29" sheetId="13" r:id="rId4"/>
    <sheet name="5-6" sheetId="14" r:id="rId5"/>
    <sheet name="5-11" sheetId="15" r:id="rId6"/>
    <sheet name="5-18" sheetId="16" r:id="rId7"/>
    <sheet name="5-29" sheetId="17" r:id="rId8"/>
    <sheet name="6-3" sheetId="18" r:id="rId9"/>
    <sheet name="Sheet1" sheetId="19" r:id="rId10"/>
  </sheets>
  <definedNames>
    <definedName name="_xlnm._FilterDatabase" localSheetId="1" hidden="1">'03-27'!$A$3:$AZ$61</definedName>
  </definedNames>
  <calcPr calcId="152511"/>
  <fileRecoveryPr repairLoad="1"/>
</workbook>
</file>

<file path=xl/calcChain.xml><?xml version="1.0" encoding="utf-8"?>
<calcChain xmlns="http://schemas.openxmlformats.org/spreadsheetml/2006/main">
  <c r="AA25" i="19" l="1"/>
  <c r="X25" i="19"/>
  <c r="U25" i="19"/>
  <c r="R25" i="19"/>
  <c r="O25" i="19"/>
  <c r="L25" i="19"/>
  <c r="I25" i="19"/>
  <c r="F25" i="19"/>
  <c r="C25" i="19"/>
  <c r="AQ24" i="19"/>
  <c r="AP24" i="19"/>
  <c r="AQ23" i="19"/>
  <c r="AP23" i="19"/>
  <c r="AQ22" i="19"/>
  <c r="AP22" i="19"/>
  <c r="AQ21" i="19"/>
  <c r="AP21" i="19"/>
  <c r="AQ20" i="19"/>
  <c r="AP20" i="19"/>
  <c r="AQ19" i="19"/>
  <c r="AP19" i="19"/>
  <c r="AQ18" i="19"/>
  <c r="AP18" i="19"/>
  <c r="AQ17" i="19"/>
  <c r="AP17" i="19"/>
  <c r="AQ16" i="19"/>
  <c r="AP16" i="19"/>
  <c r="AQ15" i="19"/>
  <c r="AP15" i="19"/>
  <c r="AQ14" i="19"/>
  <c r="AP14" i="19"/>
  <c r="AQ13" i="19"/>
  <c r="AP13" i="19"/>
  <c r="AQ12" i="19"/>
  <c r="AP12" i="19"/>
  <c r="AQ11" i="19"/>
  <c r="AP11" i="19"/>
  <c r="AQ10" i="19"/>
  <c r="AP10" i="19"/>
  <c r="AQ9" i="19"/>
  <c r="AP9" i="19"/>
  <c r="AQ8" i="19"/>
  <c r="AP8" i="19"/>
  <c r="AQ7" i="19"/>
  <c r="AP7" i="19"/>
  <c r="AQ6" i="19"/>
  <c r="AP6" i="19"/>
  <c r="AQ5" i="19"/>
  <c r="AP5" i="19"/>
  <c r="AQ4" i="19"/>
  <c r="AP4" i="19"/>
  <c r="AP25" i="19" l="1"/>
  <c r="AQ25" i="19"/>
  <c r="AQ5" i="18" l="1"/>
  <c r="AQ6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4" i="18"/>
  <c r="AP5" i="18"/>
  <c r="AP6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4" i="18"/>
  <c r="AA25" i="18"/>
  <c r="X25" i="18"/>
  <c r="U25" i="18"/>
  <c r="R25" i="18"/>
  <c r="O25" i="18"/>
  <c r="L25" i="18"/>
  <c r="I25" i="18"/>
  <c r="F25" i="18"/>
  <c r="C25" i="18"/>
  <c r="AP25" i="18" l="1"/>
  <c r="AQ25" i="18"/>
  <c r="AA25" i="17"/>
  <c r="X25" i="17"/>
  <c r="U25" i="17"/>
  <c r="R25" i="17"/>
  <c r="O25" i="17"/>
  <c r="L25" i="17"/>
  <c r="I25" i="17"/>
  <c r="F25" i="17"/>
  <c r="C25" i="17"/>
  <c r="AN24" i="17"/>
  <c r="AM24" i="17"/>
  <c r="AN23" i="17"/>
  <c r="AM23" i="17"/>
  <c r="AN22" i="17"/>
  <c r="AM22" i="17"/>
  <c r="AN21" i="17"/>
  <c r="AM21" i="17"/>
  <c r="AN20" i="17"/>
  <c r="AM20" i="17"/>
  <c r="AN19" i="17"/>
  <c r="AM19" i="17"/>
  <c r="AN18" i="17"/>
  <c r="AM18" i="17"/>
  <c r="AN17" i="17"/>
  <c r="AM17" i="17"/>
  <c r="AN16" i="17"/>
  <c r="AM16" i="17"/>
  <c r="AN15" i="17"/>
  <c r="AM15" i="17"/>
  <c r="AN14" i="17"/>
  <c r="AM14" i="17"/>
  <c r="AN13" i="17"/>
  <c r="AM13" i="17"/>
  <c r="AN12" i="17"/>
  <c r="AM12" i="17"/>
  <c r="AN11" i="17"/>
  <c r="AM11" i="17"/>
  <c r="AN10" i="17"/>
  <c r="AM10" i="17"/>
  <c r="AN9" i="17"/>
  <c r="AM9" i="17"/>
  <c r="AN8" i="17"/>
  <c r="AM8" i="17"/>
  <c r="AN7" i="17"/>
  <c r="AM7" i="17"/>
  <c r="AN6" i="17"/>
  <c r="AM6" i="17"/>
  <c r="AN5" i="17"/>
  <c r="AM5" i="17"/>
  <c r="AN4" i="17"/>
  <c r="AM4" i="17"/>
  <c r="AN26" i="16"/>
  <c r="AA26" i="16"/>
  <c r="X26" i="16"/>
  <c r="U26" i="16"/>
  <c r="R26" i="16"/>
  <c r="O26" i="16"/>
  <c r="L26" i="16"/>
  <c r="I26" i="16"/>
  <c r="F26" i="16"/>
  <c r="C26" i="16"/>
  <c r="AN25" i="16"/>
  <c r="AM25" i="16"/>
  <c r="AN24" i="16"/>
  <c r="AM24" i="16"/>
  <c r="AN23" i="16"/>
  <c r="AM23" i="16"/>
  <c r="AN22" i="16"/>
  <c r="AM22" i="16"/>
  <c r="AN21" i="16"/>
  <c r="AM21" i="16"/>
  <c r="AN20" i="16"/>
  <c r="AM20" i="16"/>
  <c r="AN19" i="16"/>
  <c r="AM19" i="16"/>
  <c r="AN18" i="16"/>
  <c r="AM18" i="16"/>
  <c r="AN17" i="16"/>
  <c r="AM17" i="16"/>
  <c r="AN16" i="16"/>
  <c r="AM16" i="16"/>
  <c r="AN15" i="16"/>
  <c r="AM15" i="16"/>
  <c r="AN14" i="16"/>
  <c r="AM14" i="16"/>
  <c r="AN13" i="16"/>
  <c r="AM13" i="16"/>
  <c r="AN12" i="16"/>
  <c r="AM12" i="16"/>
  <c r="AN11" i="16"/>
  <c r="AM11" i="16"/>
  <c r="AN10" i="16"/>
  <c r="AM10" i="16"/>
  <c r="AN9" i="16"/>
  <c r="AM9" i="16"/>
  <c r="AN8" i="16"/>
  <c r="AM8" i="16"/>
  <c r="AN7" i="16"/>
  <c r="AM7" i="16"/>
  <c r="AN6" i="16"/>
  <c r="AM6" i="16"/>
  <c r="AN5" i="16"/>
  <c r="AM5" i="16"/>
  <c r="AN4" i="16"/>
  <c r="AM4" i="16"/>
  <c r="AM26" i="16" s="1"/>
  <c r="AM26" i="15"/>
  <c r="AA26" i="15"/>
  <c r="X26" i="15"/>
  <c r="U26" i="15"/>
  <c r="R26" i="15"/>
  <c r="O26" i="15"/>
  <c r="L26" i="15"/>
  <c r="I26" i="15"/>
  <c r="F26" i="15"/>
  <c r="C26" i="15"/>
  <c r="AN25" i="15"/>
  <c r="AM25" i="15"/>
  <c r="AN24" i="15"/>
  <c r="AM24" i="15"/>
  <c r="AN23" i="15"/>
  <c r="AM23" i="15"/>
  <c r="AN22" i="15"/>
  <c r="AM22" i="15"/>
  <c r="AN21" i="15"/>
  <c r="AM21" i="15"/>
  <c r="AN20" i="15"/>
  <c r="AM20" i="15"/>
  <c r="AN19" i="15"/>
  <c r="AM19" i="15"/>
  <c r="AN18" i="15"/>
  <c r="AM18" i="15"/>
  <c r="AN17" i="15"/>
  <c r="AM17" i="15"/>
  <c r="AN16" i="15"/>
  <c r="AM16" i="15"/>
  <c r="AN15" i="15"/>
  <c r="AM15" i="15"/>
  <c r="AN14" i="15"/>
  <c r="AM14" i="15"/>
  <c r="AN13" i="15"/>
  <c r="AM13" i="15"/>
  <c r="AN12" i="15"/>
  <c r="AM12" i="15"/>
  <c r="AN10" i="15"/>
  <c r="AM10" i="15"/>
  <c r="AN9" i="15"/>
  <c r="AM9" i="15"/>
  <c r="AN8" i="15"/>
  <c r="AM8" i="15"/>
  <c r="AN7" i="15"/>
  <c r="AM7" i="15"/>
  <c r="AN6" i="15"/>
  <c r="AM6" i="15"/>
  <c r="AN5" i="15"/>
  <c r="AM5" i="15"/>
  <c r="AN4" i="15"/>
  <c r="AN26" i="15" s="1"/>
  <c r="AM4" i="15"/>
  <c r="AK25" i="14"/>
  <c r="AA25" i="14"/>
  <c r="X25" i="14"/>
  <c r="U25" i="14"/>
  <c r="R25" i="14"/>
  <c r="O25" i="14"/>
  <c r="L25" i="14"/>
  <c r="I25" i="14"/>
  <c r="F25" i="14"/>
  <c r="C25" i="14"/>
  <c r="AK24" i="14"/>
  <c r="AJ24" i="14"/>
  <c r="AK23" i="14"/>
  <c r="AJ23" i="14"/>
  <c r="AK22" i="14"/>
  <c r="AJ22" i="14"/>
  <c r="AK21" i="14"/>
  <c r="AJ21" i="14"/>
  <c r="AK20" i="14"/>
  <c r="AJ20" i="14"/>
  <c r="AK19" i="14"/>
  <c r="AJ19" i="14"/>
  <c r="AK18" i="14"/>
  <c r="AJ18" i="14"/>
  <c r="AK17" i="14"/>
  <c r="AJ17" i="14"/>
  <c r="AK16" i="14"/>
  <c r="AJ16" i="14"/>
  <c r="AK15" i="14"/>
  <c r="AJ15" i="14"/>
  <c r="AK14" i="14"/>
  <c r="AJ14" i="14"/>
  <c r="AK13" i="14"/>
  <c r="AJ13" i="14"/>
  <c r="AK12" i="14"/>
  <c r="AJ12" i="14"/>
  <c r="AK11" i="14"/>
  <c r="AJ11" i="14"/>
  <c r="AK10" i="14"/>
  <c r="AJ10" i="14"/>
  <c r="AK9" i="14"/>
  <c r="AJ9" i="14"/>
  <c r="AK8" i="14"/>
  <c r="AJ8" i="14"/>
  <c r="AK7" i="14"/>
  <c r="AJ7" i="14"/>
  <c r="AK6" i="14"/>
  <c r="AJ6" i="14"/>
  <c r="AK5" i="14"/>
  <c r="AJ5" i="14"/>
  <c r="AK4" i="14"/>
  <c r="AJ4" i="14"/>
  <c r="AJ25" i="14" s="1"/>
  <c r="AA26" i="13"/>
  <c r="X26" i="13"/>
  <c r="U26" i="13"/>
  <c r="R26" i="13"/>
  <c r="O26" i="13"/>
  <c r="L26" i="13"/>
  <c r="I26" i="13"/>
  <c r="F26" i="13"/>
  <c r="C26" i="13"/>
  <c r="AK25" i="13"/>
  <c r="AJ25" i="13"/>
  <c r="AK24" i="13"/>
  <c r="AJ24" i="13"/>
  <c r="AK23" i="13"/>
  <c r="AJ23" i="13"/>
  <c r="AK22" i="13"/>
  <c r="AJ22" i="13"/>
  <c r="AK21" i="13"/>
  <c r="AJ21" i="13"/>
  <c r="AK20" i="13"/>
  <c r="AJ20" i="13"/>
  <c r="AK19" i="13"/>
  <c r="AJ19" i="13"/>
  <c r="AK18" i="13"/>
  <c r="AJ18" i="13"/>
  <c r="AK17" i="13"/>
  <c r="AJ17" i="13"/>
  <c r="AK16" i="13"/>
  <c r="AJ16" i="13"/>
  <c r="AK15" i="13"/>
  <c r="AJ15" i="13"/>
  <c r="AK14" i="13"/>
  <c r="AJ14" i="13"/>
  <c r="AK13" i="13"/>
  <c r="AJ13" i="13"/>
  <c r="AK12" i="13"/>
  <c r="AJ12" i="13"/>
  <c r="AK11" i="13"/>
  <c r="AJ11" i="13"/>
  <c r="AK10" i="13"/>
  <c r="AJ10" i="13"/>
  <c r="AK9" i="13"/>
  <c r="AJ9" i="13"/>
  <c r="AK8" i="13"/>
  <c r="AJ8" i="13"/>
  <c r="AK7" i="13"/>
  <c r="AJ7" i="13"/>
  <c r="AK6" i="13"/>
  <c r="AJ6" i="13"/>
  <c r="AK5" i="13"/>
  <c r="AJ5" i="13"/>
  <c r="AK4" i="13"/>
  <c r="AK26" i="13" s="1"/>
  <c r="AJ4" i="13"/>
  <c r="AJ26" i="13" s="1"/>
  <c r="AV36" i="11"/>
  <c r="AR36" i="11"/>
  <c r="AQ36" i="11"/>
  <c r="AN36" i="11"/>
  <c r="AJ36" i="11"/>
  <c r="AA36" i="11"/>
  <c r="X36" i="11"/>
  <c r="U36" i="11"/>
  <c r="R36" i="11"/>
  <c r="O36" i="11"/>
  <c r="L36" i="11"/>
  <c r="I36" i="11"/>
  <c r="F36" i="11"/>
  <c r="C36" i="11"/>
  <c r="AV35" i="11"/>
  <c r="AU35" i="11"/>
  <c r="AT35" i="11"/>
  <c r="AS35" i="11"/>
  <c r="AR35" i="11"/>
  <c r="AP35" i="11"/>
  <c r="AO35" i="11"/>
  <c r="AN35" i="11"/>
  <c r="AM35" i="11"/>
  <c r="AL35" i="11"/>
  <c r="AK35" i="11"/>
  <c r="AJ35" i="11"/>
  <c r="AV34" i="11"/>
  <c r="AU34" i="11"/>
  <c r="AT34" i="11"/>
  <c r="AS34" i="11"/>
  <c r="AR34" i="11"/>
  <c r="AP34" i="11"/>
  <c r="AO34" i="11"/>
  <c r="AN34" i="11"/>
  <c r="AM34" i="11"/>
  <c r="AL34" i="11"/>
  <c r="AK34" i="11"/>
  <c r="AJ34" i="11"/>
  <c r="AV33" i="11"/>
  <c r="AU33" i="11"/>
  <c r="AU36" i="11" s="1"/>
  <c r="AT33" i="11"/>
  <c r="AT36" i="11" s="1"/>
  <c r="AS33" i="11"/>
  <c r="AS36" i="11" s="1"/>
  <c r="AR33" i="11"/>
  <c r="AP33" i="11"/>
  <c r="AP36" i="11" s="1"/>
  <c r="AO33" i="11"/>
  <c r="AO36" i="11" s="1"/>
  <c r="AN33" i="11"/>
  <c r="AM33" i="11"/>
  <c r="AM36" i="11" s="1"/>
  <c r="AL33" i="11"/>
  <c r="AL36" i="11" s="1"/>
  <c r="AK33" i="11"/>
  <c r="AJ33" i="11"/>
  <c r="AV32" i="11"/>
  <c r="AU32" i="11"/>
  <c r="AT32" i="11"/>
  <c r="AS32" i="11"/>
  <c r="AR32" i="11"/>
  <c r="AL32" i="11"/>
  <c r="AK32" i="11"/>
  <c r="AJ32" i="11"/>
  <c r="AV31" i="11"/>
  <c r="AU31" i="11"/>
  <c r="AT31" i="11"/>
  <c r="AS31" i="11"/>
  <c r="AR31" i="11"/>
  <c r="AP31" i="11"/>
  <c r="AO31" i="11"/>
  <c r="AN31" i="11"/>
  <c r="AM31" i="11"/>
  <c r="AL31" i="11"/>
  <c r="AK31" i="11"/>
  <c r="AJ31" i="11"/>
  <c r="AV30" i="11"/>
  <c r="AU30" i="11"/>
  <c r="AT30" i="11"/>
  <c r="AS30" i="11"/>
  <c r="AR30" i="11"/>
  <c r="AP30" i="11"/>
  <c r="AO30" i="11"/>
  <c r="AN30" i="11"/>
  <c r="AM30" i="11"/>
  <c r="AL30" i="11"/>
  <c r="AK30" i="11"/>
  <c r="AJ30" i="11"/>
  <c r="AV29" i="11"/>
  <c r="AU29" i="11"/>
  <c r="AT29" i="11"/>
  <c r="AS29" i="11"/>
  <c r="AR29" i="11"/>
  <c r="AP29" i="11"/>
  <c r="AO29" i="11"/>
  <c r="AN29" i="11"/>
  <c r="AM29" i="11"/>
  <c r="AL29" i="11"/>
  <c r="AK29" i="11"/>
  <c r="AJ29" i="11"/>
  <c r="AV28" i="11"/>
  <c r="AU28" i="11"/>
  <c r="AT28" i="11"/>
  <c r="AS28" i="11"/>
  <c r="AR28" i="11"/>
  <c r="AP28" i="11"/>
  <c r="AO28" i="11"/>
  <c r="AN28" i="11"/>
  <c r="AM28" i="11"/>
  <c r="AL28" i="11"/>
  <c r="AK28" i="11"/>
  <c r="AJ28" i="11"/>
  <c r="AV27" i="11"/>
  <c r="AU27" i="11"/>
  <c r="AT27" i="11"/>
  <c r="AS27" i="11"/>
  <c r="AR27" i="11"/>
  <c r="AP27" i="11"/>
  <c r="AO27" i="11"/>
  <c r="AN27" i="11"/>
  <c r="AM27" i="11"/>
  <c r="AL27" i="11"/>
  <c r="AK27" i="11"/>
  <c r="AJ27" i="11"/>
  <c r="AV26" i="11"/>
  <c r="AU26" i="11"/>
  <c r="AT26" i="11"/>
  <c r="AS26" i="11"/>
  <c r="AR26" i="11"/>
  <c r="AP26" i="11"/>
  <c r="AO26" i="11"/>
  <c r="AN26" i="11"/>
  <c r="AM26" i="11"/>
  <c r="AL26" i="11"/>
  <c r="AK26" i="11"/>
  <c r="AJ26" i="11"/>
  <c r="AV25" i="11"/>
  <c r="AU25" i="11"/>
  <c r="AT25" i="11"/>
  <c r="AS25" i="11"/>
  <c r="AR25" i="11"/>
  <c r="AP25" i="11"/>
  <c r="AO25" i="11"/>
  <c r="AN25" i="11"/>
  <c r="AM25" i="11"/>
  <c r="AL25" i="11"/>
  <c r="AK25" i="11"/>
  <c r="AJ25" i="11"/>
  <c r="AV24" i="11"/>
  <c r="AU24" i="11"/>
  <c r="AT24" i="11"/>
  <c r="AS24" i="11"/>
  <c r="AR24" i="11"/>
  <c r="AP24" i="11"/>
  <c r="AO24" i="11"/>
  <c r="AN24" i="11"/>
  <c r="AM24" i="11"/>
  <c r="AL24" i="11"/>
  <c r="AK24" i="11"/>
  <c r="AJ24" i="11"/>
  <c r="AV23" i="11"/>
  <c r="AU23" i="11"/>
  <c r="AT23" i="11"/>
  <c r="AS23" i="11"/>
  <c r="AR23" i="11"/>
  <c r="AP23" i="11"/>
  <c r="AO23" i="11"/>
  <c r="AN23" i="11"/>
  <c r="AM23" i="11"/>
  <c r="AL23" i="11"/>
  <c r="AK23" i="11"/>
  <c r="AJ23" i="11"/>
  <c r="AV22" i="11"/>
  <c r="AU22" i="11"/>
  <c r="AT22" i="11"/>
  <c r="AS22" i="11"/>
  <c r="AR22" i="11"/>
  <c r="AP22" i="11"/>
  <c r="AO22" i="11"/>
  <c r="AN22" i="11"/>
  <c r="AM22" i="11"/>
  <c r="AL22" i="11"/>
  <c r="AK22" i="11"/>
  <c r="AJ22" i="11"/>
  <c r="AV21" i="11"/>
  <c r="AU21" i="11"/>
  <c r="AT21" i="11"/>
  <c r="AS21" i="11"/>
  <c r="AR21" i="11"/>
  <c r="AP21" i="11"/>
  <c r="AO21" i="11"/>
  <c r="AN21" i="11"/>
  <c r="AM21" i="11"/>
  <c r="AL21" i="11"/>
  <c r="AK21" i="11"/>
  <c r="AJ21" i="11"/>
  <c r="AV20" i="11"/>
  <c r="AU20" i="11"/>
  <c r="AT20" i="11"/>
  <c r="AS20" i="11"/>
  <c r="AR20" i="11"/>
  <c r="AP20" i="11"/>
  <c r="AO20" i="11"/>
  <c r="AN20" i="11"/>
  <c r="AM20" i="11"/>
  <c r="AL20" i="11"/>
  <c r="AK20" i="11"/>
  <c r="AJ20" i="11"/>
  <c r="AV19" i="11"/>
  <c r="AU19" i="11"/>
  <c r="AT19" i="11"/>
  <c r="AS19" i="11"/>
  <c r="AR19" i="11"/>
  <c r="AP19" i="11"/>
  <c r="AO19" i="11"/>
  <c r="AN19" i="11"/>
  <c r="AM19" i="11"/>
  <c r="AL19" i="11"/>
  <c r="AK19" i="11"/>
  <c r="AJ19" i="11"/>
  <c r="AL18" i="11"/>
  <c r="AK18" i="11"/>
  <c r="AJ18" i="11"/>
  <c r="AL17" i="11"/>
  <c r="AK17" i="11"/>
  <c r="AJ17" i="11"/>
  <c r="AL16" i="11"/>
  <c r="AK16" i="11"/>
  <c r="AJ16" i="11"/>
  <c r="AL15" i="11"/>
  <c r="AK15" i="11"/>
  <c r="AJ15" i="11"/>
  <c r="AV14" i="11"/>
  <c r="AU14" i="11"/>
  <c r="AT14" i="11"/>
  <c r="AS14" i="11"/>
  <c r="AR14" i="11"/>
  <c r="AP14" i="11"/>
  <c r="AO14" i="11"/>
  <c r="AN14" i="11"/>
  <c r="AM14" i="11"/>
  <c r="AL14" i="11"/>
  <c r="AK14" i="11"/>
  <c r="AJ14" i="11"/>
  <c r="AV13" i="11"/>
  <c r="AU13" i="11"/>
  <c r="AT13" i="11"/>
  <c r="AS13" i="11"/>
  <c r="AR13" i="11"/>
  <c r="AP13" i="11"/>
  <c r="AO13" i="11"/>
  <c r="AN13" i="11"/>
  <c r="AM13" i="11"/>
  <c r="AL13" i="11"/>
  <c r="AK13" i="11"/>
  <c r="AJ13" i="11"/>
  <c r="AV12" i="11"/>
  <c r="AU12" i="11"/>
  <c r="AT12" i="11"/>
  <c r="AS12" i="11"/>
  <c r="AP12" i="11"/>
  <c r="AO12" i="11"/>
  <c r="AN12" i="11"/>
  <c r="AM12" i="11"/>
  <c r="AL12" i="11"/>
  <c r="AK12" i="11"/>
  <c r="AJ12" i="11"/>
  <c r="AL11" i="11"/>
  <c r="AK11" i="11"/>
  <c r="AJ11" i="11"/>
  <c r="AL10" i="11"/>
  <c r="AK10" i="11"/>
  <c r="AJ10" i="11"/>
  <c r="AP9" i="11"/>
  <c r="AO9" i="11"/>
  <c r="AN9" i="11"/>
  <c r="AM9" i="11"/>
  <c r="AL9" i="11"/>
  <c r="AK9" i="11"/>
  <c r="AJ9" i="11"/>
  <c r="AP8" i="11"/>
  <c r="AO8" i="11"/>
  <c r="AN8" i="11"/>
  <c r="AM8" i="11"/>
  <c r="AL8" i="11"/>
  <c r="AK8" i="11"/>
  <c r="AJ8" i="11"/>
  <c r="AV7" i="11"/>
  <c r="AU7" i="11"/>
  <c r="AT7" i="11"/>
  <c r="AS7" i="11"/>
  <c r="AR7" i="11"/>
  <c r="AP7" i="11"/>
  <c r="AO7" i="11"/>
  <c r="AN7" i="11"/>
  <c r="AM7" i="11"/>
  <c r="AL7" i="11"/>
  <c r="AK7" i="11"/>
  <c r="AJ7" i="11"/>
  <c r="AV6" i="11"/>
  <c r="AU6" i="11"/>
  <c r="AT6" i="11"/>
  <c r="AS6" i="11"/>
  <c r="AR6" i="11"/>
  <c r="AP6" i="11"/>
  <c r="AO6" i="11"/>
  <c r="AN6" i="11"/>
  <c r="AM6" i="11"/>
  <c r="AL6" i="11"/>
  <c r="AK6" i="11"/>
  <c r="AJ6" i="11"/>
  <c r="AV5" i="11"/>
  <c r="AU5" i="11"/>
  <c r="AT5" i="11"/>
  <c r="AS5" i="11"/>
  <c r="AR5" i="11"/>
  <c r="AP5" i="11"/>
  <c r="AO5" i="11"/>
  <c r="AN5" i="11"/>
  <c r="AM5" i="11"/>
  <c r="AL5" i="11"/>
  <c r="AK5" i="11"/>
  <c r="AJ5" i="11"/>
  <c r="AV4" i="11"/>
  <c r="AU4" i="11"/>
  <c r="AT4" i="11"/>
  <c r="AS4" i="11"/>
  <c r="AR4" i="11"/>
  <c r="AP4" i="11"/>
  <c r="AO4" i="11"/>
  <c r="AN4" i="11"/>
  <c r="AM4" i="11"/>
  <c r="AL4" i="11"/>
  <c r="AK4" i="11"/>
  <c r="AK36" i="11" s="1"/>
  <c r="AJ4" i="11"/>
  <c r="AU65" i="8"/>
  <c r="AT65" i="8"/>
  <c r="AS65" i="8"/>
  <c r="AQ65" i="8"/>
  <c r="AP65" i="8"/>
  <c r="AO65" i="8"/>
  <c r="AN65" i="8"/>
  <c r="AA63" i="8"/>
  <c r="X63" i="8"/>
  <c r="U63" i="8"/>
  <c r="R63" i="8"/>
  <c r="O63" i="8"/>
  <c r="L63" i="8"/>
  <c r="I63" i="8"/>
  <c r="F63" i="8"/>
  <c r="C63" i="8"/>
  <c r="AK63" i="8" s="1"/>
  <c r="AZ61" i="8"/>
  <c r="AZ65" i="8" s="1"/>
  <c r="AY61" i="8"/>
  <c r="AY65" i="8" s="1"/>
  <c r="AX61" i="8"/>
  <c r="AX65" i="8" s="1"/>
  <c r="AW61" i="8"/>
  <c r="AW65" i="8" s="1"/>
  <c r="AV61" i="8"/>
  <c r="AV65" i="8" s="1"/>
  <c r="AT61" i="8"/>
  <c r="AS61" i="8"/>
  <c r="AR61" i="8"/>
  <c r="AR65" i="8" s="1"/>
  <c r="AQ61" i="8"/>
  <c r="AL61" i="8"/>
  <c r="AK61" i="8"/>
  <c r="AK65" i="8" s="1"/>
  <c r="AJ61" i="8"/>
  <c r="AK60" i="8"/>
  <c r="AJ60" i="8"/>
  <c r="AL59" i="8"/>
  <c r="AK59" i="8"/>
  <c r="AJ59" i="8"/>
  <c r="AL58" i="8"/>
  <c r="AK58" i="8"/>
  <c r="AJ58" i="8"/>
  <c r="AL57" i="8"/>
  <c r="AK57" i="8"/>
  <c r="AJ57" i="8"/>
  <c r="AL56" i="8"/>
  <c r="AK56" i="8"/>
  <c r="AJ56" i="8"/>
  <c r="AL55" i="8"/>
  <c r="AK55" i="8"/>
  <c r="AJ55" i="8"/>
  <c r="AL54" i="8"/>
  <c r="AK54" i="8"/>
  <c r="AJ54" i="8"/>
  <c r="AL53" i="8"/>
  <c r="AK53" i="8"/>
  <c r="AJ53" i="8"/>
  <c r="AL52" i="8"/>
  <c r="AK52" i="8"/>
  <c r="AJ52" i="8"/>
  <c r="AL51" i="8"/>
  <c r="AK51" i="8"/>
  <c r="AJ51" i="8"/>
  <c r="AZ50" i="8"/>
  <c r="AY50" i="8"/>
  <c r="AX50" i="8"/>
  <c r="AW50" i="8"/>
  <c r="AV50" i="8"/>
  <c r="AT50" i="8"/>
  <c r="AS50" i="8"/>
  <c r="AR50" i="8"/>
  <c r="AQ50" i="8"/>
  <c r="AL50" i="8"/>
  <c r="AK50" i="8"/>
  <c r="AJ50" i="8"/>
  <c r="AZ49" i="8"/>
  <c r="AY49" i="8"/>
  <c r="AX49" i="8"/>
  <c r="AW49" i="8"/>
  <c r="AV49" i="8"/>
  <c r="AT49" i="8"/>
  <c r="AS49" i="8"/>
  <c r="AR49" i="8"/>
  <c r="AQ49" i="8"/>
  <c r="AL49" i="8"/>
  <c r="AK49" i="8"/>
  <c r="AJ49" i="8"/>
  <c r="AZ48" i="8"/>
  <c r="AY48" i="8"/>
  <c r="AX48" i="8"/>
  <c r="AW48" i="8"/>
  <c r="AV48" i="8"/>
  <c r="AT48" i="8"/>
  <c r="AS48" i="8"/>
  <c r="AR48" i="8"/>
  <c r="AQ48" i="8"/>
  <c r="AL48" i="8"/>
  <c r="AK48" i="8"/>
  <c r="AJ48" i="8"/>
  <c r="AZ47" i="8"/>
  <c r="AY47" i="8"/>
  <c r="AX47" i="8"/>
  <c r="AW47" i="8"/>
  <c r="AV47" i="8"/>
  <c r="AT47" i="8"/>
  <c r="AS47" i="8"/>
  <c r="AR47" i="8"/>
  <c r="AQ47" i="8"/>
  <c r="AL47" i="8"/>
  <c r="AK47" i="8"/>
  <c r="AJ47" i="8"/>
  <c r="AZ46" i="8"/>
  <c r="AY46" i="8"/>
  <c r="AX46" i="8"/>
  <c r="AW46" i="8"/>
  <c r="AV46" i="8"/>
  <c r="AT46" i="8"/>
  <c r="AS46" i="8"/>
  <c r="AR46" i="8"/>
  <c r="AQ46" i="8"/>
  <c r="AL46" i="8"/>
  <c r="AK46" i="8"/>
  <c r="AJ46" i="8"/>
  <c r="AZ45" i="8"/>
  <c r="AY45" i="8"/>
  <c r="AX45" i="8"/>
  <c r="AW45" i="8"/>
  <c r="AV45" i="8"/>
  <c r="AT45" i="8"/>
  <c r="AS45" i="8"/>
  <c r="AR45" i="8"/>
  <c r="AQ45" i="8"/>
  <c r="AL45" i="8"/>
  <c r="AK45" i="8"/>
  <c r="AJ45" i="8"/>
  <c r="AZ44" i="8"/>
  <c r="AY44" i="8"/>
  <c r="AX44" i="8"/>
  <c r="AW44" i="8"/>
  <c r="AV44" i="8"/>
  <c r="AT44" i="8"/>
  <c r="AS44" i="8"/>
  <c r="AR44" i="8"/>
  <c r="AQ44" i="8"/>
  <c r="AL44" i="8"/>
  <c r="AK44" i="8"/>
  <c r="AJ44" i="8"/>
  <c r="AZ43" i="8"/>
  <c r="AY43" i="8"/>
  <c r="AX43" i="8"/>
  <c r="AW43" i="8"/>
  <c r="AV43" i="8"/>
  <c r="AT43" i="8"/>
  <c r="AS43" i="8"/>
  <c r="AR43" i="8"/>
  <c r="AQ43" i="8"/>
  <c r="AL43" i="8"/>
  <c r="AK43" i="8"/>
  <c r="AJ43" i="8"/>
  <c r="AZ42" i="8"/>
  <c r="AY42" i="8"/>
  <c r="AX42" i="8"/>
  <c r="AW42" i="8"/>
  <c r="AV42" i="8"/>
  <c r="AT42" i="8"/>
  <c r="AS42" i="8"/>
  <c r="AR42" i="8"/>
  <c r="AQ42" i="8"/>
  <c r="AL42" i="8"/>
  <c r="AK42" i="8"/>
  <c r="AJ42" i="8"/>
  <c r="AZ41" i="8"/>
  <c r="AY41" i="8"/>
  <c r="AX41" i="8"/>
  <c r="AW41" i="8"/>
  <c r="AV41" i="8"/>
  <c r="AT41" i="8"/>
  <c r="AS41" i="8"/>
  <c r="AR41" i="8"/>
  <c r="AQ41" i="8"/>
  <c r="AL41" i="8"/>
  <c r="AK41" i="8"/>
  <c r="AJ41" i="8"/>
  <c r="AZ40" i="8"/>
  <c r="AY40" i="8"/>
  <c r="AX40" i="8"/>
  <c r="AW40" i="8"/>
  <c r="AV40" i="8"/>
  <c r="AT40" i="8"/>
  <c r="AS40" i="8"/>
  <c r="AR40" i="8"/>
  <c r="AQ40" i="8"/>
  <c r="AL40" i="8"/>
  <c r="AK40" i="8"/>
  <c r="AJ40" i="8"/>
  <c r="AZ39" i="8"/>
  <c r="AY39" i="8"/>
  <c r="AX39" i="8"/>
  <c r="AW39" i="8"/>
  <c r="AV39" i="8"/>
  <c r="AT39" i="8"/>
  <c r="AS39" i="8"/>
  <c r="AR39" i="8"/>
  <c r="AQ39" i="8"/>
  <c r="AL39" i="8"/>
  <c r="AK39" i="8"/>
  <c r="AJ39" i="8"/>
  <c r="AZ38" i="8"/>
  <c r="AY38" i="8"/>
  <c r="AX38" i="8"/>
  <c r="AW38" i="8"/>
  <c r="AV38" i="8"/>
  <c r="AT38" i="8"/>
  <c r="AS38" i="8"/>
  <c r="AR38" i="8"/>
  <c r="AQ38" i="8"/>
  <c r="AL38" i="8"/>
  <c r="AK38" i="8"/>
  <c r="AJ38" i="8"/>
  <c r="AZ37" i="8"/>
  <c r="AY37" i="8"/>
  <c r="AX37" i="8"/>
  <c r="AW37" i="8"/>
  <c r="AV37" i="8"/>
  <c r="AT37" i="8"/>
  <c r="AS37" i="8"/>
  <c r="AR37" i="8"/>
  <c r="AQ37" i="8"/>
  <c r="AL37" i="8"/>
  <c r="AK37" i="8"/>
  <c r="AJ37" i="8"/>
  <c r="AY36" i="8"/>
  <c r="AX36" i="8"/>
  <c r="AU36" i="8"/>
  <c r="AT36" i="8"/>
  <c r="AP36" i="8"/>
  <c r="AO36" i="8"/>
  <c r="AN36" i="8"/>
  <c r="AL36" i="8"/>
  <c r="AA36" i="8"/>
  <c r="X36" i="8"/>
  <c r="U36" i="8"/>
  <c r="R36" i="8"/>
  <c r="O36" i="8"/>
  <c r="L36" i="8"/>
  <c r="I36" i="8"/>
  <c r="F36" i="8"/>
  <c r="C36" i="8"/>
  <c r="AZ35" i="8"/>
  <c r="AY35" i="8"/>
  <c r="AX35" i="8"/>
  <c r="AW35" i="8"/>
  <c r="AV35" i="8"/>
  <c r="AT35" i="8"/>
  <c r="AS35" i="8"/>
  <c r="AR35" i="8"/>
  <c r="AQ35" i="8"/>
  <c r="AL35" i="8"/>
  <c r="AK35" i="8"/>
  <c r="AJ35" i="8"/>
  <c r="AZ34" i="8"/>
  <c r="AY34" i="8"/>
  <c r="AX34" i="8"/>
  <c r="AW34" i="8"/>
  <c r="AV34" i="8"/>
  <c r="AT34" i="8"/>
  <c r="AS34" i="8"/>
  <c r="AR34" i="8"/>
  <c r="AQ34" i="8"/>
  <c r="AL34" i="8"/>
  <c r="AK34" i="8"/>
  <c r="AJ34" i="8"/>
  <c r="AZ33" i="8"/>
  <c r="AZ36" i="8" s="1"/>
  <c r="AY33" i="8"/>
  <c r="AX33" i="8"/>
  <c r="AW33" i="8"/>
  <c r="AW36" i="8" s="1"/>
  <c r="AV33" i="8"/>
  <c r="AV36" i="8" s="1"/>
  <c r="AT33" i="8"/>
  <c r="AS33" i="8"/>
  <c r="AS36" i="8" s="1"/>
  <c r="AR33" i="8"/>
  <c r="AR36" i="8" s="1"/>
  <c r="AQ33" i="8"/>
  <c r="AQ36" i="8" s="1"/>
  <c r="AL33" i="8"/>
  <c r="AK33" i="8"/>
  <c r="AK36" i="8" s="1"/>
  <c r="AJ33" i="8"/>
  <c r="AJ36" i="8" s="1"/>
  <c r="AZ32" i="8"/>
  <c r="AY32" i="8"/>
  <c r="AX32" i="8"/>
  <c r="AW32" i="8"/>
  <c r="AV32" i="8"/>
  <c r="AL32" i="8"/>
  <c r="AK32" i="8"/>
  <c r="AJ32" i="8"/>
  <c r="AZ31" i="8"/>
  <c r="AY31" i="8"/>
  <c r="AX31" i="8"/>
  <c r="AW31" i="8"/>
  <c r="AV31" i="8"/>
  <c r="AT31" i="8"/>
  <c r="AS31" i="8"/>
  <c r="AR31" i="8"/>
  <c r="AQ31" i="8"/>
  <c r="AL31" i="8"/>
  <c r="AK31" i="8"/>
  <c r="AJ31" i="8"/>
  <c r="AZ30" i="8"/>
  <c r="AY30" i="8"/>
  <c r="AX30" i="8"/>
  <c r="AW30" i="8"/>
  <c r="AV30" i="8"/>
  <c r="AT30" i="8"/>
  <c r="AS30" i="8"/>
  <c r="AR30" i="8"/>
  <c r="AQ30" i="8"/>
  <c r="AL30" i="8"/>
  <c r="AK30" i="8"/>
  <c r="AJ30" i="8"/>
  <c r="AZ29" i="8"/>
  <c r="AY29" i="8"/>
  <c r="AX29" i="8"/>
  <c r="AW29" i="8"/>
  <c r="AV29" i="8"/>
  <c r="AT29" i="8"/>
  <c r="AS29" i="8"/>
  <c r="AR29" i="8"/>
  <c r="AQ29" i="8"/>
  <c r="AL29" i="8"/>
  <c r="AK29" i="8"/>
  <c r="AJ29" i="8"/>
  <c r="AZ28" i="8"/>
  <c r="AY28" i="8"/>
  <c r="AX28" i="8"/>
  <c r="AW28" i="8"/>
  <c r="AV28" i="8"/>
  <c r="AT28" i="8"/>
  <c r="AS28" i="8"/>
  <c r="AR28" i="8"/>
  <c r="AQ28" i="8"/>
  <c r="AL28" i="8"/>
  <c r="AK28" i="8"/>
  <c r="AJ28" i="8"/>
  <c r="AZ27" i="8"/>
  <c r="AY27" i="8"/>
  <c r="AX27" i="8"/>
  <c r="AW27" i="8"/>
  <c r="AV27" i="8"/>
  <c r="AT27" i="8"/>
  <c r="AS27" i="8"/>
  <c r="AR27" i="8"/>
  <c r="AQ27" i="8"/>
  <c r="AL27" i="8"/>
  <c r="AK27" i="8"/>
  <c r="AJ27" i="8"/>
  <c r="AZ26" i="8"/>
  <c r="AY26" i="8"/>
  <c r="AX26" i="8"/>
  <c r="AW26" i="8"/>
  <c r="AV26" i="8"/>
  <c r="AT26" i="8"/>
  <c r="AS26" i="8"/>
  <c r="AR26" i="8"/>
  <c r="AQ26" i="8"/>
  <c r="AL26" i="8"/>
  <c r="AK26" i="8"/>
  <c r="AJ26" i="8"/>
  <c r="AZ25" i="8"/>
  <c r="AY25" i="8"/>
  <c r="AX25" i="8"/>
  <c r="AW25" i="8"/>
  <c r="AV25" i="8"/>
  <c r="AT25" i="8"/>
  <c r="AS25" i="8"/>
  <c r="AR25" i="8"/>
  <c r="AQ25" i="8"/>
  <c r="AL25" i="8"/>
  <c r="AK25" i="8"/>
  <c r="AJ25" i="8"/>
  <c r="AZ24" i="8"/>
  <c r="AY24" i="8"/>
  <c r="AX24" i="8"/>
  <c r="AW24" i="8"/>
  <c r="AV24" i="8"/>
  <c r="AT24" i="8"/>
  <c r="AS24" i="8"/>
  <c r="AR24" i="8"/>
  <c r="AQ24" i="8"/>
  <c r="AL24" i="8"/>
  <c r="AK24" i="8"/>
  <c r="AJ24" i="8"/>
  <c r="AZ23" i="8"/>
  <c r="AY23" i="8"/>
  <c r="AX23" i="8"/>
  <c r="AW23" i="8"/>
  <c r="AV23" i="8"/>
  <c r="AT23" i="8"/>
  <c r="AS23" i="8"/>
  <c r="AR23" i="8"/>
  <c r="AQ23" i="8"/>
  <c r="AL23" i="8"/>
  <c r="AK23" i="8"/>
  <c r="AJ23" i="8"/>
  <c r="AZ22" i="8"/>
  <c r="AY22" i="8"/>
  <c r="AX22" i="8"/>
  <c r="AW22" i="8"/>
  <c r="AV22" i="8"/>
  <c r="AT22" i="8"/>
  <c r="AS22" i="8"/>
  <c r="AR22" i="8"/>
  <c r="AQ22" i="8"/>
  <c r="AL22" i="8"/>
  <c r="AK22" i="8"/>
  <c r="AJ22" i="8"/>
  <c r="AZ21" i="8"/>
  <c r="AY21" i="8"/>
  <c r="AX21" i="8"/>
  <c r="AW21" i="8"/>
  <c r="AV21" i="8"/>
  <c r="AT21" i="8"/>
  <c r="AS21" i="8"/>
  <c r="AR21" i="8"/>
  <c r="AQ21" i="8"/>
  <c r="AL21" i="8"/>
  <c r="AK21" i="8"/>
  <c r="AJ21" i="8"/>
  <c r="AZ20" i="8"/>
  <c r="AY20" i="8"/>
  <c r="AX20" i="8"/>
  <c r="AW20" i="8"/>
  <c r="AV20" i="8"/>
  <c r="AT20" i="8"/>
  <c r="AS20" i="8"/>
  <c r="AR20" i="8"/>
  <c r="AQ20" i="8"/>
  <c r="AL20" i="8"/>
  <c r="AK20" i="8"/>
  <c r="AJ20" i="8"/>
  <c r="AZ19" i="8"/>
  <c r="AY19" i="8"/>
  <c r="AX19" i="8"/>
  <c r="AW19" i="8"/>
  <c r="AV19" i="8"/>
  <c r="AT19" i="8"/>
  <c r="AS19" i="8"/>
  <c r="AR19" i="8"/>
  <c r="AQ19" i="8"/>
  <c r="AL19" i="8"/>
  <c r="AK19" i="8"/>
  <c r="AJ19" i="8"/>
  <c r="AL18" i="8"/>
  <c r="AK18" i="8"/>
  <c r="AJ18" i="8"/>
  <c r="AL17" i="8"/>
  <c r="AK17" i="8"/>
  <c r="AJ17" i="8"/>
  <c r="AL16" i="8"/>
  <c r="AK16" i="8"/>
  <c r="AJ16" i="8"/>
  <c r="AL15" i="8"/>
  <c r="AK15" i="8"/>
  <c r="AJ15" i="8"/>
  <c r="AZ14" i="8"/>
  <c r="AY14" i="8"/>
  <c r="AX14" i="8"/>
  <c r="AW14" i="8"/>
  <c r="AV14" i="8"/>
  <c r="AT14" i="8"/>
  <c r="AS14" i="8"/>
  <c r="AR14" i="8"/>
  <c r="AQ14" i="8"/>
  <c r="AL14" i="8"/>
  <c r="AK14" i="8"/>
  <c r="AJ14" i="8"/>
  <c r="AZ13" i="8"/>
  <c r="AY13" i="8"/>
  <c r="AX13" i="8"/>
  <c r="AW13" i="8"/>
  <c r="AV13" i="8"/>
  <c r="AT13" i="8"/>
  <c r="AS13" i="8"/>
  <c r="AR13" i="8"/>
  <c r="AQ13" i="8"/>
  <c r="AL13" i="8"/>
  <c r="AK13" i="8"/>
  <c r="AJ13" i="8"/>
  <c r="AZ12" i="8"/>
  <c r="AY12" i="8"/>
  <c r="AX12" i="8"/>
  <c r="AW12" i="8"/>
  <c r="AT12" i="8"/>
  <c r="AS12" i="8"/>
  <c r="AR12" i="8"/>
  <c r="AQ12" i="8"/>
  <c r="AL12" i="8"/>
  <c r="AK12" i="8"/>
  <c r="AJ12" i="8"/>
  <c r="AK11" i="8"/>
  <c r="AJ11" i="8"/>
  <c r="AK10" i="8"/>
  <c r="AJ10" i="8"/>
  <c r="AK9" i="8"/>
  <c r="AJ9" i="8"/>
  <c r="AK8" i="8"/>
  <c r="AJ8" i="8"/>
  <c r="AZ7" i="8"/>
  <c r="AY7" i="8"/>
  <c r="AX7" i="8"/>
  <c r="AW7" i="8"/>
  <c r="AV7" i="8"/>
  <c r="AT7" i="8"/>
  <c r="AS7" i="8"/>
  <c r="AR7" i="8"/>
  <c r="AQ7" i="8"/>
  <c r="AL7" i="8"/>
  <c r="AK7" i="8"/>
  <c r="AJ7" i="8"/>
  <c r="AZ6" i="8"/>
  <c r="AY6" i="8"/>
  <c r="AX6" i="8"/>
  <c r="AW6" i="8"/>
  <c r="AV6" i="8"/>
  <c r="AT6" i="8"/>
  <c r="AS6" i="8"/>
  <c r="AR6" i="8"/>
  <c r="AQ6" i="8"/>
  <c r="AL6" i="8"/>
  <c r="AK6" i="8"/>
  <c r="AJ6" i="8"/>
  <c r="AZ5" i="8"/>
  <c r="AY5" i="8"/>
  <c r="AX5" i="8"/>
  <c r="AW5" i="8"/>
  <c r="AV5" i="8"/>
  <c r="AT5" i="8"/>
  <c r="AS5" i="8"/>
  <c r="AR5" i="8"/>
  <c r="AQ5" i="8"/>
  <c r="AL5" i="8"/>
  <c r="AK5" i="8"/>
  <c r="AJ5" i="8"/>
  <c r="AZ4" i="8"/>
  <c r="AY4" i="8"/>
  <c r="AX4" i="8"/>
  <c r="AW4" i="8"/>
  <c r="AV4" i="8"/>
  <c r="AT4" i="8"/>
  <c r="AS4" i="8"/>
  <c r="AR4" i="8"/>
  <c r="AQ4" i="8"/>
  <c r="AL4" i="8"/>
  <c r="AK4" i="8"/>
  <c r="AJ4" i="8"/>
  <c r="AF65" i="7"/>
  <c r="AC65" i="7"/>
  <c r="T65" i="7"/>
  <c r="Q65" i="7"/>
  <c r="H65" i="7"/>
  <c r="E65" i="7"/>
  <c r="AL63" i="7"/>
  <c r="AL65" i="7" s="1"/>
  <c r="AI63" i="7"/>
  <c r="AI65" i="7" s="1"/>
  <c r="AF63" i="7"/>
  <c r="AC63" i="7"/>
  <c r="Z63" i="7"/>
  <c r="Z65" i="7" s="1"/>
  <c r="W63" i="7"/>
  <c r="W65" i="7" s="1"/>
  <c r="T63" i="7"/>
  <c r="Q63" i="7"/>
  <c r="N63" i="7"/>
  <c r="N65" i="7" s="1"/>
  <c r="K63" i="7"/>
  <c r="K65" i="7" s="1"/>
  <c r="H63" i="7"/>
  <c r="E63" i="7"/>
  <c r="B63" i="7"/>
  <c r="B65" i="7" s="1"/>
  <c r="AP65" i="7" s="1"/>
  <c r="BE62" i="7"/>
  <c r="BD62" i="7"/>
  <c r="BC62" i="7"/>
  <c r="BB62" i="7"/>
  <c r="BA62" i="7"/>
  <c r="AZ62" i="7"/>
  <c r="AY62" i="7"/>
  <c r="AX62" i="7"/>
  <c r="AW62" i="7"/>
  <c r="AV62" i="7"/>
  <c r="AQ62" i="7"/>
  <c r="AP62" i="7"/>
  <c r="AO62" i="7"/>
  <c r="BE51" i="7"/>
  <c r="BD51" i="7"/>
  <c r="BC51" i="7"/>
  <c r="BB51" i="7"/>
  <c r="BA51" i="7"/>
  <c r="AZ51" i="7"/>
  <c r="AY51" i="7"/>
  <c r="AX51" i="7"/>
  <c r="AW51" i="7"/>
  <c r="AV51" i="7"/>
  <c r="AQ51" i="7"/>
  <c r="AP51" i="7"/>
  <c r="AO51" i="7"/>
  <c r="BE50" i="7"/>
  <c r="BD50" i="7"/>
  <c r="BC50" i="7"/>
  <c r="BB50" i="7"/>
  <c r="BA50" i="7"/>
  <c r="AZ50" i="7"/>
  <c r="AY50" i="7"/>
  <c r="AX50" i="7"/>
  <c r="AW50" i="7"/>
  <c r="AV50" i="7"/>
  <c r="AQ50" i="7"/>
  <c r="AP50" i="7"/>
  <c r="AO50" i="7"/>
  <c r="BE49" i="7"/>
  <c r="BD49" i="7"/>
  <c r="BC49" i="7"/>
  <c r="BB49" i="7"/>
  <c r="BA49" i="7"/>
  <c r="AZ49" i="7"/>
  <c r="AY49" i="7"/>
  <c r="AX49" i="7"/>
  <c r="AW49" i="7"/>
  <c r="AV49" i="7"/>
  <c r="AQ49" i="7"/>
  <c r="AP49" i="7"/>
  <c r="AO49" i="7"/>
  <c r="BE48" i="7"/>
  <c r="BD48" i="7"/>
  <c r="BC48" i="7"/>
  <c r="BB48" i="7"/>
  <c r="BA48" i="7"/>
  <c r="AZ48" i="7"/>
  <c r="AY48" i="7"/>
  <c r="AX48" i="7"/>
  <c r="AW48" i="7"/>
  <c r="AV48" i="7"/>
  <c r="AQ48" i="7"/>
  <c r="AP48" i="7"/>
  <c r="AO48" i="7"/>
  <c r="BE47" i="7"/>
  <c r="BD47" i="7"/>
  <c r="BC47" i="7"/>
  <c r="BB47" i="7"/>
  <c r="BA47" i="7"/>
  <c r="AZ47" i="7"/>
  <c r="AY47" i="7"/>
  <c r="AX47" i="7"/>
  <c r="AW47" i="7"/>
  <c r="AV47" i="7"/>
  <c r="AQ47" i="7"/>
  <c r="AP47" i="7"/>
  <c r="AO47" i="7"/>
  <c r="BE46" i="7"/>
  <c r="BD46" i="7"/>
  <c r="BC46" i="7"/>
  <c r="BB46" i="7"/>
  <c r="BA46" i="7"/>
  <c r="AZ46" i="7"/>
  <c r="AY46" i="7"/>
  <c r="AX46" i="7"/>
  <c r="AW46" i="7"/>
  <c r="AV46" i="7"/>
  <c r="AQ46" i="7"/>
  <c r="AP46" i="7"/>
  <c r="AO46" i="7"/>
  <c r="BE45" i="7"/>
  <c r="BD45" i="7"/>
  <c r="BC45" i="7"/>
  <c r="BB45" i="7"/>
  <c r="BA45" i="7"/>
  <c r="AZ45" i="7"/>
  <c r="AY45" i="7"/>
  <c r="AX45" i="7"/>
  <c r="AW45" i="7"/>
  <c r="AV45" i="7"/>
  <c r="AQ45" i="7"/>
  <c r="AP45" i="7"/>
  <c r="AO45" i="7"/>
  <c r="BE44" i="7"/>
  <c r="BD44" i="7"/>
  <c r="BC44" i="7"/>
  <c r="BB44" i="7"/>
  <c r="BA44" i="7"/>
  <c r="AZ44" i="7"/>
  <c r="AY44" i="7"/>
  <c r="AX44" i="7"/>
  <c r="AW44" i="7"/>
  <c r="AV44" i="7"/>
  <c r="AQ44" i="7"/>
  <c r="AP44" i="7"/>
  <c r="AO44" i="7"/>
  <c r="BE43" i="7"/>
  <c r="BD43" i="7"/>
  <c r="BC43" i="7"/>
  <c r="BB43" i="7"/>
  <c r="BA43" i="7"/>
  <c r="AZ43" i="7"/>
  <c r="AY43" i="7"/>
  <c r="AX43" i="7"/>
  <c r="AW43" i="7"/>
  <c r="AV43" i="7"/>
  <c r="AQ43" i="7"/>
  <c r="AP43" i="7"/>
  <c r="AO43" i="7"/>
  <c r="BE42" i="7"/>
  <c r="BD42" i="7"/>
  <c r="BC42" i="7"/>
  <c r="BB42" i="7"/>
  <c r="BA42" i="7"/>
  <c r="AZ42" i="7"/>
  <c r="AY42" i="7"/>
  <c r="AX42" i="7"/>
  <c r="AW42" i="7"/>
  <c r="AV42" i="7"/>
  <c r="AQ42" i="7"/>
  <c r="AP42" i="7"/>
  <c r="AO42" i="7"/>
  <c r="BE41" i="7"/>
  <c r="BD41" i="7"/>
  <c r="BC41" i="7"/>
  <c r="BB41" i="7"/>
  <c r="BA41" i="7"/>
  <c r="AZ41" i="7"/>
  <c r="AY41" i="7"/>
  <c r="AX41" i="7"/>
  <c r="AW41" i="7"/>
  <c r="AV41" i="7"/>
  <c r="AQ41" i="7"/>
  <c r="AP41" i="7"/>
  <c r="AO41" i="7"/>
  <c r="BE40" i="7"/>
  <c r="BD40" i="7"/>
  <c r="BC40" i="7"/>
  <c r="BB40" i="7"/>
  <c r="BA40" i="7"/>
  <c r="AZ40" i="7"/>
  <c r="AY40" i="7"/>
  <c r="AX40" i="7"/>
  <c r="AW40" i="7"/>
  <c r="AV40" i="7"/>
  <c r="AQ40" i="7"/>
  <c r="AP40" i="7"/>
  <c r="AO40" i="7"/>
  <c r="BE39" i="7"/>
  <c r="BD39" i="7"/>
  <c r="BC39" i="7"/>
  <c r="BB39" i="7"/>
  <c r="BA39" i="7"/>
  <c r="AZ39" i="7"/>
  <c r="AY39" i="7"/>
  <c r="AX39" i="7"/>
  <c r="AW39" i="7"/>
  <c r="AV39" i="7"/>
  <c r="AQ39" i="7"/>
  <c r="AP39" i="7"/>
  <c r="AO39" i="7"/>
  <c r="BE38" i="7"/>
  <c r="BD38" i="7"/>
  <c r="BC38" i="7"/>
  <c r="BB38" i="7"/>
  <c r="BA38" i="7"/>
  <c r="AZ38" i="7"/>
  <c r="AY38" i="7"/>
  <c r="AX38" i="7"/>
  <c r="AW38" i="7"/>
  <c r="AV38" i="7"/>
  <c r="AQ38" i="7"/>
  <c r="AP38" i="7"/>
  <c r="AO38" i="7"/>
  <c r="BE37" i="7"/>
  <c r="BD37" i="7"/>
  <c r="BC37" i="7"/>
  <c r="BB37" i="7"/>
  <c r="BA37" i="7"/>
  <c r="AZ37" i="7"/>
  <c r="AY37" i="7"/>
  <c r="AX37" i="7"/>
  <c r="AW37" i="7"/>
  <c r="AV37" i="7"/>
  <c r="AQ37" i="7"/>
  <c r="AP37" i="7"/>
  <c r="AO37" i="7"/>
  <c r="BE36" i="7"/>
  <c r="BD36" i="7"/>
  <c r="BC36" i="7"/>
  <c r="BB36" i="7"/>
  <c r="BA36" i="7"/>
  <c r="AZ36" i="7"/>
  <c r="AY36" i="7"/>
  <c r="AX36" i="7"/>
  <c r="AW36" i="7"/>
  <c r="AV36" i="7"/>
  <c r="AQ36" i="7"/>
  <c r="AP36" i="7"/>
  <c r="AO36" i="7"/>
  <c r="BE35" i="7"/>
  <c r="BD35" i="7"/>
  <c r="BC35" i="7"/>
  <c r="BB35" i="7"/>
  <c r="BA35" i="7"/>
  <c r="AZ35" i="7"/>
  <c r="AY35" i="7"/>
  <c r="AX35" i="7"/>
  <c r="AW35" i="7"/>
  <c r="AV35" i="7"/>
  <c r="AQ35" i="7"/>
  <c r="AP35" i="7"/>
  <c r="AO35" i="7"/>
  <c r="BE34" i="7"/>
  <c r="BD34" i="7"/>
  <c r="BC34" i="7"/>
  <c r="BB34" i="7"/>
  <c r="BA34" i="7"/>
  <c r="AZ34" i="7"/>
  <c r="AY34" i="7"/>
  <c r="AX34" i="7"/>
  <c r="AW34" i="7"/>
  <c r="AV34" i="7"/>
  <c r="AQ34" i="7"/>
  <c r="AP34" i="7"/>
  <c r="AO34" i="7"/>
  <c r="BE33" i="7"/>
  <c r="BD33" i="7"/>
  <c r="BC33" i="7"/>
  <c r="BB33" i="7"/>
  <c r="BA33" i="7"/>
  <c r="AZ33" i="7"/>
  <c r="AY33" i="7"/>
  <c r="AX33" i="7"/>
  <c r="AW33" i="7"/>
  <c r="AV33" i="7"/>
  <c r="AQ33" i="7"/>
  <c r="AP33" i="7"/>
  <c r="AO33" i="7"/>
  <c r="BE32" i="7"/>
  <c r="BD32" i="7"/>
  <c r="BC32" i="7"/>
  <c r="BB32" i="7"/>
  <c r="BA32" i="7"/>
  <c r="AZ32" i="7"/>
  <c r="AY32" i="7"/>
  <c r="AX32" i="7"/>
  <c r="AW32" i="7"/>
  <c r="AV32" i="7"/>
  <c r="AQ32" i="7"/>
  <c r="AP32" i="7"/>
  <c r="AO32" i="7"/>
  <c r="BE31" i="7"/>
  <c r="BD31" i="7"/>
  <c r="BC31" i="7"/>
  <c r="BB31" i="7"/>
  <c r="AY31" i="7"/>
  <c r="AX31" i="7"/>
  <c r="AW31" i="7"/>
  <c r="AV31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BE26" i="7"/>
  <c r="BD26" i="7"/>
  <c r="BC26" i="7"/>
  <c r="BB26" i="7"/>
  <c r="BA26" i="7"/>
  <c r="AZ26" i="7"/>
  <c r="AY26" i="7"/>
  <c r="AX26" i="7"/>
  <c r="AW26" i="7"/>
  <c r="AV26" i="7"/>
  <c r="AQ26" i="7"/>
  <c r="AP26" i="7"/>
  <c r="AO26" i="7"/>
  <c r="BE25" i="7"/>
  <c r="BD25" i="7"/>
  <c r="BC25" i="7"/>
  <c r="BB25" i="7"/>
  <c r="BA25" i="7"/>
  <c r="AZ25" i="7"/>
  <c r="AY25" i="7"/>
  <c r="AX25" i="7"/>
  <c r="AW25" i="7"/>
  <c r="AV25" i="7"/>
  <c r="AQ25" i="7"/>
  <c r="AP25" i="7"/>
  <c r="AO25" i="7"/>
  <c r="BE24" i="7"/>
  <c r="BD24" i="7"/>
  <c r="BC24" i="7"/>
  <c r="BB24" i="7"/>
  <c r="BA24" i="7"/>
  <c r="AZ24" i="7"/>
  <c r="AY24" i="7"/>
  <c r="AX24" i="7"/>
  <c r="AW24" i="7"/>
  <c r="AV24" i="7"/>
  <c r="AQ24" i="7"/>
  <c r="AP24" i="7"/>
  <c r="AO24" i="7"/>
  <c r="BE23" i="7"/>
  <c r="BD23" i="7"/>
  <c r="BC23" i="7"/>
  <c r="BB23" i="7"/>
  <c r="BA23" i="7"/>
  <c r="AZ23" i="7"/>
  <c r="AY23" i="7"/>
  <c r="AX23" i="7"/>
  <c r="AW23" i="7"/>
  <c r="AV23" i="7"/>
  <c r="AQ23" i="7"/>
  <c r="AP23" i="7"/>
  <c r="AO23" i="7"/>
  <c r="BE22" i="7"/>
  <c r="BD22" i="7"/>
  <c r="BC22" i="7"/>
  <c r="BB22" i="7"/>
  <c r="BA22" i="7"/>
  <c r="AZ22" i="7"/>
  <c r="AY22" i="7"/>
  <c r="AX22" i="7"/>
  <c r="AW22" i="7"/>
  <c r="AV22" i="7"/>
  <c r="AQ22" i="7"/>
  <c r="AP22" i="7"/>
  <c r="AO22" i="7"/>
  <c r="BE21" i="7"/>
  <c r="BD21" i="7"/>
  <c r="BC21" i="7"/>
  <c r="BB21" i="7"/>
  <c r="BA21" i="7"/>
  <c r="AZ21" i="7"/>
  <c r="AY21" i="7"/>
  <c r="AX21" i="7"/>
  <c r="AW21" i="7"/>
  <c r="AV21" i="7"/>
  <c r="AQ21" i="7"/>
  <c r="AP21" i="7"/>
  <c r="AO21" i="7"/>
  <c r="BE20" i="7"/>
  <c r="BD20" i="7"/>
  <c r="BC20" i="7"/>
  <c r="BB20" i="7"/>
  <c r="BA20" i="7"/>
  <c r="AZ20" i="7"/>
  <c r="AY20" i="7"/>
  <c r="AX20" i="7"/>
  <c r="AW20" i="7"/>
  <c r="AV20" i="7"/>
  <c r="AQ20" i="7"/>
  <c r="AP20" i="7"/>
  <c r="AO20" i="7"/>
  <c r="BE19" i="7"/>
  <c r="BD19" i="7"/>
  <c r="BC19" i="7"/>
  <c r="BB19" i="7"/>
  <c r="BA19" i="7"/>
  <c r="AZ19" i="7"/>
  <c r="AY19" i="7"/>
  <c r="AX19" i="7"/>
  <c r="AW19" i="7"/>
  <c r="AV19" i="7"/>
  <c r="AQ19" i="7"/>
  <c r="AP19" i="7"/>
  <c r="AO19" i="7"/>
  <c r="BE18" i="7"/>
  <c r="BD18" i="7"/>
  <c r="BC18" i="7"/>
  <c r="BB18" i="7"/>
  <c r="BA18" i="7"/>
  <c r="AZ18" i="7"/>
  <c r="AY18" i="7"/>
  <c r="AX18" i="7"/>
  <c r="AW18" i="7"/>
  <c r="AV18" i="7"/>
  <c r="AQ18" i="7"/>
  <c r="AP18" i="7"/>
  <c r="AO18" i="7"/>
  <c r="BE17" i="7"/>
  <c r="BD17" i="7"/>
  <c r="BC17" i="7"/>
  <c r="BB17" i="7"/>
  <c r="BA17" i="7"/>
  <c r="AZ17" i="7"/>
  <c r="AY17" i="7"/>
  <c r="AX17" i="7"/>
  <c r="AW17" i="7"/>
  <c r="AV17" i="7"/>
  <c r="AQ17" i="7"/>
  <c r="AP17" i="7"/>
  <c r="AO17" i="7"/>
  <c r="BE16" i="7"/>
  <c r="BD16" i="7"/>
  <c r="BC16" i="7"/>
  <c r="BB16" i="7"/>
  <c r="AY16" i="7"/>
  <c r="AX16" i="7"/>
  <c r="AW16" i="7"/>
  <c r="AV16" i="7"/>
  <c r="AQ16" i="7"/>
  <c r="AP16" i="7"/>
  <c r="AO16" i="7"/>
  <c r="BE15" i="7"/>
  <c r="BD15" i="7"/>
  <c r="BC15" i="7"/>
  <c r="BB15" i="7"/>
  <c r="BA15" i="7"/>
  <c r="AZ15" i="7"/>
  <c r="AY15" i="7"/>
  <c r="AX15" i="7"/>
  <c r="AW15" i="7"/>
  <c r="AV15" i="7"/>
  <c r="AQ15" i="7"/>
  <c r="AP15" i="7"/>
  <c r="AO15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Q14" i="7"/>
  <c r="AP14" i="7"/>
  <c r="AO14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Q13" i="7"/>
  <c r="AP13" i="7"/>
  <c r="AO13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Q12" i="7"/>
  <c r="AP12" i="7"/>
  <c r="AO12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Q11" i="7"/>
  <c r="AP11" i="7"/>
  <c r="AO11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Q10" i="7"/>
  <c r="AP10" i="7"/>
  <c r="AO10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Q9" i="7"/>
  <c r="AP9" i="7"/>
  <c r="AO9" i="7"/>
  <c r="BE8" i="7"/>
  <c r="BD8" i="7"/>
  <c r="BC8" i="7"/>
  <c r="BB8" i="7"/>
  <c r="BA8" i="7"/>
  <c r="AZ8" i="7"/>
  <c r="AQ8" i="7"/>
  <c r="AP8" i="7"/>
  <c r="AO8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Q7" i="7"/>
  <c r="AP7" i="7"/>
  <c r="AO7" i="7"/>
  <c r="BE6" i="7"/>
  <c r="BE63" i="7" s="1"/>
  <c r="BE67" i="7" s="1"/>
  <c r="BD6" i="7"/>
  <c r="BD63" i="7" s="1"/>
  <c r="BD67" i="7" s="1"/>
  <c r="BC6" i="7"/>
  <c r="BC63" i="7" s="1"/>
  <c r="BC67" i="7" s="1"/>
  <c r="BB6" i="7"/>
  <c r="BB63" i="7" s="1"/>
  <c r="BB67" i="7" s="1"/>
  <c r="BA6" i="7"/>
  <c r="BA63" i="7" s="1"/>
  <c r="BA67" i="7" s="1"/>
  <c r="AZ6" i="7"/>
  <c r="AZ63" i="7" s="1"/>
  <c r="AZ67" i="7" s="1"/>
  <c r="AY6" i="7"/>
  <c r="AY63" i="7" s="1"/>
  <c r="AY67" i="7" s="1"/>
  <c r="AX6" i="7"/>
  <c r="AX63" i="7" s="1"/>
  <c r="AX67" i="7" s="1"/>
  <c r="AW6" i="7"/>
  <c r="AW63" i="7" s="1"/>
  <c r="AW67" i="7" s="1"/>
  <c r="AV6" i="7"/>
  <c r="AV63" i="7" s="1"/>
  <c r="AV67" i="7" s="1"/>
  <c r="AU6" i="7"/>
  <c r="AU63" i="7" s="1"/>
  <c r="AU67" i="7" s="1"/>
  <c r="AT6" i="7"/>
  <c r="AT63" i="7" s="1"/>
  <c r="AT67" i="7" s="1"/>
  <c r="AS6" i="7"/>
  <c r="AS63" i="7" s="1"/>
  <c r="AS67" i="7" s="1"/>
  <c r="AQ6" i="7"/>
  <c r="AQ63" i="7" s="1"/>
  <c r="AR63" i="7" s="1"/>
  <c r="AP6" i="7"/>
  <c r="AP63" i="7" s="1"/>
  <c r="AP67" i="7" s="1"/>
  <c r="AO6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Q5" i="7"/>
  <c r="AP5" i="7"/>
  <c r="AO5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Q4" i="7"/>
  <c r="AP4" i="7"/>
  <c r="AO4" i="7"/>
  <c r="AN25" i="17" l="1"/>
  <c r="AM25" i="17"/>
  <c r="AM36" i="8"/>
</calcChain>
</file>

<file path=xl/sharedStrings.xml><?xml version="1.0" encoding="utf-8"?>
<sst xmlns="http://schemas.openxmlformats.org/spreadsheetml/2006/main" count="699" uniqueCount="60">
  <si>
    <t>宿舍号</t>
  </si>
  <si>
    <t>泡面</t>
  </si>
  <si>
    <t>山楂片</t>
  </si>
  <si>
    <t>鸡爪</t>
  </si>
  <si>
    <t>干吃面</t>
  </si>
  <si>
    <t>香肠</t>
  </si>
  <si>
    <t>咪咪</t>
  </si>
  <si>
    <t>卤蛋</t>
  </si>
  <si>
    <t>燕麦蛋糕</t>
  </si>
  <si>
    <t>奶茶</t>
  </si>
  <si>
    <t>小鱼</t>
  </si>
  <si>
    <t>锅巴</t>
  </si>
  <si>
    <t>曲奇饼干</t>
  </si>
  <si>
    <t>奶香面包</t>
  </si>
  <si>
    <t>销量统计</t>
  </si>
  <si>
    <t>原本</t>
  </si>
  <si>
    <t>现在</t>
  </si>
  <si>
    <t>添加</t>
  </si>
  <si>
    <t>总额</t>
  </si>
  <si>
    <t>销售额</t>
  </si>
  <si>
    <t>利润</t>
  </si>
  <si>
    <t>利润率</t>
  </si>
  <si>
    <t>曲奇</t>
  </si>
  <si>
    <t>总计</t>
  </si>
  <si>
    <t>总价</t>
  </si>
  <si>
    <t>销售率</t>
  </si>
  <si>
    <t>1号</t>
  </si>
  <si>
    <t>桶面</t>
  </si>
  <si>
    <t>手撕面包</t>
  </si>
  <si>
    <t>局盐鸡筋</t>
  </si>
  <si>
    <t>*</t>
  </si>
  <si>
    <t>没盒子？</t>
  </si>
  <si>
    <t>**</t>
  </si>
  <si>
    <t>已经拿走？</t>
  </si>
  <si>
    <t>45个</t>
  </si>
  <si>
    <t>盐焗鸡筋</t>
  </si>
  <si>
    <t>奶茶多</t>
  </si>
  <si>
    <t>&amp;</t>
  </si>
  <si>
    <t>多桶面不要酸菜</t>
  </si>
  <si>
    <t>已撤</t>
  </si>
  <si>
    <t>**不要曲奇</t>
  </si>
  <si>
    <t>考虑取走</t>
  </si>
  <si>
    <t>原</t>
  </si>
  <si>
    <t>现</t>
  </si>
  <si>
    <t>添</t>
  </si>
  <si>
    <t>*奶茶多</t>
  </si>
  <si>
    <t>&amp;&amp;</t>
  </si>
  <si>
    <t>*&amp;</t>
  </si>
  <si>
    <t>*差9.4元</t>
  </si>
  <si>
    <t>**no曲奇</t>
  </si>
  <si>
    <t>*&amp;&amp;</t>
  </si>
  <si>
    <t>3？</t>
  </si>
  <si>
    <t>冰红茶</t>
  </si>
  <si>
    <t xml:space="preserve"> </t>
  </si>
  <si>
    <t>特殊</t>
  </si>
  <si>
    <t>*已撤</t>
  </si>
  <si>
    <t>雪碧可乐</t>
    <phoneticPr fontId="2" type="noConversion"/>
  </si>
  <si>
    <t>雪碧可乐</t>
    <phoneticPr fontId="2" type="noConversion"/>
  </si>
  <si>
    <t xml:space="preserve"> </t>
    <phoneticPr fontId="5" type="noConversion"/>
  </si>
  <si>
    <t>**已撤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</si>
</sst>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8"/>
  <sheetViews>
    <sheetView workbookViewId="0">
      <pane ySplit="3" topLeftCell="A4" activePane="bottomLeft" state="frozen"/>
      <selection pane="bottomLeft" activeCell="K19" sqref="K19"/>
    </sheetView>
  </sheetViews>
  <sheetFormatPr defaultColWidth="9" defaultRowHeight="13.5" x14ac:dyDescent="0.15"/>
  <cols>
    <col min="1" max="1" width="6.75" customWidth="1"/>
    <col min="2" max="4" width="1.125" style="26" hidden="1" customWidth="1"/>
    <col min="5" max="7" width="1.125" hidden="1" customWidth="1"/>
    <col min="8" max="9" width="1.125" style="26" hidden="1" customWidth="1"/>
    <col min="10" max="10" width="1.125" style="12" hidden="1" customWidth="1"/>
    <col min="11" max="13" width="4.375" style="11" customWidth="1"/>
    <col min="14" max="16" width="4.375" style="12" customWidth="1"/>
    <col min="17" max="19" width="4.375" style="11" customWidth="1"/>
    <col min="20" max="22" width="4.375" style="12" customWidth="1"/>
    <col min="23" max="25" width="4.375" style="11" customWidth="1"/>
    <col min="26" max="26" width="4.5" style="12" customWidth="1"/>
    <col min="27" max="27" width="4.375" style="12" customWidth="1"/>
    <col min="28" max="28" width="4.875" style="12" customWidth="1"/>
    <col min="29" max="31" width="4.875" style="2" customWidth="1"/>
    <col min="32" max="34" width="4.875" style="12" customWidth="1"/>
    <col min="35" max="40" width="4.375" style="2" customWidth="1"/>
    <col min="41" max="41" width="6.625" style="2" customWidth="1"/>
    <col min="42" max="42" width="6.625" style="11" customWidth="1"/>
    <col min="43" max="43" width="6.25" style="11" customWidth="1"/>
    <col min="44" max="44" width="6.5" style="11" customWidth="1"/>
    <col min="45" max="51" width="6.125" style="11" customWidth="1"/>
    <col min="52" max="52" width="8.125" style="11" customWidth="1"/>
    <col min="53" max="56" width="6.875" style="11" customWidth="1"/>
    <col min="57" max="57" width="7.75" style="11" customWidth="1"/>
  </cols>
  <sheetData>
    <row r="1" spans="1:57" x14ac:dyDescent="0.15">
      <c r="A1" s="36" t="s">
        <v>0</v>
      </c>
      <c r="B1" s="37">
        <v>42729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9"/>
      <c r="AD1" s="39"/>
      <c r="AE1" s="39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40"/>
    </row>
    <row r="2" spans="1:57" x14ac:dyDescent="0.15">
      <c r="A2" s="36"/>
      <c r="B2" s="41" t="s">
        <v>1</v>
      </c>
      <c r="C2" s="41"/>
      <c r="D2" s="41"/>
      <c r="E2" s="36" t="s">
        <v>2</v>
      </c>
      <c r="F2" s="36"/>
      <c r="G2" s="36"/>
      <c r="H2" s="42" t="s">
        <v>3</v>
      </c>
      <c r="I2" s="43"/>
      <c r="J2" s="44"/>
      <c r="K2" s="45" t="s">
        <v>4</v>
      </c>
      <c r="L2" s="46"/>
      <c r="M2" s="47"/>
      <c r="N2" s="42" t="s">
        <v>5</v>
      </c>
      <c r="O2" s="43"/>
      <c r="P2" s="44"/>
      <c r="Q2" s="45" t="s">
        <v>6</v>
      </c>
      <c r="R2" s="46"/>
      <c r="S2" s="47"/>
      <c r="T2" s="42" t="s">
        <v>7</v>
      </c>
      <c r="U2" s="43"/>
      <c r="V2" s="44"/>
      <c r="W2" s="45" t="s">
        <v>8</v>
      </c>
      <c r="X2" s="46"/>
      <c r="Y2" s="47"/>
      <c r="Z2" s="43" t="s">
        <v>9</v>
      </c>
      <c r="AA2" s="43"/>
      <c r="AB2" s="44"/>
      <c r="AC2" s="48" t="s">
        <v>10</v>
      </c>
      <c r="AD2" s="49"/>
      <c r="AE2" s="50"/>
      <c r="AF2" s="42" t="s">
        <v>11</v>
      </c>
      <c r="AG2" s="43"/>
      <c r="AH2" s="44"/>
      <c r="AI2" s="49" t="s">
        <v>12</v>
      </c>
      <c r="AJ2" s="49"/>
      <c r="AK2" s="50"/>
      <c r="AL2" s="49" t="s">
        <v>13</v>
      </c>
      <c r="AM2" s="49"/>
      <c r="AN2" s="50"/>
      <c r="AO2" s="7"/>
      <c r="AS2" s="45" t="s">
        <v>14</v>
      </c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7"/>
    </row>
    <row r="3" spans="1:57" x14ac:dyDescent="0.15">
      <c r="A3" s="36"/>
      <c r="B3" s="12" t="s">
        <v>15</v>
      </c>
      <c r="C3" s="12" t="s">
        <v>16</v>
      </c>
      <c r="D3" s="12" t="s">
        <v>17</v>
      </c>
      <c r="E3" s="11" t="s">
        <v>15</v>
      </c>
      <c r="F3" s="11" t="s">
        <v>16</v>
      </c>
      <c r="G3" s="11" t="s">
        <v>17</v>
      </c>
      <c r="H3" s="12" t="s">
        <v>15</v>
      </c>
      <c r="I3" s="29" t="s">
        <v>16</v>
      </c>
      <c r="J3" s="12" t="s">
        <v>17</v>
      </c>
      <c r="K3" s="11" t="s">
        <v>15</v>
      </c>
      <c r="L3" s="11" t="s">
        <v>16</v>
      </c>
      <c r="M3" s="11" t="s">
        <v>17</v>
      </c>
      <c r="N3" s="12" t="s">
        <v>15</v>
      </c>
      <c r="O3" s="12" t="s">
        <v>16</v>
      </c>
      <c r="P3" s="12" t="s">
        <v>17</v>
      </c>
      <c r="Q3" s="11" t="s">
        <v>15</v>
      </c>
      <c r="R3" s="11" t="s">
        <v>16</v>
      </c>
      <c r="S3" s="11" t="s">
        <v>17</v>
      </c>
      <c r="T3" s="12" t="s">
        <v>15</v>
      </c>
      <c r="U3" s="12" t="s">
        <v>16</v>
      </c>
      <c r="V3" s="12" t="s">
        <v>17</v>
      </c>
      <c r="W3" s="12" t="s">
        <v>15</v>
      </c>
      <c r="X3" s="12" t="s">
        <v>16</v>
      </c>
      <c r="Y3" s="12" t="s">
        <v>17</v>
      </c>
      <c r="Z3" s="11" t="s">
        <v>15</v>
      </c>
      <c r="AA3" s="11" t="s">
        <v>16</v>
      </c>
      <c r="AB3" s="11" t="s">
        <v>17</v>
      </c>
      <c r="AC3" s="12" t="s">
        <v>15</v>
      </c>
      <c r="AD3" s="12" t="s">
        <v>16</v>
      </c>
      <c r="AE3" s="12" t="s">
        <v>17</v>
      </c>
      <c r="AF3" s="11" t="s">
        <v>15</v>
      </c>
      <c r="AG3" s="11" t="s">
        <v>16</v>
      </c>
      <c r="AH3" s="11" t="s">
        <v>17</v>
      </c>
      <c r="AI3" s="12" t="s">
        <v>15</v>
      </c>
      <c r="AJ3" s="12" t="s">
        <v>16</v>
      </c>
      <c r="AK3" s="12" t="s">
        <v>17</v>
      </c>
      <c r="AL3" s="12" t="s">
        <v>15</v>
      </c>
      <c r="AM3" s="12" t="s">
        <v>16</v>
      </c>
      <c r="AN3" s="12" t="s">
        <v>17</v>
      </c>
      <c r="AO3" s="2" t="s">
        <v>18</v>
      </c>
      <c r="AP3" s="11" t="s">
        <v>19</v>
      </c>
      <c r="AQ3" s="11" t="s">
        <v>20</v>
      </c>
      <c r="AR3" s="11" t="s">
        <v>21</v>
      </c>
      <c r="AS3" s="11" t="s">
        <v>1</v>
      </c>
      <c r="AT3" s="11" t="s">
        <v>2</v>
      </c>
      <c r="AU3" s="11" t="s">
        <v>3</v>
      </c>
      <c r="AV3" s="11" t="s">
        <v>4</v>
      </c>
      <c r="AW3" s="11" t="s">
        <v>5</v>
      </c>
      <c r="AX3" s="11" t="s">
        <v>6</v>
      </c>
      <c r="AY3" s="11" t="s">
        <v>7</v>
      </c>
      <c r="AZ3" s="11" t="s">
        <v>8</v>
      </c>
      <c r="BA3" s="11" t="s">
        <v>9</v>
      </c>
      <c r="BB3" s="11" t="s">
        <v>10</v>
      </c>
      <c r="BC3" s="11" t="s">
        <v>11</v>
      </c>
      <c r="BD3" s="11" t="s">
        <v>22</v>
      </c>
      <c r="BE3" s="11" t="s">
        <v>13</v>
      </c>
    </row>
    <row r="4" spans="1:57" x14ac:dyDescent="0.15">
      <c r="A4" s="13">
        <v>707</v>
      </c>
      <c r="B4" s="12"/>
      <c r="C4" s="12"/>
      <c r="D4" s="12"/>
      <c r="E4" s="11"/>
      <c r="F4" s="11"/>
      <c r="G4" s="11"/>
      <c r="H4" s="12"/>
      <c r="I4" s="29"/>
      <c r="K4" s="11">
        <v>6</v>
      </c>
      <c r="L4" s="11">
        <v>6</v>
      </c>
      <c r="M4" s="11">
        <v>-2</v>
      </c>
      <c r="N4" s="12">
        <v>3</v>
      </c>
      <c r="O4" s="12">
        <v>3</v>
      </c>
      <c r="P4" s="12">
        <v>0</v>
      </c>
      <c r="Q4" s="11">
        <v>5</v>
      </c>
      <c r="R4" s="11">
        <v>5</v>
      </c>
      <c r="S4" s="11">
        <v>0</v>
      </c>
      <c r="T4" s="12">
        <v>5</v>
      </c>
      <c r="U4" s="12">
        <v>5</v>
      </c>
      <c r="V4" s="12">
        <v>0</v>
      </c>
      <c r="W4" s="12">
        <v>0</v>
      </c>
      <c r="X4" s="12">
        <v>0</v>
      </c>
      <c r="Y4" s="12">
        <v>0</v>
      </c>
      <c r="Z4" s="11">
        <v>1</v>
      </c>
      <c r="AA4" s="11">
        <v>0</v>
      </c>
      <c r="AB4" s="11">
        <v>1</v>
      </c>
      <c r="AC4" s="12">
        <v>5</v>
      </c>
      <c r="AD4" s="12">
        <v>5</v>
      </c>
      <c r="AE4" s="12">
        <v>0</v>
      </c>
      <c r="AF4" s="11">
        <v>5</v>
      </c>
      <c r="AG4" s="11">
        <v>5</v>
      </c>
      <c r="AH4" s="11">
        <v>0</v>
      </c>
      <c r="AI4" s="12">
        <v>0</v>
      </c>
      <c r="AJ4" s="12">
        <v>0</v>
      </c>
      <c r="AK4" s="12">
        <v>1</v>
      </c>
      <c r="AL4" s="12">
        <v>3</v>
      </c>
      <c r="AM4" s="12">
        <v>3</v>
      </c>
      <c r="AN4" s="12">
        <v>0</v>
      </c>
      <c r="AO4" s="2">
        <f t="shared" ref="AO4:AO30" si="0">B4*2+(E4)*2+(H4)*1.2+(K4)*0.9+(N4)*0.8+(Q4)*0.5+(T4)+(W4)*1.5+(Z4)*3.8+AC4+AF4+AI4*1.5+AL4*1.8</f>
        <v>34.5</v>
      </c>
      <c r="AP4" s="11">
        <f>(B4-C4)*2+(E4-F4)*2+(H4-I4)*1.2+(K4-L4)*0.9+(N4-O4)*0.8+(Q4-R4)*0.6+(T4-U4)+(W4-X4)*1.3+(Z4-AA4)*3.8+(AC4-AD4)+(AF4-AG4)+(AI4-AJ4)*1.5+(AL4-AM4)*1.8</f>
        <v>3.8</v>
      </c>
      <c r="AQ4" s="11">
        <f t="shared" ref="AQ4:AQ30" si="1">(B4-C4)*2*0.3+(E4-F4)*2*0.2+(H4-I4)*1.2*0.25+(K4-L4)*0.9*0.5+(N4-O4)*0.8*0.5+(Q4-R4)*0.5*0.4+(T4-U4)*0.35+(W4-X4)*1.5*0.5+(Z4-AA4)*1.3+(AC4-AD4)*0.35+(AF4-AG4)*0.4+(AI4-AJ4)*1.5*0.5+(AL4-AM4)</f>
        <v>1.3</v>
      </c>
      <c r="AS4" s="11">
        <f>B4-C4</f>
        <v>0</v>
      </c>
      <c r="AT4" s="11">
        <f>E4-F4</f>
        <v>0</v>
      </c>
      <c r="AU4" s="11">
        <f>H4-I4</f>
        <v>0</v>
      </c>
      <c r="AV4" s="11">
        <f t="shared" ref="AV4:AV7" si="2">K4-L4</f>
        <v>0</v>
      </c>
      <c r="AW4" s="11">
        <f t="shared" ref="AW4:AW7" si="3">N4-O4</f>
        <v>0</v>
      </c>
      <c r="AX4" s="11">
        <f t="shared" ref="AX4:AX7" si="4">Q4-R4</f>
        <v>0</v>
      </c>
      <c r="AY4" s="11">
        <f t="shared" ref="AY4:AY7" si="5">T4-U4</f>
        <v>0</v>
      </c>
      <c r="AZ4" s="11">
        <f>W4-X4</f>
        <v>0</v>
      </c>
      <c r="BA4" s="11">
        <f>Z4-AA4</f>
        <v>1</v>
      </c>
      <c r="BB4" s="11">
        <f t="shared" ref="BB4:BB26" si="6">AC4-AD4</f>
        <v>0</v>
      </c>
      <c r="BC4" s="11">
        <f t="shared" ref="BC4:BC26" si="7">AF4-AG4</f>
        <v>0</v>
      </c>
      <c r="BD4" s="11">
        <f t="shared" ref="BD4:BD26" si="8">AI4-AJ4</f>
        <v>0</v>
      </c>
      <c r="BE4" s="11">
        <f t="shared" ref="BE4:BE26" si="9">AL4-AM4</f>
        <v>0</v>
      </c>
    </row>
    <row r="5" spans="1:57" x14ac:dyDescent="0.15">
      <c r="A5" s="13">
        <v>708</v>
      </c>
      <c r="B5" s="12"/>
      <c r="C5" s="12"/>
      <c r="D5" s="12"/>
      <c r="E5" s="11"/>
      <c r="F5" s="11"/>
      <c r="G5" s="11"/>
      <c r="H5" s="12"/>
      <c r="I5" s="29"/>
      <c r="K5" s="11">
        <v>6</v>
      </c>
      <c r="L5" s="11">
        <v>6</v>
      </c>
      <c r="M5" s="11">
        <v>-3</v>
      </c>
      <c r="N5" s="12">
        <v>1</v>
      </c>
      <c r="O5" s="12">
        <v>1</v>
      </c>
      <c r="P5" s="12">
        <v>0</v>
      </c>
      <c r="Q5" s="11">
        <v>5</v>
      </c>
      <c r="R5" s="11">
        <v>5</v>
      </c>
      <c r="S5" s="11">
        <v>-2</v>
      </c>
      <c r="T5" s="12">
        <v>2</v>
      </c>
      <c r="U5" s="12">
        <v>2</v>
      </c>
      <c r="V5" s="12">
        <v>0</v>
      </c>
      <c r="W5" s="12">
        <v>2</v>
      </c>
      <c r="X5" s="12">
        <v>2</v>
      </c>
      <c r="Y5" s="12">
        <v>0</v>
      </c>
      <c r="Z5" s="11">
        <v>1</v>
      </c>
      <c r="AA5" s="11">
        <v>1</v>
      </c>
      <c r="AB5" s="11">
        <v>0</v>
      </c>
      <c r="AC5" s="12">
        <v>5</v>
      </c>
      <c r="AD5" s="12">
        <v>5</v>
      </c>
      <c r="AE5" s="12">
        <v>0</v>
      </c>
      <c r="AF5" s="11">
        <v>5</v>
      </c>
      <c r="AG5" s="11">
        <v>5</v>
      </c>
      <c r="AH5" s="11">
        <v>-2</v>
      </c>
      <c r="AI5" s="12">
        <v>1</v>
      </c>
      <c r="AJ5" s="12">
        <v>1</v>
      </c>
      <c r="AK5" s="12">
        <v>0</v>
      </c>
      <c r="AL5" s="12">
        <v>0</v>
      </c>
      <c r="AM5" s="12">
        <v>0</v>
      </c>
      <c r="AN5" s="12">
        <v>2</v>
      </c>
      <c r="AO5" s="2">
        <f t="shared" si="0"/>
        <v>29</v>
      </c>
      <c r="AP5" s="11">
        <f t="shared" ref="AP5:AP51" si="10">(B5-C5)*2+(E5-F5)*2+(H5-I5)*1.2+(K5-L5)*0.9+(N5-O5)*0.8+(Q5-R5)*0.6+(T5-U5)+(W5-X5)*1.3+(Z5-AA5)*3.8+(AC5-AD5)+(AF5-AG5)+(AI5-AJ5)*1.5+(AL5-AM5)*1.8</f>
        <v>0</v>
      </c>
      <c r="AQ5" s="11">
        <f t="shared" si="1"/>
        <v>0</v>
      </c>
      <c r="AS5" s="11">
        <f>B5-C5</f>
        <v>0</v>
      </c>
      <c r="AT5" s="11">
        <f>E5-F5</f>
        <v>0</v>
      </c>
      <c r="AU5" s="11">
        <f>H5-I5</f>
        <v>0</v>
      </c>
      <c r="AV5" s="11">
        <f t="shared" si="2"/>
        <v>0</v>
      </c>
      <c r="AW5" s="11">
        <f t="shared" si="3"/>
        <v>0</v>
      </c>
      <c r="AX5" s="11">
        <f t="shared" si="4"/>
        <v>0</v>
      </c>
      <c r="AY5" s="11">
        <f t="shared" si="5"/>
        <v>0</v>
      </c>
      <c r="AZ5" s="11">
        <f>W5-X5</f>
        <v>0</v>
      </c>
      <c r="BA5" s="11">
        <f>Z5-AA5</f>
        <v>0</v>
      </c>
      <c r="BB5" s="11">
        <f t="shared" si="6"/>
        <v>0</v>
      </c>
      <c r="BC5" s="11">
        <f t="shared" si="7"/>
        <v>0</v>
      </c>
      <c r="BD5" s="11">
        <f t="shared" si="8"/>
        <v>0</v>
      </c>
      <c r="BE5" s="11">
        <f t="shared" si="9"/>
        <v>0</v>
      </c>
    </row>
    <row r="6" spans="1:57" x14ac:dyDescent="0.15">
      <c r="A6" s="11">
        <v>711</v>
      </c>
      <c r="B6" s="12"/>
      <c r="C6" s="12"/>
      <c r="D6" s="12"/>
      <c r="E6" s="11"/>
      <c r="F6" s="11"/>
      <c r="G6" s="11"/>
      <c r="H6" s="12"/>
      <c r="I6" s="29"/>
      <c r="K6" s="11">
        <v>6</v>
      </c>
      <c r="L6" s="11">
        <v>6</v>
      </c>
      <c r="M6" s="11">
        <v>0</v>
      </c>
      <c r="N6" s="12">
        <v>4</v>
      </c>
      <c r="O6" s="12">
        <v>2</v>
      </c>
      <c r="P6" s="12">
        <v>2</v>
      </c>
      <c r="Q6" s="11">
        <v>5</v>
      </c>
      <c r="R6" s="11">
        <v>4</v>
      </c>
      <c r="S6" s="11">
        <v>-2</v>
      </c>
      <c r="T6" s="12">
        <v>5</v>
      </c>
      <c r="U6" s="12">
        <v>5</v>
      </c>
      <c r="V6" s="12">
        <v>0</v>
      </c>
      <c r="W6" s="11">
        <v>3</v>
      </c>
      <c r="X6" s="11">
        <v>0</v>
      </c>
      <c r="Y6" s="11">
        <v>2</v>
      </c>
      <c r="Z6" s="12">
        <v>1</v>
      </c>
      <c r="AA6" s="12">
        <v>0</v>
      </c>
      <c r="AB6" s="12">
        <v>1</v>
      </c>
      <c r="AC6" s="2">
        <v>5</v>
      </c>
      <c r="AD6" s="2">
        <v>5</v>
      </c>
      <c r="AE6" s="2">
        <v>0</v>
      </c>
      <c r="AF6" s="2">
        <v>5</v>
      </c>
      <c r="AG6" s="2">
        <v>5</v>
      </c>
      <c r="AH6" s="2">
        <v>0</v>
      </c>
      <c r="AI6" s="2">
        <v>2</v>
      </c>
      <c r="AJ6" s="2">
        <v>0</v>
      </c>
      <c r="AK6" s="2">
        <v>2</v>
      </c>
      <c r="AL6" s="2">
        <v>3</v>
      </c>
      <c r="AM6" s="2">
        <v>3</v>
      </c>
      <c r="AN6" s="2">
        <v>0</v>
      </c>
      <c r="AO6" s="2">
        <f t="shared" si="0"/>
        <v>42.800000000000004</v>
      </c>
      <c r="AP6" s="11">
        <f t="shared" si="10"/>
        <v>12.9</v>
      </c>
      <c r="AQ6" s="11">
        <f t="shared" si="1"/>
        <v>6.05</v>
      </c>
      <c r="AS6" s="11">
        <f t="shared" ref="AS6:AS14" si="11">B6-C6</f>
        <v>0</v>
      </c>
      <c r="AT6" s="11">
        <f t="shared" ref="AT6:AT14" si="12">E6-F6</f>
        <v>0</v>
      </c>
      <c r="AU6" s="11">
        <f t="shared" ref="AU6:AU14" si="13">H6-I6</f>
        <v>0</v>
      </c>
      <c r="AV6" s="11">
        <f t="shared" si="2"/>
        <v>0</v>
      </c>
      <c r="AW6" s="11">
        <f t="shared" si="3"/>
        <v>2</v>
      </c>
      <c r="AX6" s="11">
        <f t="shared" si="4"/>
        <v>1</v>
      </c>
      <c r="AY6" s="11">
        <f t="shared" si="5"/>
        <v>0</v>
      </c>
      <c r="AZ6" s="11">
        <f t="shared" ref="AZ6:AZ15" si="14">W6-X6</f>
        <v>3</v>
      </c>
      <c r="BA6" s="11">
        <f t="shared" ref="BA6:BA15" si="15">Z6-AA6</f>
        <v>1</v>
      </c>
      <c r="BB6" s="11">
        <f t="shared" si="6"/>
        <v>0</v>
      </c>
      <c r="BC6" s="11">
        <f t="shared" si="7"/>
        <v>0</v>
      </c>
      <c r="BD6" s="11">
        <f t="shared" si="8"/>
        <v>2</v>
      </c>
      <c r="BE6" s="11">
        <f t="shared" si="9"/>
        <v>0</v>
      </c>
    </row>
    <row r="7" spans="1:57" x14ac:dyDescent="0.15">
      <c r="A7" s="11">
        <v>713</v>
      </c>
      <c r="B7" s="12"/>
      <c r="C7" s="12"/>
      <c r="D7" s="12"/>
      <c r="E7" s="11"/>
      <c r="F7" s="11"/>
      <c r="G7" s="11"/>
      <c r="H7" s="12"/>
      <c r="I7" s="29"/>
      <c r="K7" s="11">
        <v>6</v>
      </c>
      <c r="L7" s="11">
        <v>0</v>
      </c>
      <c r="M7" s="11">
        <v>6</v>
      </c>
      <c r="N7" s="12">
        <v>2</v>
      </c>
      <c r="O7" s="12">
        <v>0</v>
      </c>
      <c r="P7" s="12">
        <v>3</v>
      </c>
      <c r="Q7" s="11">
        <v>0</v>
      </c>
      <c r="R7" s="11">
        <v>0</v>
      </c>
      <c r="S7" s="11">
        <v>2</v>
      </c>
      <c r="T7" s="12">
        <v>5</v>
      </c>
      <c r="U7" s="12">
        <v>2</v>
      </c>
      <c r="V7" s="12">
        <v>3</v>
      </c>
      <c r="W7" s="11">
        <v>1</v>
      </c>
      <c r="X7" s="11">
        <v>0</v>
      </c>
      <c r="Y7" s="11">
        <v>3</v>
      </c>
      <c r="Z7" s="12">
        <v>1</v>
      </c>
      <c r="AA7" s="12">
        <v>0</v>
      </c>
      <c r="AB7" s="12">
        <v>1</v>
      </c>
      <c r="AC7" s="2">
        <v>10</v>
      </c>
      <c r="AD7" s="2">
        <v>2</v>
      </c>
      <c r="AE7" s="2">
        <v>4</v>
      </c>
      <c r="AF7" s="2">
        <v>0</v>
      </c>
      <c r="AG7" s="2">
        <v>1</v>
      </c>
      <c r="AH7" s="2">
        <v>3</v>
      </c>
      <c r="AI7" s="2">
        <v>2</v>
      </c>
      <c r="AJ7" s="2">
        <v>0</v>
      </c>
      <c r="AK7" s="2">
        <v>2</v>
      </c>
      <c r="AL7" s="2">
        <v>4</v>
      </c>
      <c r="AM7" s="2">
        <v>0</v>
      </c>
      <c r="AN7" s="2">
        <v>3</v>
      </c>
      <c r="AO7" s="2">
        <f t="shared" si="0"/>
        <v>37.5</v>
      </c>
      <c r="AP7" s="11">
        <f t="shared" si="10"/>
        <v>32.300000000000004</v>
      </c>
      <c r="AQ7" s="11">
        <f t="shared" si="1"/>
        <v>14.499999999999998</v>
      </c>
      <c r="AS7" s="11">
        <f t="shared" si="11"/>
        <v>0</v>
      </c>
      <c r="AT7" s="11">
        <f t="shared" si="12"/>
        <v>0</v>
      </c>
      <c r="AU7" s="11">
        <f t="shared" si="13"/>
        <v>0</v>
      </c>
      <c r="AV7" s="11">
        <f t="shared" si="2"/>
        <v>6</v>
      </c>
      <c r="AW7" s="11">
        <f t="shared" si="3"/>
        <v>2</v>
      </c>
      <c r="AX7" s="11">
        <f t="shared" si="4"/>
        <v>0</v>
      </c>
      <c r="AY7" s="11">
        <f t="shared" si="5"/>
        <v>3</v>
      </c>
      <c r="AZ7" s="11">
        <f t="shared" si="14"/>
        <v>1</v>
      </c>
      <c r="BA7" s="11">
        <f t="shared" si="15"/>
        <v>1</v>
      </c>
      <c r="BB7" s="11">
        <f t="shared" si="6"/>
        <v>8</v>
      </c>
      <c r="BC7" s="11">
        <f t="shared" si="7"/>
        <v>-1</v>
      </c>
      <c r="BD7" s="11">
        <f t="shared" si="8"/>
        <v>2</v>
      </c>
      <c r="BE7" s="11">
        <f t="shared" si="9"/>
        <v>4</v>
      </c>
    </row>
    <row r="8" spans="1:57" s="25" customFormat="1" x14ac:dyDescent="0.15">
      <c r="A8" s="2">
        <v>716</v>
      </c>
      <c r="B8" s="12"/>
      <c r="C8" s="12"/>
      <c r="D8" s="12"/>
      <c r="E8" s="2"/>
      <c r="F8" s="2"/>
      <c r="G8" s="2"/>
      <c r="H8" s="12"/>
      <c r="I8" s="29"/>
      <c r="J8" s="12"/>
      <c r="K8" s="11">
        <v>6</v>
      </c>
      <c r="L8" s="2">
        <v>0</v>
      </c>
      <c r="M8" s="2">
        <v>6</v>
      </c>
      <c r="N8" s="12">
        <v>0</v>
      </c>
      <c r="O8" s="12">
        <v>0</v>
      </c>
      <c r="P8" s="12">
        <v>3</v>
      </c>
      <c r="Q8" s="11">
        <v>0</v>
      </c>
      <c r="R8" s="11">
        <v>0</v>
      </c>
      <c r="S8" s="11">
        <v>2</v>
      </c>
      <c r="T8" s="12">
        <v>5</v>
      </c>
      <c r="U8" s="12">
        <v>0</v>
      </c>
      <c r="V8" s="12">
        <v>5</v>
      </c>
      <c r="W8" s="11">
        <v>2</v>
      </c>
      <c r="X8" s="11">
        <v>0</v>
      </c>
      <c r="Y8" s="2">
        <v>3</v>
      </c>
      <c r="Z8" s="12">
        <v>0</v>
      </c>
      <c r="AA8" s="12">
        <v>0</v>
      </c>
      <c r="AB8" s="12">
        <v>1</v>
      </c>
      <c r="AC8" s="2">
        <v>5</v>
      </c>
      <c r="AD8" s="2">
        <v>0</v>
      </c>
      <c r="AE8" s="2">
        <v>4</v>
      </c>
      <c r="AF8" s="2">
        <v>2</v>
      </c>
      <c r="AG8" s="2">
        <v>0</v>
      </c>
      <c r="AH8" s="2">
        <v>3</v>
      </c>
      <c r="AI8" s="2">
        <v>1</v>
      </c>
      <c r="AJ8" s="2">
        <v>0</v>
      </c>
      <c r="AK8" s="2">
        <v>3</v>
      </c>
      <c r="AL8" s="2">
        <v>3</v>
      </c>
      <c r="AM8" s="2">
        <v>0</v>
      </c>
      <c r="AN8" s="2">
        <v>2</v>
      </c>
      <c r="AO8" s="2">
        <f t="shared" si="0"/>
        <v>27.299999999999997</v>
      </c>
      <c r="AP8" s="11">
        <f t="shared" si="10"/>
        <v>26.9</v>
      </c>
      <c r="AQ8" s="11">
        <f t="shared" si="1"/>
        <v>12.25</v>
      </c>
      <c r="AR8" s="11"/>
      <c r="AS8" s="11"/>
      <c r="AT8" s="11"/>
      <c r="AU8" s="11"/>
      <c r="AV8" s="11"/>
      <c r="AW8" s="11"/>
      <c r="AX8" s="11"/>
      <c r="AY8" s="11"/>
      <c r="AZ8" s="11">
        <f t="shared" si="14"/>
        <v>2</v>
      </c>
      <c r="BA8" s="11">
        <f t="shared" si="15"/>
        <v>0</v>
      </c>
      <c r="BB8" s="11">
        <f t="shared" si="6"/>
        <v>5</v>
      </c>
      <c r="BC8" s="11">
        <f t="shared" si="7"/>
        <v>2</v>
      </c>
      <c r="BD8" s="11">
        <f t="shared" si="8"/>
        <v>1</v>
      </c>
      <c r="BE8" s="11">
        <f t="shared" si="9"/>
        <v>3</v>
      </c>
    </row>
    <row r="9" spans="1:57" x14ac:dyDescent="0.15">
      <c r="A9" s="11">
        <v>717</v>
      </c>
      <c r="B9" s="12"/>
      <c r="C9" s="12"/>
      <c r="D9" s="12"/>
      <c r="E9" s="11"/>
      <c r="F9" s="11"/>
      <c r="G9" s="11"/>
      <c r="H9" s="12"/>
      <c r="I9" s="29"/>
      <c r="K9" s="11">
        <v>6</v>
      </c>
      <c r="L9" s="11">
        <v>0</v>
      </c>
      <c r="M9" s="11">
        <v>4</v>
      </c>
      <c r="N9" s="12">
        <v>3</v>
      </c>
      <c r="O9" s="12">
        <v>2</v>
      </c>
      <c r="P9" s="12">
        <v>0</v>
      </c>
      <c r="Q9" s="11">
        <v>0</v>
      </c>
      <c r="R9" s="11">
        <v>0</v>
      </c>
      <c r="S9" s="11">
        <v>3</v>
      </c>
      <c r="T9" s="12">
        <v>5</v>
      </c>
      <c r="U9" s="12">
        <v>1</v>
      </c>
      <c r="V9" s="12">
        <v>2</v>
      </c>
      <c r="W9" s="11">
        <v>2</v>
      </c>
      <c r="X9" s="11">
        <v>0</v>
      </c>
      <c r="Y9" s="11">
        <v>2</v>
      </c>
      <c r="Z9" s="12">
        <v>1</v>
      </c>
      <c r="AA9" s="12">
        <v>0</v>
      </c>
      <c r="AB9" s="12">
        <v>1</v>
      </c>
      <c r="AC9" s="2">
        <v>5</v>
      </c>
      <c r="AD9" s="2">
        <v>0</v>
      </c>
      <c r="AE9" s="2">
        <v>4</v>
      </c>
      <c r="AF9" s="2">
        <v>0</v>
      </c>
      <c r="AG9" s="2">
        <v>0</v>
      </c>
      <c r="AH9" s="2">
        <v>2</v>
      </c>
      <c r="AI9" s="2">
        <v>2</v>
      </c>
      <c r="AJ9" s="2">
        <v>1</v>
      </c>
      <c r="AK9" s="2">
        <v>2</v>
      </c>
      <c r="AL9" s="2">
        <v>3</v>
      </c>
      <c r="AM9" s="2">
        <v>0</v>
      </c>
      <c r="AN9" s="2">
        <v>4</v>
      </c>
      <c r="AO9" s="2">
        <f t="shared" si="0"/>
        <v>33</v>
      </c>
      <c r="AP9" s="11">
        <f t="shared" si="10"/>
        <v>28.5</v>
      </c>
      <c r="AQ9" s="11">
        <f t="shared" si="1"/>
        <v>12.8</v>
      </c>
      <c r="AS9" s="11">
        <f t="shared" si="11"/>
        <v>0</v>
      </c>
      <c r="AT9" s="11">
        <f t="shared" si="12"/>
        <v>0</v>
      </c>
      <c r="AU9" s="11">
        <f t="shared" si="13"/>
        <v>0</v>
      </c>
      <c r="AV9" s="11">
        <f t="shared" ref="AV9:AV26" si="16">K9-L9</f>
        <v>6</v>
      </c>
      <c r="AW9" s="11">
        <f t="shared" ref="AW9:AW26" si="17">N9-O9</f>
        <v>1</v>
      </c>
      <c r="AX9" s="11">
        <f t="shared" ref="AX9:AX26" si="18">Q9-R9</f>
        <v>0</v>
      </c>
      <c r="AY9" s="11">
        <f t="shared" ref="AY9:AY26" si="19">T9-U9</f>
        <v>4</v>
      </c>
      <c r="AZ9" s="11">
        <f t="shared" si="14"/>
        <v>2</v>
      </c>
      <c r="BA9" s="11">
        <f t="shared" si="15"/>
        <v>1</v>
      </c>
      <c r="BB9" s="11">
        <f t="shared" si="6"/>
        <v>5</v>
      </c>
      <c r="BC9" s="11">
        <f t="shared" si="7"/>
        <v>0</v>
      </c>
      <c r="BD9" s="11">
        <f t="shared" si="8"/>
        <v>1</v>
      </c>
      <c r="BE9" s="11">
        <f t="shared" si="9"/>
        <v>3</v>
      </c>
    </row>
    <row r="10" spans="1:57" x14ac:dyDescent="0.15">
      <c r="A10" s="2">
        <v>718</v>
      </c>
      <c r="B10" s="12"/>
      <c r="C10" s="12"/>
      <c r="D10" s="12"/>
      <c r="E10" s="11"/>
      <c r="F10" s="11"/>
      <c r="G10" s="11"/>
      <c r="H10" s="12"/>
      <c r="I10" s="29"/>
      <c r="K10" s="11">
        <v>6</v>
      </c>
      <c r="L10" s="11">
        <v>0</v>
      </c>
      <c r="M10" s="11">
        <v>6</v>
      </c>
      <c r="N10" s="12">
        <v>3</v>
      </c>
      <c r="O10" s="12">
        <v>3</v>
      </c>
      <c r="P10" s="12">
        <v>0</v>
      </c>
      <c r="Q10" s="11">
        <v>0</v>
      </c>
      <c r="R10" s="11">
        <v>0</v>
      </c>
      <c r="S10" s="11">
        <v>2</v>
      </c>
      <c r="T10" s="12">
        <v>5</v>
      </c>
      <c r="U10" s="12">
        <v>4</v>
      </c>
      <c r="V10" s="12">
        <v>1</v>
      </c>
      <c r="W10" s="11">
        <v>2</v>
      </c>
      <c r="X10" s="11">
        <v>1</v>
      </c>
      <c r="Y10" s="11">
        <v>1</v>
      </c>
      <c r="Z10" s="12">
        <v>1</v>
      </c>
      <c r="AA10" s="12">
        <v>0</v>
      </c>
      <c r="AB10" s="12">
        <v>1</v>
      </c>
      <c r="AC10" s="2">
        <v>5</v>
      </c>
      <c r="AD10" s="2">
        <v>5</v>
      </c>
      <c r="AE10" s="2">
        <v>0</v>
      </c>
      <c r="AF10" s="2">
        <v>3</v>
      </c>
      <c r="AG10" s="2">
        <v>0</v>
      </c>
      <c r="AH10" s="2">
        <v>2</v>
      </c>
      <c r="AI10" s="2">
        <v>2</v>
      </c>
      <c r="AJ10" s="2">
        <v>1</v>
      </c>
      <c r="AK10" s="2">
        <v>1</v>
      </c>
      <c r="AL10" s="2">
        <v>3</v>
      </c>
      <c r="AM10" s="2">
        <v>1</v>
      </c>
      <c r="AN10" s="2">
        <v>2</v>
      </c>
      <c r="AO10" s="2">
        <f t="shared" si="0"/>
        <v>36</v>
      </c>
      <c r="AP10" s="11">
        <f t="shared" si="10"/>
        <v>19.600000000000001</v>
      </c>
      <c r="AQ10" s="11">
        <f t="shared" si="1"/>
        <v>9.0500000000000007</v>
      </c>
      <c r="AS10" s="11">
        <f t="shared" si="11"/>
        <v>0</v>
      </c>
      <c r="AT10" s="11">
        <f t="shared" si="12"/>
        <v>0</v>
      </c>
      <c r="AU10" s="11">
        <f t="shared" si="13"/>
        <v>0</v>
      </c>
      <c r="AV10" s="11">
        <f t="shared" si="16"/>
        <v>6</v>
      </c>
      <c r="AW10" s="11">
        <f t="shared" si="17"/>
        <v>0</v>
      </c>
      <c r="AX10" s="11">
        <f t="shared" si="18"/>
        <v>0</v>
      </c>
      <c r="AY10" s="11">
        <f t="shared" si="19"/>
        <v>1</v>
      </c>
      <c r="AZ10" s="11">
        <f t="shared" si="14"/>
        <v>1</v>
      </c>
      <c r="BA10" s="11">
        <f t="shared" si="15"/>
        <v>1</v>
      </c>
      <c r="BB10" s="11">
        <f t="shared" si="6"/>
        <v>0</v>
      </c>
      <c r="BC10" s="11">
        <f t="shared" si="7"/>
        <v>3</v>
      </c>
      <c r="BD10" s="11">
        <f t="shared" si="8"/>
        <v>1</v>
      </c>
      <c r="BE10" s="11">
        <f t="shared" si="9"/>
        <v>2</v>
      </c>
    </row>
    <row r="11" spans="1:57" x14ac:dyDescent="0.15">
      <c r="A11" s="11">
        <v>719</v>
      </c>
      <c r="B11" s="12"/>
      <c r="C11" s="12"/>
      <c r="D11" s="12"/>
      <c r="E11" s="11"/>
      <c r="F11" s="11"/>
      <c r="G11" s="11"/>
      <c r="H11" s="12"/>
      <c r="I11" s="29"/>
      <c r="K11" s="11">
        <v>4</v>
      </c>
      <c r="L11" s="11">
        <v>3</v>
      </c>
      <c r="M11" s="11">
        <v>3</v>
      </c>
      <c r="N11" s="12">
        <v>3</v>
      </c>
      <c r="O11" s="12">
        <v>3</v>
      </c>
      <c r="P11" s="12">
        <v>0</v>
      </c>
      <c r="Q11" s="11">
        <v>0</v>
      </c>
      <c r="R11" s="11">
        <v>0</v>
      </c>
      <c r="S11" s="11">
        <v>0</v>
      </c>
      <c r="T11" s="12">
        <v>5</v>
      </c>
      <c r="U11" s="12">
        <v>5</v>
      </c>
      <c r="V11" s="12">
        <v>0</v>
      </c>
      <c r="W11" s="11">
        <v>2</v>
      </c>
      <c r="X11" s="11">
        <v>2</v>
      </c>
      <c r="Y11" s="11">
        <v>2</v>
      </c>
      <c r="Z11" s="12">
        <v>1</v>
      </c>
      <c r="AA11" s="12">
        <v>1</v>
      </c>
      <c r="AB11" s="12">
        <v>0</v>
      </c>
      <c r="AC11" s="2">
        <v>5</v>
      </c>
      <c r="AD11" s="2">
        <v>5</v>
      </c>
      <c r="AE11" s="2">
        <v>0</v>
      </c>
      <c r="AF11" s="2">
        <v>3</v>
      </c>
      <c r="AG11" s="2">
        <v>3</v>
      </c>
      <c r="AH11" s="2">
        <v>1</v>
      </c>
      <c r="AI11" s="2">
        <v>2</v>
      </c>
      <c r="AJ11" s="2">
        <v>2</v>
      </c>
      <c r="AK11" s="2">
        <v>0</v>
      </c>
      <c r="AL11" s="2">
        <v>3</v>
      </c>
      <c r="AM11" s="2">
        <v>1</v>
      </c>
      <c r="AN11" s="2">
        <v>2</v>
      </c>
      <c r="AO11" s="2">
        <f t="shared" si="0"/>
        <v>34.200000000000003</v>
      </c>
      <c r="AP11" s="11">
        <f t="shared" si="10"/>
        <v>4.5</v>
      </c>
      <c r="AQ11" s="11">
        <f t="shared" si="1"/>
        <v>2.4500000000000002</v>
      </c>
      <c r="AS11" s="11">
        <f t="shared" si="11"/>
        <v>0</v>
      </c>
      <c r="AT11" s="11">
        <f t="shared" si="12"/>
        <v>0</v>
      </c>
      <c r="AU11" s="11">
        <f t="shared" si="13"/>
        <v>0</v>
      </c>
      <c r="AV11" s="11">
        <f t="shared" si="16"/>
        <v>1</v>
      </c>
      <c r="AW11" s="11">
        <f t="shared" si="17"/>
        <v>0</v>
      </c>
      <c r="AX11" s="11">
        <f t="shared" si="18"/>
        <v>0</v>
      </c>
      <c r="AY11" s="11">
        <f t="shared" si="19"/>
        <v>0</v>
      </c>
      <c r="AZ11" s="11">
        <f t="shared" si="14"/>
        <v>0</v>
      </c>
      <c r="BA11" s="11">
        <f t="shared" si="15"/>
        <v>0</v>
      </c>
      <c r="BB11" s="11">
        <f t="shared" si="6"/>
        <v>0</v>
      </c>
      <c r="BC11" s="11">
        <f t="shared" si="7"/>
        <v>0</v>
      </c>
      <c r="BD11" s="11">
        <f t="shared" si="8"/>
        <v>0</v>
      </c>
      <c r="BE11" s="11">
        <f t="shared" si="9"/>
        <v>2</v>
      </c>
    </row>
    <row r="12" spans="1:57" x14ac:dyDescent="0.15">
      <c r="A12" s="11">
        <v>720</v>
      </c>
      <c r="B12" s="12"/>
      <c r="C12" s="12"/>
      <c r="D12" s="12"/>
      <c r="E12" s="11"/>
      <c r="F12" s="11"/>
      <c r="G12" s="11"/>
      <c r="H12" s="12"/>
      <c r="I12" s="29"/>
      <c r="K12" s="11">
        <v>6</v>
      </c>
      <c r="L12" s="11">
        <v>6</v>
      </c>
      <c r="M12" s="11">
        <v>0</v>
      </c>
      <c r="N12" s="12">
        <v>4</v>
      </c>
      <c r="O12" s="12">
        <v>3</v>
      </c>
      <c r="P12" s="12">
        <v>0</v>
      </c>
      <c r="Q12" s="11">
        <v>3</v>
      </c>
      <c r="R12" s="11">
        <v>1</v>
      </c>
      <c r="S12" s="11">
        <v>2</v>
      </c>
      <c r="T12" s="12">
        <v>2</v>
      </c>
      <c r="U12" s="12">
        <v>2</v>
      </c>
      <c r="V12" s="12">
        <v>0</v>
      </c>
      <c r="W12" s="11">
        <v>2</v>
      </c>
      <c r="X12" s="11">
        <v>2</v>
      </c>
      <c r="Y12" s="11">
        <v>0</v>
      </c>
      <c r="Z12" s="12">
        <v>2</v>
      </c>
      <c r="AA12" s="12">
        <v>0</v>
      </c>
      <c r="AB12" s="12">
        <v>1</v>
      </c>
      <c r="AC12" s="2">
        <v>5</v>
      </c>
      <c r="AD12" s="2">
        <v>4</v>
      </c>
      <c r="AE12" s="2">
        <v>1</v>
      </c>
      <c r="AF12" s="2">
        <v>4</v>
      </c>
      <c r="AG12" s="2">
        <v>4</v>
      </c>
      <c r="AH12" s="2">
        <v>0</v>
      </c>
      <c r="AI12" s="2">
        <v>2</v>
      </c>
      <c r="AJ12" s="2">
        <v>2</v>
      </c>
      <c r="AK12" s="2">
        <v>0</v>
      </c>
      <c r="AL12" s="2">
        <v>2</v>
      </c>
      <c r="AM12" s="2">
        <v>1</v>
      </c>
      <c r="AN12" s="2">
        <v>2</v>
      </c>
      <c r="AO12" s="2">
        <f t="shared" si="0"/>
        <v>38.300000000000004</v>
      </c>
      <c r="AP12" s="11">
        <f t="shared" si="10"/>
        <v>12.4</v>
      </c>
      <c r="AQ12" s="11">
        <f t="shared" si="1"/>
        <v>4.75</v>
      </c>
      <c r="AS12" s="11">
        <f t="shared" si="11"/>
        <v>0</v>
      </c>
      <c r="AT12" s="11">
        <f t="shared" si="12"/>
        <v>0</v>
      </c>
      <c r="AU12" s="11">
        <f t="shared" si="13"/>
        <v>0</v>
      </c>
      <c r="AV12" s="11">
        <f t="shared" si="16"/>
        <v>0</v>
      </c>
      <c r="AW12" s="11">
        <f t="shared" si="17"/>
        <v>1</v>
      </c>
      <c r="AX12" s="11">
        <f t="shared" si="18"/>
        <v>2</v>
      </c>
      <c r="AY12" s="11">
        <f t="shared" si="19"/>
        <v>0</v>
      </c>
      <c r="AZ12" s="11">
        <f t="shared" si="14"/>
        <v>0</v>
      </c>
      <c r="BA12" s="11">
        <f t="shared" si="15"/>
        <v>2</v>
      </c>
      <c r="BB12" s="11">
        <f t="shared" si="6"/>
        <v>1</v>
      </c>
      <c r="BC12" s="11">
        <f t="shared" si="7"/>
        <v>0</v>
      </c>
      <c r="BD12" s="11">
        <f t="shared" si="8"/>
        <v>0</v>
      </c>
      <c r="BE12" s="11">
        <f t="shared" si="9"/>
        <v>1</v>
      </c>
    </row>
    <row r="13" spans="1:57" x14ac:dyDescent="0.15">
      <c r="A13" s="2">
        <v>721</v>
      </c>
      <c r="B13" s="12"/>
      <c r="C13" s="12"/>
      <c r="D13" s="12"/>
      <c r="E13" s="11"/>
      <c r="F13" s="11"/>
      <c r="G13" s="11"/>
      <c r="H13" s="12"/>
      <c r="I13" s="29"/>
      <c r="K13" s="11">
        <v>3</v>
      </c>
      <c r="L13" s="11">
        <v>0</v>
      </c>
      <c r="M13" s="11">
        <v>4</v>
      </c>
      <c r="N13" s="12">
        <v>3</v>
      </c>
      <c r="O13" s="12">
        <v>1</v>
      </c>
      <c r="P13" s="12">
        <v>3</v>
      </c>
      <c r="Q13" s="11">
        <v>3</v>
      </c>
      <c r="R13" s="11">
        <v>3</v>
      </c>
      <c r="S13" s="11">
        <v>0</v>
      </c>
      <c r="T13" s="12">
        <v>2</v>
      </c>
      <c r="U13" s="12">
        <v>2</v>
      </c>
      <c r="V13" s="12">
        <v>1</v>
      </c>
      <c r="W13" s="11">
        <v>0</v>
      </c>
      <c r="X13" s="11">
        <v>0</v>
      </c>
      <c r="Y13" s="11">
        <v>2</v>
      </c>
      <c r="Z13" s="12">
        <v>1</v>
      </c>
      <c r="AA13" s="12">
        <v>1</v>
      </c>
      <c r="AB13" s="12">
        <v>0</v>
      </c>
      <c r="AC13" s="2">
        <v>4</v>
      </c>
      <c r="AD13" s="2">
        <v>3</v>
      </c>
      <c r="AE13" s="2">
        <v>2</v>
      </c>
      <c r="AF13" s="2">
        <v>4</v>
      </c>
      <c r="AG13" s="2">
        <v>2</v>
      </c>
      <c r="AH13" s="2">
        <v>2</v>
      </c>
      <c r="AI13" s="2">
        <v>0</v>
      </c>
      <c r="AJ13" s="2">
        <v>0</v>
      </c>
      <c r="AK13" s="2">
        <v>2</v>
      </c>
      <c r="AL13" s="2">
        <v>2</v>
      </c>
      <c r="AM13" s="2">
        <v>0</v>
      </c>
      <c r="AN13" s="2">
        <v>3</v>
      </c>
      <c r="AO13" s="2">
        <f t="shared" si="0"/>
        <v>24.000000000000004</v>
      </c>
      <c r="AP13" s="11">
        <f t="shared" si="10"/>
        <v>10.9</v>
      </c>
      <c r="AQ13" s="11">
        <f t="shared" si="1"/>
        <v>5.3000000000000007</v>
      </c>
      <c r="AS13" s="11">
        <f t="shared" si="11"/>
        <v>0</v>
      </c>
      <c r="AT13" s="11">
        <f t="shared" si="12"/>
        <v>0</v>
      </c>
      <c r="AU13" s="11">
        <f t="shared" si="13"/>
        <v>0</v>
      </c>
      <c r="AV13" s="11">
        <f t="shared" si="16"/>
        <v>3</v>
      </c>
      <c r="AW13" s="11">
        <f t="shared" si="17"/>
        <v>2</v>
      </c>
      <c r="AX13" s="11">
        <f t="shared" si="18"/>
        <v>0</v>
      </c>
      <c r="AY13" s="11">
        <f t="shared" si="19"/>
        <v>0</v>
      </c>
      <c r="AZ13" s="11">
        <f t="shared" si="14"/>
        <v>0</v>
      </c>
      <c r="BA13" s="11">
        <f t="shared" si="15"/>
        <v>0</v>
      </c>
      <c r="BB13" s="11">
        <f t="shared" si="6"/>
        <v>1</v>
      </c>
      <c r="BC13" s="11">
        <f t="shared" si="7"/>
        <v>2</v>
      </c>
      <c r="BD13" s="11">
        <f t="shared" si="8"/>
        <v>0</v>
      </c>
      <c r="BE13" s="11">
        <f t="shared" si="9"/>
        <v>2</v>
      </c>
    </row>
    <row r="14" spans="1:57" x14ac:dyDescent="0.15">
      <c r="A14" s="11">
        <v>727</v>
      </c>
      <c r="B14" s="12"/>
      <c r="C14" s="12"/>
      <c r="D14" s="12"/>
      <c r="E14" s="11"/>
      <c r="F14" s="11"/>
      <c r="G14" s="11"/>
      <c r="H14" s="12"/>
      <c r="I14" s="29"/>
      <c r="K14" s="11">
        <v>4</v>
      </c>
      <c r="L14" s="11">
        <v>0</v>
      </c>
      <c r="M14" s="11">
        <v>8</v>
      </c>
      <c r="N14" s="12">
        <v>2</v>
      </c>
      <c r="O14" s="12">
        <v>2</v>
      </c>
      <c r="P14" s="12">
        <v>3</v>
      </c>
      <c r="Q14" s="11">
        <v>4</v>
      </c>
      <c r="R14" s="11">
        <v>4</v>
      </c>
      <c r="S14" s="11">
        <v>0</v>
      </c>
      <c r="T14" s="12">
        <v>4</v>
      </c>
      <c r="U14" s="12">
        <v>2</v>
      </c>
      <c r="V14" s="12">
        <v>2</v>
      </c>
      <c r="W14" s="11">
        <v>0</v>
      </c>
      <c r="X14" s="11">
        <v>0</v>
      </c>
      <c r="Y14" s="11">
        <v>2</v>
      </c>
      <c r="Z14" s="12">
        <v>1</v>
      </c>
      <c r="AA14" s="12">
        <v>1</v>
      </c>
      <c r="AB14" s="12">
        <v>0</v>
      </c>
      <c r="AC14" s="2">
        <v>3</v>
      </c>
      <c r="AD14" s="2">
        <v>0</v>
      </c>
      <c r="AE14" s="2">
        <v>4</v>
      </c>
      <c r="AF14" s="2">
        <v>5</v>
      </c>
      <c r="AG14" s="2">
        <v>0</v>
      </c>
      <c r="AH14" s="2">
        <v>5</v>
      </c>
      <c r="AI14" s="2">
        <v>0</v>
      </c>
      <c r="AJ14" s="2">
        <v>0</v>
      </c>
      <c r="AK14" s="2">
        <v>3</v>
      </c>
      <c r="AL14" s="2">
        <v>1</v>
      </c>
      <c r="AM14" s="2">
        <v>0</v>
      </c>
      <c r="AN14" s="2">
        <v>4</v>
      </c>
      <c r="AO14" s="2">
        <f t="shared" si="0"/>
        <v>24.8</v>
      </c>
      <c r="AP14" s="11">
        <f t="shared" si="10"/>
        <v>15.4</v>
      </c>
      <c r="AQ14" s="11">
        <f t="shared" si="1"/>
        <v>6.55</v>
      </c>
      <c r="AS14" s="11">
        <f t="shared" si="11"/>
        <v>0</v>
      </c>
      <c r="AT14" s="11">
        <f t="shared" si="12"/>
        <v>0</v>
      </c>
      <c r="AU14" s="11">
        <f t="shared" si="13"/>
        <v>0</v>
      </c>
      <c r="AV14" s="11">
        <f t="shared" si="16"/>
        <v>4</v>
      </c>
      <c r="AW14" s="11">
        <f t="shared" si="17"/>
        <v>0</v>
      </c>
      <c r="AX14" s="11">
        <f t="shared" si="18"/>
        <v>0</v>
      </c>
      <c r="AY14" s="11">
        <f t="shared" si="19"/>
        <v>2</v>
      </c>
      <c r="AZ14" s="11">
        <f t="shared" si="14"/>
        <v>0</v>
      </c>
      <c r="BA14" s="11">
        <f t="shared" si="15"/>
        <v>0</v>
      </c>
      <c r="BB14" s="11">
        <f t="shared" si="6"/>
        <v>3</v>
      </c>
      <c r="BC14" s="11">
        <f t="shared" si="7"/>
        <v>5</v>
      </c>
      <c r="BD14" s="11">
        <f t="shared" si="8"/>
        <v>0</v>
      </c>
      <c r="BE14" s="11">
        <f t="shared" si="9"/>
        <v>1</v>
      </c>
    </row>
    <row r="15" spans="1:57" s="10" customFormat="1" x14ac:dyDescent="0.15">
      <c r="A15" s="2">
        <v>735</v>
      </c>
      <c r="B15" s="2"/>
      <c r="C15" s="2"/>
      <c r="D15" s="2"/>
      <c r="E15" s="2"/>
      <c r="F15" s="2"/>
      <c r="G15" s="2"/>
      <c r="H15" s="2"/>
      <c r="I15" s="30"/>
      <c r="J15" s="2"/>
      <c r="K15" s="2">
        <v>5</v>
      </c>
      <c r="L15" s="2">
        <v>3</v>
      </c>
      <c r="M15" s="2">
        <v>2</v>
      </c>
      <c r="N15" s="2">
        <v>1</v>
      </c>
      <c r="O15" s="2">
        <v>1</v>
      </c>
      <c r="P15" s="2">
        <v>0</v>
      </c>
      <c r="Q15" s="2">
        <v>3</v>
      </c>
      <c r="R15" s="2">
        <v>3</v>
      </c>
      <c r="S15" s="2">
        <v>0</v>
      </c>
      <c r="T15" s="12">
        <v>3</v>
      </c>
      <c r="U15" s="2">
        <v>0</v>
      </c>
      <c r="V15" s="2">
        <v>3</v>
      </c>
      <c r="W15" s="11">
        <v>1</v>
      </c>
      <c r="X15" s="2">
        <v>1</v>
      </c>
      <c r="Y15" s="11">
        <v>1</v>
      </c>
      <c r="Z15" s="12">
        <v>1</v>
      </c>
      <c r="AA15" s="2">
        <v>1</v>
      </c>
      <c r="AB15" s="2">
        <v>0</v>
      </c>
      <c r="AC15" s="2">
        <v>4</v>
      </c>
      <c r="AD15" s="2">
        <v>2</v>
      </c>
      <c r="AE15" s="2">
        <v>3</v>
      </c>
      <c r="AF15" s="2">
        <v>4</v>
      </c>
      <c r="AG15" s="2">
        <v>4</v>
      </c>
      <c r="AH15" s="2">
        <v>0</v>
      </c>
      <c r="AI15" s="2">
        <v>2</v>
      </c>
      <c r="AJ15" s="2">
        <v>2</v>
      </c>
      <c r="AK15" s="2">
        <v>1</v>
      </c>
      <c r="AL15" s="2">
        <v>0</v>
      </c>
      <c r="AM15" s="2">
        <v>0</v>
      </c>
      <c r="AN15" s="2">
        <v>2</v>
      </c>
      <c r="AO15" s="2">
        <f t="shared" si="0"/>
        <v>26.1</v>
      </c>
      <c r="AP15" s="11">
        <f t="shared" si="10"/>
        <v>6.8</v>
      </c>
      <c r="AQ15" s="11">
        <f t="shared" si="1"/>
        <v>2.6499999999999995</v>
      </c>
      <c r="AR15" s="11"/>
      <c r="AS15" s="2"/>
      <c r="AT15" s="2"/>
      <c r="AU15" s="2"/>
      <c r="AV15" s="11">
        <f t="shared" si="16"/>
        <v>2</v>
      </c>
      <c r="AW15" s="11">
        <f t="shared" si="17"/>
        <v>0</v>
      </c>
      <c r="AX15" s="11">
        <f t="shared" si="18"/>
        <v>0</v>
      </c>
      <c r="AY15" s="11">
        <f t="shared" si="19"/>
        <v>3</v>
      </c>
      <c r="AZ15" s="2">
        <f t="shared" si="14"/>
        <v>0</v>
      </c>
      <c r="BA15" s="2">
        <f t="shared" si="15"/>
        <v>0</v>
      </c>
      <c r="BB15" s="11">
        <f t="shared" si="6"/>
        <v>2</v>
      </c>
      <c r="BC15" s="11">
        <f t="shared" si="7"/>
        <v>0</v>
      </c>
      <c r="BD15" s="11">
        <f t="shared" si="8"/>
        <v>0</v>
      </c>
      <c r="BE15" s="11">
        <f t="shared" si="9"/>
        <v>0</v>
      </c>
    </row>
    <row r="16" spans="1:57" s="23" customFormat="1" x14ac:dyDescent="0.15">
      <c r="A16" s="20"/>
      <c r="B16" s="20"/>
      <c r="C16" s="20"/>
      <c r="D16" s="20"/>
      <c r="E16" s="20"/>
      <c r="F16" s="20"/>
      <c r="G16" s="20"/>
      <c r="H16" s="20"/>
      <c r="I16" s="3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">
        <f t="shared" si="0"/>
        <v>0</v>
      </c>
      <c r="AP16" s="11">
        <f t="shared" si="10"/>
        <v>0</v>
      </c>
      <c r="AQ16" s="11">
        <f t="shared" si="1"/>
        <v>0</v>
      </c>
      <c r="AR16" s="11"/>
      <c r="AS16" s="20"/>
      <c r="AT16" s="20"/>
      <c r="AU16" s="20"/>
      <c r="AV16" s="11">
        <f t="shared" si="16"/>
        <v>0</v>
      </c>
      <c r="AW16" s="11">
        <f t="shared" si="17"/>
        <v>0</v>
      </c>
      <c r="AX16" s="11">
        <f t="shared" si="18"/>
        <v>0</v>
      </c>
      <c r="AY16" s="11">
        <f t="shared" si="19"/>
        <v>0</v>
      </c>
      <c r="AZ16" s="20"/>
      <c r="BA16" s="20"/>
      <c r="BB16" s="11">
        <f t="shared" si="6"/>
        <v>0</v>
      </c>
      <c r="BC16" s="11">
        <f t="shared" si="7"/>
        <v>0</v>
      </c>
      <c r="BD16" s="11">
        <f t="shared" si="8"/>
        <v>0</v>
      </c>
      <c r="BE16" s="11">
        <f t="shared" si="9"/>
        <v>0</v>
      </c>
    </row>
    <row r="17" spans="1:57" x14ac:dyDescent="0.15">
      <c r="A17" s="11">
        <v>601</v>
      </c>
      <c r="B17" s="12"/>
      <c r="C17" s="12"/>
      <c r="D17" s="12"/>
      <c r="E17" s="11"/>
      <c r="F17" s="11"/>
      <c r="G17" s="11"/>
      <c r="H17" s="12"/>
      <c r="I17" s="29"/>
      <c r="K17" s="11">
        <v>5</v>
      </c>
      <c r="L17" s="11">
        <v>2</v>
      </c>
      <c r="M17" s="11">
        <v>4</v>
      </c>
      <c r="N17" s="12">
        <v>3</v>
      </c>
      <c r="O17" s="12">
        <v>1</v>
      </c>
      <c r="P17" s="12">
        <v>3</v>
      </c>
      <c r="Q17" s="11">
        <v>5</v>
      </c>
      <c r="R17" s="11">
        <v>3</v>
      </c>
      <c r="S17" s="11">
        <v>2</v>
      </c>
      <c r="T17" s="12">
        <v>3</v>
      </c>
      <c r="U17" s="12">
        <v>3</v>
      </c>
      <c r="V17" s="12">
        <v>1</v>
      </c>
      <c r="W17" s="11">
        <v>2</v>
      </c>
      <c r="X17" s="11">
        <v>0</v>
      </c>
      <c r="Y17" s="11">
        <v>3</v>
      </c>
      <c r="Z17" s="12">
        <v>2</v>
      </c>
      <c r="AA17" s="12">
        <v>1</v>
      </c>
      <c r="AB17" s="12">
        <v>1</v>
      </c>
      <c r="AC17" s="2">
        <v>2</v>
      </c>
      <c r="AD17" s="2">
        <v>2</v>
      </c>
      <c r="AE17" s="2">
        <v>1</v>
      </c>
      <c r="AF17" s="12">
        <v>5</v>
      </c>
      <c r="AG17" s="12">
        <v>4</v>
      </c>
      <c r="AH17" s="1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3</v>
      </c>
      <c r="AO17" s="2">
        <f t="shared" si="0"/>
        <v>33.299999999999997</v>
      </c>
      <c r="AP17" s="11">
        <f t="shared" si="10"/>
        <v>14.700000000000003</v>
      </c>
      <c r="AQ17" s="11">
        <f t="shared" si="1"/>
        <v>6.7500000000000009</v>
      </c>
      <c r="AV17" s="11">
        <f t="shared" si="16"/>
        <v>3</v>
      </c>
      <c r="AW17" s="11">
        <f t="shared" si="17"/>
        <v>2</v>
      </c>
      <c r="AX17" s="11">
        <f t="shared" si="18"/>
        <v>2</v>
      </c>
      <c r="AY17" s="11">
        <f t="shared" si="19"/>
        <v>0</v>
      </c>
      <c r="AZ17" s="11">
        <f t="shared" ref="AZ17:AZ26" si="20">W17-X17</f>
        <v>2</v>
      </c>
      <c r="BA17" s="11">
        <f t="shared" ref="BA17:BA26" si="21">Z17-AA17</f>
        <v>1</v>
      </c>
      <c r="BB17" s="11">
        <f t="shared" si="6"/>
        <v>0</v>
      </c>
      <c r="BC17" s="11">
        <f t="shared" si="7"/>
        <v>1</v>
      </c>
      <c r="BD17" s="11">
        <f t="shared" si="8"/>
        <v>0</v>
      </c>
      <c r="BE17" s="11">
        <f t="shared" si="9"/>
        <v>1</v>
      </c>
    </row>
    <row r="18" spans="1:57" s="10" customFormat="1" x14ac:dyDescent="0.15">
      <c r="A18" s="2">
        <v>602</v>
      </c>
      <c r="B18" s="2"/>
      <c r="C18" s="2"/>
      <c r="D18" s="2"/>
      <c r="E18" s="2"/>
      <c r="F18" s="2"/>
      <c r="G18" s="2"/>
      <c r="H18" s="2"/>
      <c r="I18" s="30"/>
      <c r="J18" s="2"/>
      <c r="K18" s="2">
        <v>7</v>
      </c>
      <c r="L18" s="2">
        <v>4</v>
      </c>
      <c r="M18" s="2">
        <v>6</v>
      </c>
      <c r="N18" s="2">
        <v>2</v>
      </c>
      <c r="O18" s="2">
        <v>0</v>
      </c>
      <c r="P18" s="2">
        <v>4</v>
      </c>
      <c r="Q18" s="2">
        <v>5</v>
      </c>
      <c r="R18" s="2">
        <v>0</v>
      </c>
      <c r="S18" s="2">
        <v>5</v>
      </c>
      <c r="T18" s="2">
        <v>3</v>
      </c>
      <c r="U18" s="2">
        <v>3</v>
      </c>
      <c r="V18" s="2">
        <v>1</v>
      </c>
      <c r="W18" s="2">
        <v>0</v>
      </c>
      <c r="X18" s="2">
        <v>0</v>
      </c>
      <c r="Y18" s="2">
        <v>3</v>
      </c>
      <c r="Z18" s="12">
        <v>1</v>
      </c>
      <c r="AA18" s="12">
        <v>0</v>
      </c>
      <c r="AB18" s="12">
        <v>1</v>
      </c>
      <c r="AC18" s="2">
        <v>0</v>
      </c>
      <c r="AD18" s="2">
        <v>0</v>
      </c>
      <c r="AE18" s="2">
        <v>5</v>
      </c>
      <c r="AF18" s="12">
        <v>5</v>
      </c>
      <c r="AG18" s="12">
        <v>0</v>
      </c>
      <c r="AH18" s="12">
        <v>5</v>
      </c>
      <c r="AI18" s="2">
        <v>0</v>
      </c>
      <c r="AJ18" s="2">
        <v>0</v>
      </c>
      <c r="AK18" s="2">
        <v>3</v>
      </c>
      <c r="AL18" s="2">
        <v>0</v>
      </c>
      <c r="AM18" s="2">
        <v>0</v>
      </c>
      <c r="AN18" s="2">
        <v>2</v>
      </c>
      <c r="AO18" s="2">
        <f t="shared" si="0"/>
        <v>22.2</v>
      </c>
      <c r="AP18" s="11">
        <f t="shared" si="10"/>
        <v>16.100000000000001</v>
      </c>
      <c r="AQ18" s="11">
        <f t="shared" si="1"/>
        <v>6.45</v>
      </c>
      <c r="AR18" s="11"/>
      <c r="AS18" s="2"/>
      <c r="AT18" s="2"/>
      <c r="AU18" s="2"/>
      <c r="AV18" s="11">
        <f t="shared" si="16"/>
        <v>3</v>
      </c>
      <c r="AW18" s="11">
        <f t="shared" si="17"/>
        <v>2</v>
      </c>
      <c r="AX18" s="11">
        <f t="shared" si="18"/>
        <v>5</v>
      </c>
      <c r="AY18" s="11">
        <f t="shared" si="19"/>
        <v>0</v>
      </c>
      <c r="AZ18" s="11">
        <f t="shared" si="20"/>
        <v>0</v>
      </c>
      <c r="BA18" s="11">
        <f t="shared" si="21"/>
        <v>1</v>
      </c>
      <c r="BB18" s="11">
        <f t="shared" si="6"/>
        <v>0</v>
      </c>
      <c r="BC18" s="11">
        <f t="shared" si="7"/>
        <v>5</v>
      </c>
      <c r="BD18" s="11">
        <f t="shared" si="8"/>
        <v>0</v>
      </c>
      <c r="BE18" s="11">
        <f t="shared" si="9"/>
        <v>0</v>
      </c>
    </row>
    <row r="19" spans="1:57" x14ac:dyDescent="0.15">
      <c r="A19" s="11">
        <v>604</v>
      </c>
      <c r="B19" s="12"/>
      <c r="C19" s="12"/>
      <c r="D19" s="12"/>
      <c r="E19" s="11"/>
      <c r="F19" s="11"/>
      <c r="G19" s="11"/>
      <c r="H19" s="12"/>
      <c r="I19" s="29"/>
      <c r="K19" s="11">
        <v>6</v>
      </c>
      <c r="L19" s="11">
        <v>0</v>
      </c>
      <c r="M19" s="11">
        <v>10</v>
      </c>
      <c r="N19" s="12">
        <v>3</v>
      </c>
      <c r="O19" s="12">
        <v>0</v>
      </c>
      <c r="P19" s="12">
        <v>5</v>
      </c>
      <c r="Q19" s="11">
        <v>5</v>
      </c>
      <c r="R19" s="11">
        <v>0</v>
      </c>
      <c r="S19" s="11">
        <v>5</v>
      </c>
      <c r="T19" s="12">
        <v>2</v>
      </c>
      <c r="U19" s="12">
        <v>0</v>
      </c>
      <c r="V19" s="12">
        <v>5</v>
      </c>
      <c r="W19" s="11">
        <v>2</v>
      </c>
      <c r="X19" s="11">
        <v>0</v>
      </c>
      <c r="Y19" s="11">
        <v>3</v>
      </c>
      <c r="Z19" s="12">
        <v>0</v>
      </c>
      <c r="AA19" s="12">
        <v>0</v>
      </c>
      <c r="AB19" s="12">
        <v>1</v>
      </c>
      <c r="AC19" s="2">
        <v>4</v>
      </c>
      <c r="AD19" s="2">
        <v>0</v>
      </c>
      <c r="AE19" s="2">
        <v>5</v>
      </c>
      <c r="AF19" s="12">
        <v>5</v>
      </c>
      <c r="AG19" s="12">
        <v>0</v>
      </c>
      <c r="AH19" s="12">
        <v>5</v>
      </c>
      <c r="AI19" s="2">
        <v>0</v>
      </c>
      <c r="AJ19" s="2">
        <v>0</v>
      </c>
      <c r="AK19" s="2">
        <v>2</v>
      </c>
      <c r="AL19" s="2">
        <v>0</v>
      </c>
      <c r="AM19" s="2">
        <v>0</v>
      </c>
      <c r="AN19" s="2">
        <v>6</v>
      </c>
      <c r="AO19" s="2">
        <f t="shared" si="0"/>
        <v>24.3</v>
      </c>
      <c r="AP19" s="11">
        <f t="shared" si="10"/>
        <v>24.4</v>
      </c>
      <c r="AQ19" s="11">
        <f t="shared" si="1"/>
        <v>10.5</v>
      </c>
      <c r="AV19" s="11">
        <f t="shared" si="16"/>
        <v>6</v>
      </c>
      <c r="AW19" s="11">
        <f t="shared" si="17"/>
        <v>3</v>
      </c>
      <c r="AX19" s="11">
        <f t="shared" si="18"/>
        <v>5</v>
      </c>
      <c r="AY19" s="11">
        <f t="shared" si="19"/>
        <v>2</v>
      </c>
      <c r="AZ19" s="11">
        <f t="shared" si="20"/>
        <v>2</v>
      </c>
      <c r="BA19" s="11">
        <f t="shared" si="21"/>
        <v>0</v>
      </c>
      <c r="BB19" s="11">
        <f t="shared" si="6"/>
        <v>4</v>
      </c>
      <c r="BC19" s="11">
        <f t="shared" si="7"/>
        <v>5</v>
      </c>
      <c r="BD19" s="11">
        <f t="shared" si="8"/>
        <v>0</v>
      </c>
      <c r="BE19" s="11">
        <f t="shared" si="9"/>
        <v>0</v>
      </c>
    </row>
    <row r="20" spans="1:57" x14ac:dyDescent="0.15">
      <c r="A20" s="11">
        <v>606</v>
      </c>
      <c r="B20" s="12"/>
      <c r="C20" s="12"/>
      <c r="D20" s="12"/>
      <c r="E20" s="11"/>
      <c r="F20" s="11"/>
      <c r="G20" s="11"/>
      <c r="H20" s="12"/>
      <c r="I20" s="29"/>
      <c r="K20" s="11">
        <v>5</v>
      </c>
      <c r="L20" s="11">
        <v>3</v>
      </c>
      <c r="M20" s="11">
        <v>3</v>
      </c>
      <c r="N20" s="12">
        <v>4</v>
      </c>
      <c r="O20" s="12">
        <v>3</v>
      </c>
      <c r="P20" s="12">
        <v>0</v>
      </c>
      <c r="Q20" s="11">
        <v>3</v>
      </c>
      <c r="R20" s="11">
        <v>1</v>
      </c>
      <c r="S20" s="11">
        <v>1</v>
      </c>
      <c r="T20" s="12">
        <v>3</v>
      </c>
      <c r="U20" s="12">
        <v>1</v>
      </c>
      <c r="V20" s="12">
        <v>2</v>
      </c>
      <c r="W20" s="11">
        <v>4</v>
      </c>
      <c r="X20" s="11">
        <v>1</v>
      </c>
      <c r="Y20" s="11">
        <v>1</v>
      </c>
      <c r="Z20" s="12">
        <v>1</v>
      </c>
      <c r="AA20" s="12">
        <v>1</v>
      </c>
      <c r="AB20" s="12">
        <v>0</v>
      </c>
      <c r="AC20" s="2">
        <v>3</v>
      </c>
      <c r="AD20" s="2">
        <v>3</v>
      </c>
      <c r="AE20" s="2">
        <v>0</v>
      </c>
      <c r="AF20" s="12">
        <v>2</v>
      </c>
      <c r="AG20" s="12">
        <v>2</v>
      </c>
      <c r="AH20" s="12">
        <v>0</v>
      </c>
      <c r="AI20" s="2">
        <v>0</v>
      </c>
      <c r="AJ20" s="2">
        <v>0</v>
      </c>
      <c r="AK20" s="2">
        <v>2</v>
      </c>
      <c r="AL20" s="2">
        <v>3</v>
      </c>
      <c r="AM20" s="2">
        <v>0</v>
      </c>
      <c r="AN20" s="2">
        <v>8</v>
      </c>
      <c r="AO20" s="2">
        <f t="shared" si="0"/>
        <v>32.4</v>
      </c>
      <c r="AP20" s="11">
        <f t="shared" si="10"/>
        <v>15.1</v>
      </c>
      <c r="AQ20" s="11">
        <f t="shared" si="1"/>
        <v>7.65</v>
      </c>
      <c r="AV20" s="11">
        <f t="shared" si="16"/>
        <v>2</v>
      </c>
      <c r="AW20" s="11">
        <f t="shared" si="17"/>
        <v>1</v>
      </c>
      <c r="AX20" s="11">
        <f t="shared" si="18"/>
        <v>2</v>
      </c>
      <c r="AY20" s="11">
        <f t="shared" si="19"/>
        <v>2</v>
      </c>
      <c r="AZ20" s="11">
        <f t="shared" si="20"/>
        <v>3</v>
      </c>
      <c r="BA20" s="11">
        <f t="shared" si="21"/>
        <v>0</v>
      </c>
      <c r="BB20" s="11">
        <f t="shared" si="6"/>
        <v>0</v>
      </c>
      <c r="BC20" s="11">
        <f t="shared" si="7"/>
        <v>0</v>
      </c>
      <c r="BD20" s="11">
        <f t="shared" si="8"/>
        <v>0</v>
      </c>
      <c r="BE20" s="11">
        <f t="shared" si="9"/>
        <v>3</v>
      </c>
    </row>
    <row r="21" spans="1:57" x14ac:dyDescent="0.15">
      <c r="A21" s="11">
        <v>607</v>
      </c>
      <c r="B21" s="12"/>
      <c r="C21" s="12"/>
      <c r="D21" s="12"/>
      <c r="E21" s="27"/>
      <c r="F21" s="11"/>
      <c r="G21" s="11"/>
      <c r="H21" s="12"/>
      <c r="I21" s="29"/>
      <c r="K21" s="11">
        <v>5</v>
      </c>
      <c r="L21" s="11">
        <v>1</v>
      </c>
      <c r="M21" s="11">
        <v>5</v>
      </c>
      <c r="N21" s="12">
        <v>2</v>
      </c>
      <c r="O21" s="12">
        <v>2</v>
      </c>
      <c r="P21" s="12">
        <v>1</v>
      </c>
      <c r="Q21" s="11">
        <v>5</v>
      </c>
      <c r="R21" s="11">
        <v>2</v>
      </c>
      <c r="S21" s="11">
        <v>3</v>
      </c>
      <c r="T21" s="12">
        <v>0</v>
      </c>
      <c r="U21" s="12">
        <v>0</v>
      </c>
      <c r="V21" s="12">
        <v>4</v>
      </c>
      <c r="W21" s="11">
        <v>1</v>
      </c>
      <c r="X21" s="11">
        <v>0</v>
      </c>
      <c r="Y21" s="11">
        <v>3</v>
      </c>
      <c r="Z21" s="12">
        <v>0</v>
      </c>
      <c r="AA21" s="12">
        <v>0</v>
      </c>
      <c r="AB21" s="12">
        <v>1</v>
      </c>
      <c r="AC21" s="2">
        <v>3</v>
      </c>
      <c r="AD21" s="2">
        <v>0</v>
      </c>
      <c r="AE21" s="2">
        <v>5</v>
      </c>
      <c r="AF21" s="12">
        <v>4</v>
      </c>
      <c r="AG21" s="12">
        <v>1</v>
      </c>
      <c r="AH21" s="12">
        <v>4</v>
      </c>
      <c r="AI21" s="2">
        <v>0</v>
      </c>
      <c r="AJ21" s="2">
        <v>0</v>
      </c>
      <c r="AK21" s="2">
        <v>2</v>
      </c>
      <c r="AL21" s="2">
        <v>2</v>
      </c>
      <c r="AM21" s="2">
        <v>2</v>
      </c>
      <c r="AN21" s="2">
        <v>1</v>
      </c>
      <c r="AO21" s="2">
        <f t="shared" si="0"/>
        <v>20.700000000000003</v>
      </c>
      <c r="AP21" s="11">
        <f t="shared" si="10"/>
        <v>12.7</v>
      </c>
      <c r="AQ21" s="11">
        <f t="shared" si="1"/>
        <v>5.4</v>
      </c>
      <c r="AV21" s="11">
        <f t="shared" si="16"/>
        <v>4</v>
      </c>
      <c r="AW21" s="11">
        <f t="shared" si="17"/>
        <v>0</v>
      </c>
      <c r="AX21" s="11">
        <f t="shared" si="18"/>
        <v>3</v>
      </c>
      <c r="AY21" s="11">
        <f t="shared" si="19"/>
        <v>0</v>
      </c>
      <c r="AZ21" s="11">
        <f t="shared" si="20"/>
        <v>1</v>
      </c>
      <c r="BA21" s="11">
        <f t="shared" si="21"/>
        <v>0</v>
      </c>
      <c r="BB21" s="11">
        <f t="shared" si="6"/>
        <v>3</v>
      </c>
      <c r="BC21" s="11">
        <f t="shared" si="7"/>
        <v>3</v>
      </c>
      <c r="BD21" s="11">
        <f t="shared" si="8"/>
        <v>0</v>
      </c>
      <c r="BE21" s="11">
        <f t="shared" si="9"/>
        <v>0</v>
      </c>
    </row>
    <row r="22" spans="1:57" x14ac:dyDescent="0.15">
      <c r="A22" s="11">
        <v>609</v>
      </c>
      <c r="B22" s="12"/>
      <c r="C22" s="12"/>
      <c r="D22" s="12"/>
      <c r="E22" s="11"/>
      <c r="F22" s="11"/>
      <c r="G22" s="11"/>
      <c r="H22" s="12"/>
      <c r="I22" s="29"/>
      <c r="K22" s="11">
        <v>2</v>
      </c>
      <c r="L22" s="11">
        <v>1</v>
      </c>
      <c r="M22" s="11">
        <v>2</v>
      </c>
      <c r="N22" s="12">
        <v>2</v>
      </c>
      <c r="O22" s="12">
        <v>1</v>
      </c>
      <c r="P22" s="12">
        <v>1</v>
      </c>
      <c r="Q22" s="11">
        <v>5</v>
      </c>
      <c r="R22" s="11">
        <v>5</v>
      </c>
      <c r="S22" s="11">
        <v>0</v>
      </c>
      <c r="T22" s="12">
        <v>2</v>
      </c>
      <c r="U22" s="12">
        <v>1</v>
      </c>
      <c r="V22" s="12">
        <v>0</v>
      </c>
      <c r="W22" s="11">
        <v>1</v>
      </c>
      <c r="X22" s="11">
        <v>1</v>
      </c>
      <c r="Y22" s="11">
        <v>0</v>
      </c>
      <c r="Z22" s="12">
        <v>0</v>
      </c>
      <c r="AA22" s="12">
        <v>0</v>
      </c>
      <c r="AB22" s="12">
        <v>1</v>
      </c>
      <c r="AC22" s="2">
        <v>4</v>
      </c>
      <c r="AD22" s="2">
        <v>0</v>
      </c>
      <c r="AE22" s="2">
        <v>5</v>
      </c>
      <c r="AF22" s="12">
        <v>3</v>
      </c>
      <c r="AG22" s="12">
        <v>2</v>
      </c>
      <c r="AH22" s="12">
        <v>0</v>
      </c>
      <c r="AI22" s="2">
        <v>2</v>
      </c>
      <c r="AJ22" s="2">
        <v>2</v>
      </c>
      <c r="AK22" s="2">
        <v>0</v>
      </c>
      <c r="AL22" s="2">
        <v>1</v>
      </c>
      <c r="AM22" s="2">
        <v>0</v>
      </c>
      <c r="AN22" s="2">
        <v>1</v>
      </c>
      <c r="AO22" s="2">
        <f t="shared" si="0"/>
        <v>21.2</v>
      </c>
      <c r="AP22" s="11">
        <f t="shared" si="10"/>
        <v>9.5</v>
      </c>
      <c r="AQ22" s="11">
        <f t="shared" si="1"/>
        <v>4</v>
      </c>
      <c r="AV22" s="11">
        <f t="shared" si="16"/>
        <v>1</v>
      </c>
      <c r="AW22" s="11">
        <f t="shared" si="17"/>
        <v>1</v>
      </c>
      <c r="AX22" s="11">
        <f t="shared" si="18"/>
        <v>0</v>
      </c>
      <c r="AY22" s="11">
        <f t="shared" si="19"/>
        <v>1</v>
      </c>
      <c r="AZ22" s="11">
        <f t="shared" si="20"/>
        <v>0</v>
      </c>
      <c r="BA22" s="11">
        <f t="shared" si="21"/>
        <v>0</v>
      </c>
      <c r="BB22" s="11">
        <f t="shared" si="6"/>
        <v>4</v>
      </c>
      <c r="BC22" s="11">
        <f t="shared" si="7"/>
        <v>1</v>
      </c>
      <c r="BD22" s="11">
        <f t="shared" si="8"/>
        <v>0</v>
      </c>
      <c r="BE22" s="11">
        <f t="shared" si="9"/>
        <v>1</v>
      </c>
    </row>
    <row r="23" spans="1:57" x14ac:dyDescent="0.15">
      <c r="A23" s="11">
        <v>616</v>
      </c>
      <c r="B23" s="12"/>
      <c r="C23" s="12"/>
      <c r="D23" s="12"/>
      <c r="E23" s="11"/>
      <c r="F23" s="11"/>
      <c r="G23" s="11"/>
      <c r="H23" s="12"/>
      <c r="I23" s="29"/>
      <c r="K23" s="11">
        <v>6</v>
      </c>
      <c r="L23" s="11">
        <v>0</v>
      </c>
      <c r="M23" s="11">
        <v>6</v>
      </c>
      <c r="N23" s="12">
        <v>2</v>
      </c>
      <c r="O23" s="12">
        <v>2</v>
      </c>
      <c r="P23" s="12">
        <v>1</v>
      </c>
      <c r="Q23" s="11">
        <v>6</v>
      </c>
      <c r="R23" s="11">
        <v>3</v>
      </c>
      <c r="S23" s="11">
        <v>0</v>
      </c>
      <c r="T23" s="12">
        <v>2</v>
      </c>
      <c r="U23" s="12">
        <v>1</v>
      </c>
      <c r="V23" s="12">
        <v>1</v>
      </c>
      <c r="W23" s="11">
        <v>1</v>
      </c>
      <c r="X23" s="11">
        <v>1</v>
      </c>
      <c r="Y23" s="11">
        <v>0</v>
      </c>
      <c r="Z23" s="12">
        <v>1</v>
      </c>
      <c r="AA23" s="12">
        <v>1</v>
      </c>
      <c r="AB23" s="12">
        <v>0</v>
      </c>
      <c r="AC23" s="2">
        <v>8</v>
      </c>
      <c r="AD23" s="2">
        <v>2</v>
      </c>
      <c r="AE23" s="2">
        <v>13</v>
      </c>
      <c r="AF23" s="12">
        <v>5</v>
      </c>
      <c r="AG23" s="12">
        <v>2</v>
      </c>
      <c r="AH23" s="12">
        <v>3</v>
      </c>
      <c r="AI23" s="2">
        <v>2</v>
      </c>
      <c r="AJ23" s="2">
        <v>1</v>
      </c>
      <c r="AK23" s="2">
        <v>1</v>
      </c>
      <c r="AL23" s="2">
        <v>3</v>
      </c>
      <c r="AM23" s="2">
        <v>2</v>
      </c>
      <c r="AN23" s="2">
        <v>0</v>
      </c>
      <c r="AO23" s="2">
        <f t="shared" si="0"/>
        <v>38.699999999999996</v>
      </c>
      <c r="AP23" s="11">
        <f t="shared" si="10"/>
        <v>20.5</v>
      </c>
      <c r="AQ23" s="11">
        <f t="shared" si="1"/>
        <v>8.6999999999999993</v>
      </c>
      <c r="AV23" s="11">
        <f t="shared" si="16"/>
        <v>6</v>
      </c>
      <c r="AW23" s="11">
        <f t="shared" si="17"/>
        <v>0</v>
      </c>
      <c r="AX23" s="11">
        <f t="shared" si="18"/>
        <v>3</v>
      </c>
      <c r="AY23" s="11">
        <f t="shared" si="19"/>
        <v>1</v>
      </c>
      <c r="AZ23" s="11">
        <f t="shared" si="20"/>
        <v>0</v>
      </c>
      <c r="BA23" s="11">
        <f t="shared" si="21"/>
        <v>0</v>
      </c>
      <c r="BB23" s="11">
        <f t="shared" si="6"/>
        <v>6</v>
      </c>
      <c r="BC23" s="11">
        <f t="shared" si="7"/>
        <v>3</v>
      </c>
      <c r="BD23" s="11">
        <f t="shared" si="8"/>
        <v>1</v>
      </c>
      <c r="BE23" s="11">
        <f t="shared" si="9"/>
        <v>1</v>
      </c>
    </row>
    <row r="24" spans="1:57" x14ac:dyDescent="0.15">
      <c r="A24" s="11">
        <v>622</v>
      </c>
      <c r="B24" s="12"/>
      <c r="C24" s="12"/>
      <c r="D24" s="12"/>
      <c r="E24" s="11"/>
      <c r="F24" s="11"/>
      <c r="G24" s="11"/>
      <c r="H24" s="12"/>
      <c r="I24" s="29"/>
      <c r="K24" s="11">
        <v>8</v>
      </c>
      <c r="L24" s="11">
        <v>0</v>
      </c>
      <c r="M24" s="11">
        <v>8</v>
      </c>
      <c r="N24" s="12">
        <v>0</v>
      </c>
      <c r="O24" s="12">
        <v>0</v>
      </c>
      <c r="P24" s="12">
        <v>3</v>
      </c>
      <c r="Q24" s="11">
        <v>10</v>
      </c>
      <c r="R24" s="11">
        <v>3</v>
      </c>
      <c r="S24" s="11">
        <v>4</v>
      </c>
      <c r="T24" s="12">
        <v>3</v>
      </c>
      <c r="U24" s="12">
        <v>2</v>
      </c>
      <c r="V24" s="12">
        <v>2</v>
      </c>
      <c r="W24" s="11">
        <v>4</v>
      </c>
      <c r="X24" s="11">
        <v>2</v>
      </c>
      <c r="Y24" s="11">
        <v>2</v>
      </c>
      <c r="Z24" s="12">
        <v>0</v>
      </c>
      <c r="AA24" s="12">
        <v>0</v>
      </c>
      <c r="AB24" s="12">
        <v>1</v>
      </c>
      <c r="AC24" s="2">
        <v>8</v>
      </c>
      <c r="AD24" s="2">
        <v>0</v>
      </c>
      <c r="AE24" s="2">
        <v>8</v>
      </c>
      <c r="AF24" s="12">
        <v>5</v>
      </c>
      <c r="AG24" s="12">
        <v>0</v>
      </c>
      <c r="AH24" s="12">
        <v>5</v>
      </c>
      <c r="AI24" s="2">
        <v>1</v>
      </c>
      <c r="AJ24" s="2">
        <v>0</v>
      </c>
      <c r="AK24" s="2">
        <v>2</v>
      </c>
      <c r="AL24" s="2">
        <v>1</v>
      </c>
      <c r="AM24" s="2">
        <v>0</v>
      </c>
      <c r="AN24" s="2">
        <v>2</v>
      </c>
      <c r="AO24" s="2">
        <f t="shared" si="0"/>
        <v>37.5</v>
      </c>
      <c r="AP24" s="11">
        <f t="shared" si="10"/>
        <v>31.3</v>
      </c>
      <c r="AQ24" s="11">
        <f t="shared" si="1"/>
        <v>13.399999999999999</v>
      </c>
      <c r="AV24" s="11">
        <f t="shared" si="16"/>
        <v>8</v>
      </c>
      <c r="AW24" s="11">
        <f t="shared" si="17"/>
        <v>0</v>
      </c>
      <c r="AX24" s="11">
        <f t="shared" si="18"/>
        <v>7</v>
      </c>
      <c r="AY24" s="11">
        <f t="shared" si="19"/>
        <v>1</v>
      </c>
      <c r="AZ24" s="11">
        <f t="shared" si="20"/>
        <v>2</v>
      </c>
      <c r="BA24" s="11">
        <f t="shared" si="21"/>
        <v>0</v>
      </c>
      <c r="BB24" s="11">
        <f t="shared" si="6"/>
        <v>8</v>
      </c>
      <c r="BC24" s="11">
        <f t="shared" si="7"/>
        <v>5</v>
      </c>
      <c r="BD24" s="11">
        <f t="shared" si="8"/>
        <v>1</v>
      </c>
      <c r="BE24" s="11">
        <f t="shared" si="9"/>
        <v>1</v>
      </c>
    </row>
    <row r="25" spans="1:57" x14ac:dyDescent="0.15">
      <c r="A25" s="11">
        <v>623</v>
      </c>
      <c r="B25" s="12"/>
      <c r="C25" s="12"/>
      <c r="D25" s="12"/>
      <c r="E25" s="11"/>
      <c r="F25" s="11"/>
      <c r="G25" s="11"/>
      <c r="H25" s="12"/>
      <c r="I25" s="29"/>
      <c r="AO25" s="2">
        <f t="shared" si="0"/>
        <v>0</v>
      </c>
      <c r="AP25" s="11">
        <f t="shared" si="10"/>
        <v>0</v>
      </c>
      <c r="AQ25" s="11">
        <f t="shared" si="1"/>
        <v>0</v>
      </c>
      <c r="AV25" s="11">
        <f t="shared" si="16"/>
        <v>0</v>
      </c>
      <c r="AW25" s="11">
        <f t="shared" si="17"/>
        <v>0</v>
      </c>
      <c r="AX25" s="11">
        <f t="shared" si="18"/>
        <v>0</v>
      </c>
      <c r="AY25" s="11">
        <f t="shared" si="19"/>
        <v>0</v>
      </c>
      <c r="AZ25" s="11">
        <f t="shared" si="20"/>
        <v>0</v>
      </c>
      <c r="BA25" s="11">
        <f t="shared" si="21"/>
        <v>0</v>
      </c>
      <c r="BB25" s="11">
        <f t="shared" si="6"/>
        <v>0</v>
      </c>
      <c r="BC25" s="11">
        <f t="shared" si="7"/>
        <v>0</v>
      </c>
      <c r="BD25" s="11">
        <f t="shared" si="8"/>
        <v>0</v>
      </c>
      <c r="BE25" s="11">
        <f t="shared" si="9"/>
        <v>0</v>
      </c>
    </row>
    <row r="26" spans="1:57" x14ac:dyDescent="0.15">
      <c r="A26" s="11">
        <v>627</v>
      </c>
      <c r="B26" s="12"/>
      <c r="C26" s="12"/>
      <c r="D26" s="12"/>
      <c r="E26" s="11"/>
      <c r="F26" s="11"/>
      <c r="G26" s="11"/>
      <c r="H26" s="12"/>
      <c r="I26" s="29"/>
      <c r="K26" s="11">
        <v>7</v>
      </c>
      <c r="L26" s="11">
        <v>0</v>
      </c>
      <c r="M26" s="11">
        <v>6</v>
      </c>
      <c r="N26" s="12">
        <v>0</v>
      </c>
      <c r="O26" s="12">
        <v>2</v>
      </c>
      <c r="P26" s="12">
        <v>0</v>
      </c>
      <c r="Q26" s="11">
        <v>5</v>
      </c>
      <c r="R26" s="11">
        <v>0</v>
      </c>
      <c r="S26" s="11">
        <v>2</v>
      </c>
      <c r="T26" s="12">
        <v>0</v>
      </c>
      <c r="U26" s="12">
        <v>2</v>
      </c>
      <c r="V26" s="12">
        <v>1</v>
      </c>
      <c r="W26" s="11">
        <v>3</v>
      </c>
      <c r="X26" s="11">
        <v>5</v>
      </c>
      <c r="Y26" s="11">
        <v>0</v>
      </c>
      <c r="Z26" s="12">
        <v>0</v>
      </c>
      <c r="AA26" s="12">
        <v>0</v>
      </c>
      <c r="AB26" s="12">
        <v>3</v>
      </c>
      <c r="AC26" s="2">
        <v>5</v>
      </c>
      <c r="AD26" s="2">
        <v>0</v>
      </c>
      <c r="AE26" s="2">
        <v>8</v>
      </c>
      <c r="AF26" s="12">
        <v>4</v>
      </c>
      <c r="AG26" s="12">
        <v>0</v>
      </c>
      <c r="AH26" s="12">
        <v>4</v>
      </c>
      <c r="AI26" s="2">
        <v>4</v>
      </c>
      <c r="AJ26" s="2">
        <v>1</v>
      </c>
      <c r="AK26" s="2">
        <v>2</v>
      </c>
      <c r="AL26" s="2">
        <v>2</v>
      </c>
      <c r="AM26" s="2">
        <v>0</v>
      </c>
      <c r="AN26" s="2">
        <v>2</v>
      </c>
      <c r="AO26" s="2">
        <f t="shared" si="0"/>
        <v>31.900000000000002</v>
      </c>
      <c r="AP26" s="11">
        <f t="shared" si="10"/>
        <v>20.200000000000003</v>
      </c>
      <c r="AQ26" s="11">
        <f t="shared" si="1"/>
        <v>8.75</v>
      </c>
      <c r="AV26" s="11">
        <f t="shared" si="16"/>
        <v>7</v>
      </c>
      <c r="AW26" s="11">
        <f t="shared" si="17"/>
        <v>-2</v>
      </c>
      <c r="AX26" s="11">
        <f t="shared" si="18"/>
        <v>5</v>
      </c>
      <c r="AY26" s="11">
        <f t="shared" si="19"/>
        <v>-2</v>
      </c>
      <c r="AZ26" s="11">
        <f t="shared" si="20"/>
        <v>-2</v>
      </c>
      <c r="BA26" s="11">
        <f t="shared" si="21"/>
        <v>0</v>
      </c>
      <c r="BB26" s="11">
        <f t="shared" si="6"/>
        <v>5</v>
      </c>
      <c r="BC26" s="11">
        <f t="shared" si="7"/>
        <v>4</v>
      </c>
      <c r="BD26" s="11">
        <f t="shared" si="8"/>
        <v>3</v>
      </c>
      <c r="BE26" s="11">
        <f t="shared" si="9"/>
        <v>2</v>
      </c>
    </row>
    <row r="27" spans="1:57" x14ac:dyDescent="0.15">
      <c r="A27" s="11">
        <v>630</v>
      </c>
      <c r="B27" s="12"/>
      <c r="C27" s="12"/>
      <c r="D27" s="12"/>
      <c r="E27" s="11"/>
      <c r="F27" s="11"/>
      <c r="G27" s="11"/>
      <c r="H27" s="12"/>
      <c r="I27" s="29"/>
      <c r="K27" s="11">
        <v>6</v>
      </c>
      <c r="L27" s="11">
        <v>0</v>
      </c>
      <c r="M27" s="11">
        <v>6</v>
      </c>
      <c r="N27" s="12">
        <v>3</v>
      </c>
      <c r="O27" s="12">
        <v>2</v>
      </c>
      <c r="P27" s="12">
        <v>1</v>
      </c>
      <c r="Q27" s="11">
        <v>5</v>
      </c>
      <c r="R27" s="11">
        <v>0</v>
      </c>
      <c r="S27" s="11">
        <v>2</v>
      </c>
      <c r="T27" s="12">
        <v>5</v>
      </c>
      <c r="U27" s="12">
        <v>3</v>
      </c>
      <c r="V27" s="12">
        <v>1</v>
      </c>
      <c r="W27" s="11">
        <v>0</v>
      </c>
      <c r="X27" s="11">
        <v>0</v>
      </c>
      <c r="Y27" s="11">
        <v>2</v>
      </c>
      <c r="Z27" s="12">
        <v>1</v>
      </c>
      <c r="AA27" s="12">
        <v>0</v>
      </c>
      <c r="AB27" s="12">
        <v>0</v>
      </c>
      <c r="AC27" s="2">
        <v>5</v>
      </c>
      <c r="AD27" s="2">
        <v>0</v>
      </c>
      <c r="AE27" s="2">
        <v>4</v>
      </c>
      <c r="AF27" s="12">
        <v>5</v>
      </c>
      <c r="AG27" s="12">
        <v>0</v>
      </c>
      <c r="AH27" s="12">
        <v>3</v>
      </c>
      <c r="AI27" s="2">
        <v>0</v>
      </c>
      <c r="AJ27" s="2">
        <v>0</v>
      </c>
      <c r="AK27" s="2">
        <v>2</v>
      </c>
      <c r="AL27" s="2">
        <v>3</v>
      </c>
      <c r="AM27" s="2">
        <v>1</v>
      </c>
      <c r="AN27" s="2">
        <v>1</v>
      </c>
      <c r="AO27" s="2">
        <f t="shared" si="0"/>
        <v>34.5</v>
      </c>
      <c r="AP27" s="11">
        <f t="shared" si="10"/>
        <v>28.6</v>
      </c>
      <c r="AQ27" s="11">
        <f t="shared" si="1"/>
        <v>11.85</v>
      </c>
    </row>
    <row r="28" spans="1:57" x14ac:dyDescent="0.15">
      <c r="A28" s="11">
        <v>632</v>
      </c>
      <c r="B28" s="12"/>
      <c r="C28" s="12"/>
      <c r="D28" s="12"/>
      <c r="E28" s="11"/>
      <c r="F28" s="11"/>
      <c r="G28" s="11"/>
      <c r="H28" s="12"/>
      <c r="I28" s="29"/>
      <c r="K28" s="11">
        <v>6</v>
      </c>
      <c r="L28" s="11">
        <v>0</v>
      </c>
      <c r="M28" s="11">
        <v>6</v>
      </c>
      <c r="N28" s="12">
        <v>3</v>
      </c>
      <c r="O28" s="12">
        <v>3</v>
      </c>
      <c r="P28" s="12">
        <v>0</v>
      </c>
      <c r="Q28" s="11">
        <v>5</v>
      </c>
      <c r="R28" s="11">
        <v>0</v>
      </c>
      <c r="S28" s="11">
        <v>0</v>
      </c>
      <c r="T28" s="12">
        <v>5</v>
      </c>
      <c r="U28" s="12">
        <v>5</v>
      </c>
      <c r="V28" s="12">
        <v>0</v>
      </c>
      <c r="W28" s="11">
        <v>0</v>
      </c>
      <c r="X28" s="11">
        <v>0</v>
      </c>
      <c r="Y28" s="11">
        <v>3</v>
      </c>
      <c r="Z28" s="12">
        <v>1</v>
      </c>
      <c r="AA28" s="12">
        <v>0</v>
      </c>
      <c r="AB28" s="12">
        <v>1</v>
      </c>
      <c r="AC28" s="2">
        <v>5</v>
      </c>
      <c r="AD28" s="2">
        <v>4</v>
      </c>
      <c r="AE28" s="2">
        <v>0</v>
      </c>
      <c r="AF28" s="12">
        <v>5</v>
      </c>
      <c r="AG28" s="12">
        <v>0</v>
      </c>
      <c r="AH28" s="12">
        <v>3</v>
      </c>
      <c r="AI28" s="2">
        <v>0</v>
      </c>
      <c r="AJ28" s="2">
        <v>0</v>
      </c>
      <c r="AK28" s="2">
        <v>2</v>
      </c>
      <c r="AL28" s="2">
        <v>3</v>
      </c>
      <c r="AM28" s="2">
        <v>2</v>
      </c>
      <c r="AN28" s="2">
        <v>1</v>
      </c>
      <c r="AO28" s="2">
        <f t="shared" si="0"/>
        <v>34.5</v>
      </c>
      <c r="AP28" s="11">
        <f t="shared" si="10"/>
        <v>20</v>
      </c>
      <c r="AQ28" s="11">
        <f t="shared" si="1"/>
        <v>8.35</v>
      </c>
    </row>
    <row r="29" spans="1:57" x14ac:dyDescent="0.15">
      <c r="A29" s="11">
        <v>633</v>
      </c>
      <c r="B29" s="12"/>
      <c r="C29" s="12"/>
      <c r="D29" s="12"/>
      <c r="E29" s="11"/>
      <c r="F29" s="11"/>
      <c r="G29" s="11"/>
      <c r="H29" s="12"/>
      <c r="I29" s="29"/>
      <c r="AO29" s="2">
        <f t="shared" si="0"/>
        <v>0</v>
      </c>
      <c r="AP29" s="11">
        <f t="shared" si="10"/>
        <v>0</v>
      </c>
      <c r="AQ29" s="11">
        <f t="shared" si="1"/>
        <v>0</v>
      </c>
    </row>
    <row r="30" spans="1:57" x14ac:dyDescent="0.15">
      <c r="A30" s="11">
        <v>635</v>
      </c>
      <c r="B30" s="12"/>
      <c r="C30" s="12"/>
      <c r="D30" s="12"/>
      <c r="E30" s="11"/>
      <c r="F30" s="11"/>
      <c r="G30" s="11"/>
      <c r="H30" s="12"/>
      <c r="I30" s="29"/>
      <c r="K30" s="11">
        <v>6</v>
      </c>
      <c r="L30" s="11">
        <v>5</v>
      </c>
      <c r="M30" s="11">
        <v>0</v>
      </c>
      <c r="N30" s="12">
        <v>3</v>
      </c>
      <c r="O30" s="12">
        <v>3</v>
      </c>
      <c r="P30" s="12">
        <v>0</v>
      </c>
      <c r="Q30" s="11">
        <v>5</v>
      </c>
      <c r="R30" s="11">
        <v>5</v>
      </c>
      <c r="S30" s="11">
        <v>-2</v>
      </c>
      <c r="T30" s="12">
        <v>5</v>
      </c>
      <c r="U30" s="12">
        <v>5</v>
      </c>
      <c r="V30" s="12">
        <v>0</v>
      </c>
      <c r="W30" s="11">
        <v>0</v>
      </c>
      <c r="X30" s="11">
        <v>0</v>
      </c>
      <c r="Y30" s="11">
        <v>0</v>
      </c>
      <c r="Z30" s="12">
        <v>1</v>
      </c>
      <c r="AA30" s="12">
        <v>1</v>
      </c>
      <c r="AB30" s="12">
        <v>0</v>
      </c>
      <c r="AC30" s="2">
        <v>5</v>
      </c>
      <c r="AD30" s="2">
        <v>5</v>
      </c>
      <c r="AE30" s="2">
        <v>0</v>
      </c>
      <c r="AF30" s="12">
        <v>5</v>
      </c>
      <c r="AG30" s="12">
        <v>4</v>
      </c>
      <c r="AH30" s="1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f t="shared" si="0"/>
        <v>34.5</v>
      </c>
      <c r="AP30" s="11">
        <f t="shared" si="10"/>
        <v>1.9</v>
      </c>
      <c r="AQ30" s="11">
        <f t="shared" si="1"/>
        <v>0.85000000000000009</v>
      </c>
    </row>
    <row r="31" spans="1:57" s="23" customFormat="1" x14ac:dyDescent="0.15">
      <c r="A31" s="20"/>
      <c r="B31" s="20"/>
      <c r="C31" s="20"/>
      <c r="D31" s="20"/>
      <c r="E31" s="20"/>
      <c r="F31" s="20"/>
      <c r="G31" s="20"/>
      <c r="H31" s="20"/>
      <c r="I31" s="3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">
        <f t="shared" ref="AO31:AO51" si="22">B31*2+(E31)*2+(H31)*1.2+(K31)*0.9+(N31)*0.8+(Q31)*0.5+(T31)+(W31)*1.5+(Z31)*3.8+AC31+AF31+AI31*1.5+AL31*1.8</f>
        <v>0</v>
      </c>
      <c r="AP31" s="11">
        <f t="shared" si="10"/>
        <v>0</v>
      </c>
      <c r="AQ31" s="11">
        <f t="shared" ref="AQ31:AQ51" si="23">(B31-C31)*2*0.3+(E31-F31)*2*0.2+(H31-I31)*1.2*0.25+(K31-L31)*0.9*0.5+(N31-O31)*0.8*0.5+(Q31-R31)*0.5*0.4+(T31-U31)*0.35+(W31-X31)*1.5*0.5+(Z31-AA31)*1.3+(AC31-AD31)*0.35+(AF31-AG31)*0.4+(AI31-AJ31)*1.5*0.5+(AL31-AM31)</f>
        <v>0</v>
      </c>
      <c r="AR31" s="11"/>
      <c r="AS31" s="20"/>
      <c r="AT31" s="20"/>
      <c r="AU31" s="20"/>
      <c r="AV31" s="11">
        <f t="shared" ref="AV31:AV51" si="24">K31-L31</f>
        <v>0</v>
      </c>
      <c r="AW31" s="11">
        <f t="shared" ref="AW31:AW51" si="25">N31-O31</f>
        <v>0</v>
      </c>
      <c r="AX31" s="11">
        <f t="shared" ref="AX31:AX51" si="26">Q31-R31</f>
        <v>0</v>
      </c>
      <c r="AY31" s="11">
        <f t="shared" ref="AY31:AY51" si="27">T31-U31</f>
        <v>0</v>
      </c>
      <c r="AZ31" s="20"/>
      <c r="BA31" s="20"/>
      <c r="BB31" s="11">
        <f t="shared" ref="BB31:BB51" si="28">AC31-AD31</f>
        <v>0</v>
      </c>
      <c r="BC31" s="11">
        <f t="shared" ref="BC31:BC51" si="29">AF31-AG31</f>
        <v>0</v>
      </c>
      <c r="BD31" s="11">
        <f t="shared" ref="BD31:BD51" si="30">AI31-AJ31</f>
        <v>0</v>
      </c>
      <c r="BE31" s="11">
        <f t="shared" ref="BE31:BE51" si="31">AL31-AM31</f>
        <v>0</v>
      </c>
    </row>
    <row r="32" spans="1:57" x14ac:dyDescent="0.15">
      <c r="A32" s="28">
        <v>503</v>
      </c>
      <c r="B32" s="12"/>
      <c r="C32" s="12"/>
      <c r="D32" s="12"/>
      <c r="E32" s="11"/>
      <c r="F32" s="11"/>
      <c r="G32" s="11"/>
      <c r="H32" s="12"/>
      <c r="I32" s="29"/>
      <c r="AO32" s="2">
        <f t="shared" si="22"/>
        <v>0</v>
      </c>
      <c r="AP32" s="11">
        <f t="shared" si="10"/>
        <v>0</v>
      </c>
      <c r="AQ32" s="11">
        <f t="shared" si="23"/>
        <v>0</v>
      </c>
      <c r="AV32" s="11">
        <f t="shared" si="24"/>
        <v>0</v>
      </c>
      <c r="AW32" s="11">
        <f t="shared" si="25"/>
        <v>0</v>
      </c>
      <c r="AX32" s="11">
        <f t="shared" si="26"/>
        <v>0</v>
      </c>
      <c r="AY32" s="11">
        <f t="shared" si="27"/>
        <v>0</v>
      </c>
      <c r="AZ32" s="11">
        <f t="shared" ref="AZ32:AZ51" si="32">W32-X32</f>
        <v>0</v>
      </c>
      <c r="BA32" s="11">
        <f t="shared" ref="BA32:BA51" si="33">Z32-AA32</f>
        <v>0</v>
      </c>
      <c r="BB32" s="11">
        <f t="shared" si="28"/>
        <v>0</v>
      </c>
      <c r="BC32" s="11">
        <f t="shared" si="29"/>
        <v>0</v>
      </c>
      <c r="BD32" s="11">
        <f t="shared" si="30"/>
        <v>0</v>
      </c>
      <c r="BE32" s="11">
        <f t="shared" si="31"/>
        <v>0</v>
      </c>
    </row>
    <row r="33" spans="1:57" x14ac:dyDescent="0.15">
      <c r="A33" s="28">
        <v>504</v>
      </c>
      <c r="B33" s="12"/>
      <c r="C33" s="12"/>
      <c r="D33" s="12"/>
      <c r="E33" s="11"/>
      <c r="F33" s="11"/>
      <c r="G33" s="11"/>
      <c r="H33" s="12"/>
      <c r="I33" s="29"/>
      <c r="AO33" s="2">
        <f t="shared" si="22"/>
        <v>0</v>
      </c>
      <c r="AP33" s="11">
        <f t="shared" si="10"/>
        <v>0</v>
      </c>
      <c r="AQ33" s="11">
        <f t="shared" si="23"/>
        <v>0</v>
      </c>
      <c r="AV33" s="11">
        <f t="shared" si="24"/>
        <v>0</v>
      </c>
      <c r="AW33" s="11">
        <f t="shared" si="25"/>
        <v>0</v>
      </c>
      <c r="AX33" s="11">
        <f t="shared" si="26"/>
        <v>0</v>
      </c>
      <c r="AY33" s="11">
        <f t="shared" si="27"/>
        <v>0</v>
      </c>
      <c r="AZ33" s="11">
        <f t="shared" si="32"/>
        <v>0</v>
      </c>
      <c r="BA33" s="11">
        <f t="shared" si="33"/>
        <v>0</v>
      </c>
      <c r="BB33" s="11">
        <f t="shared" si="28"/>
        <v>0</v>
      </c>
      <c r="BC33" s="11">
        <f t="shared" si="29"/>
        <v>0</v>
      </c>
      <c r="BD33" s="11">
        <f t="shared" si="30"/>
        <v>0</v>
      </c>
      <c r="BE33" s="11">
        <f t="shared" si="31"/>
        <v>0</v>
      </c>
    </row>
    <row r="34" spans="1:57" x14ac:dyDescent="0.15">
      <c r="A34" s="11">
        <v>505</v>
      </c>
      <c r="B34" s="12"/>
      <c r="C34" s="12"/>
      <c r="D34" s="12"/>
      <c r="E34" s="11"/>
      <c r="F34" s="11"/>
      <c r="G34" s="11"/>
      <c r="H34" s="12"/>
      <c r="I34" s="29"/>
      <c r="K34" s="11">
        <v>4</v>
      </c>
      <c r="L34" s="11">
        <v>4</v>
      </c>
      <c r="M34" s="11">
        <v>0</v>
      </c>
      <c r="N34" s="12">
        <v>3</v>
      </c>
      <c r="O34" s="12">
        <v>3</v>
      </c>
      <c r="P34" s="12">
        <v>0</v>
      </c>
      <c r="Q34" s="11">
        <v>5</v>
      </c>
      <c r="R34" s="11">
        <v>5</v>
      </c>
      <c r="S34" s="11">
        <v>0</v>
      </c>
      <c r="T34" s="12">
        <v>4</v>
      </c>
      <c r="U34" s="12">
        <v>0</v>
      </c>
      <c r="V34" s="12">
        <v>3</v>
      </c>
      <c r="W34" s="11">
        <v>2</v>
      </c>
      <c r="X34" s="11">
        <v>2</v>
      </c>
      <c r="Y34" s="11">
        <v>0</v>
      </c>
      <c r="Z34" s="12">
        <v>2</v>
      </c>
      <c r="AA34" s="12">
        <v>0</v>
      </c>
      <c r="AB34" s="12">
        <v>2</v>
      </c>
      <c r="AC34" s="2">
        <v>5</v>
      </c>
      <c r="AD34" s="2">
        <v>3</v>
      </c>
      <c r="AE34" s="2">
        <v>0</v>
      </c>
      <c r="AF34" s="12">
        <v>5</v>
      </c>
      <c r="AG34" s="12">
        <v>4</v>
      </c>
      <c r="AH34" s="12">
        <v>0</v>
      </c>
      <c r="AI34" s="2">
        <v>0</v>
      </c>
      <c r="AJ34" s="2">
        <v>1</v>
      </c>
      <c r="AK34" s="2">
        <v>0</v>
      </c>
      <c r="AL34" s="2">
        <v>3</v>
      </c>
      <c r="AM34" s="2">
        <v>5</v>
      </c>
      <c r="AN34" s="2">
        <v>0</v>
      </c>
      <c r="AO34" s="2">
        <f t="shared" si="22"/>
        <v>38.5</v>
      </c>
      <c r="AP34" s="11">
        <f t="shared" si="10"/>
        <v>9.5</v>
      </c>
      <c r="AQ34" s="11">
        <f t="shared" si="23"/>
        <v>2.3500000000000005</v>
      </c>
      <c r="AV34" s="11">
        <f t="shared" si="24"/>
        <v>0</v>
      </c>
      <c r="AW34" s="11">
        <f t="shared" si="25"/>
        <v>0</v>
      </c>
      <c r="AX34" s="11">
        <f t="shared" si="26"/>
        <v>0</v>
      </c>
      <c r="AY34" s="11">
        <f t="shared" si="27"/>
        <v>4</v>
      </c>
      <c r="AZ34" s="11">
        <f t="shared" si="32"/>
        <v>0</v>
      </c>
      <c r="BA34" s="11">
        <f t="shared" si="33"/>
        <v>2</v>
      </c>
      <c r="BB34" s="11">
        <f t="shared" si="28"/>
        <v>2</v>
      </c>
      <c r="BC34" s="11">
        <f t="shared" si="29"/>
        <v>1</v>
      </c>
      <c r="BD34" s="11">
        <f t="shared" si="30"/>
        <v>-1</v>
      </c>
      <c r="BE34" s="11">
        <f t="shared" si="31"/>
        <v>-2</v>
      </c>
    </row>
    <row r="35" spans="1:57" x14ac:dyDescent="0.15">
      <c r="A35" s="11">
        <v>506</v>
      </c>
      <c r="B35" s="12"/>
      <c r="C35" s="12"/>
      <c r="D35" s="12"/>
      <c r="E35" s="11"/>
      <c r="F35" s="11"/>
      <c r="G35" s="11"/>
      <c r="H35" s="12"/>
      <c r="I35" s="29"/>
      <c r="K35" s="11">
        <v>6</v>
      </c>
      <c r="L35" s="11">
        <v>6</v>
      </c>
      <c r="M35" s="11">
        <v>0</v>
      </c>
      <c r="N35" s="12">
        <v>3</v>
      </c>
      <c r="O35" s="12">
        <v>3</v>
      </c>
      <c r="P35" s="12">
        <v>0</v>
      </c>
      <c r="Q35" s="11">
        <v>5</v>
      </c>
      <c r="R35" s="11">
        <v>5</v>
      </c>
      <c r="S35" s="11">
        <v>0</v>
      </c>
      <c r="T35" s="12">
        <v>3</v>
      </c>
      <c r="U35" s="12">
        <v>3</v>
      </c>
      <c r="V35" s="12">
        <v>0</v>
      </c>
      <c r="W35" s="11">
        <v>4</v>
      </c>
      <c r="X35" s="11">
        <v>4</v>
      </c>
      <c r="Y35" s="11">
        <v>0</v>
      </c>
      <c r="Z35" s="12">
        <v>2</v>
      </c>
      <c r="AA35" s="12">
        <v>2</v>
      </c>
      <c r="AB35" s="12">
        <v>0</v>
      </c>
      <c r="AC35" s="2">
        <v>2</v>
      </c>
      <c r="AD35" s="2">
        <v>2</v>
      </c>
      <c r="AE35" s="2">
        <v>0</v>
      </c>
      <c r="AF35" s="12">
        <v>3</v>
      </c>
      <c r="AG35" s="12">
        <v>3</v>
      </c>
      <c r="AH35" s="12">
        <v>0</v>
      </c>
      <c r="AI35" s="2">
        <v>3</v>
      </c>
      <c r="AJ35" s="2">
        <v>3</v>
      </c>
      <c r="AK35" s="2">
        <v>0</v>
      </c>
      <c r="AL35" s="2">
        <v>2</v>
      </c>
      <c r="AM35" s="2">
        <v>1</v>
      </c>
      <c r="AN35" s="2">
        <v>0</v>
      </c>
      <c r="AO35" s="2">
        <f t="shared" si="22"/>
        <v>40</v>
      </c>
      <c r="AP35" s="11">
        <f t="shared" si="10"/>
        <v>1.8</v>
      </c>
      <c r="AQ35" s="11">
        <f t="shared" si="23"/>
        <v>1</v>
      </c>
      <c r="AV35" s="11">
        <f t="shared" si="24"/>
        <v>0</v>
      </c>
      <c r="AW35" s="11">
        <f t="shared" si="25"/>
        <v>0</v>
      </c>
      <c r="AX35" s="11">
        <f t="shared" si="26"/>
        <v>0</v>
      </c>
      <c r="AY35" s="11">
        <f t="shared" si="27"/>
        <v>0</v>
      </c>
      <c r="AZ35" s="11">
        <f t="shared" si="32"/>
        <v>0</v>
      </c>
      <c r="BA35" s="11">
        <f t="shared" si="33"/>
        <v>0</v>
      </c>
      <c r="BB35" s="11">
        <f t="shared" si="28"/>
        <v>0</v>
      </c>
      <c r="BC35" s="11">
        <f t="shared" si="29"/>
        <v>0</v>
      </c>
      <c r="BD35" s="11">
        <f t="shared" si="30"/>
        <v>0</v>
      </c>
      <c r="BE35" s="11">
        <f t="shared" si="31"/>
        <v>1</v>
      </c>
    </row>
    <row r="36" spans="1:57" x14ac:dyDescent="0.15">
      <c r="A36" s="11">
        <v>507</v>
      </c>
      <c r="B36" s="12"/>
      <c r="C36" s="12"/>
      <c r="D36" s="12"/>
      <c r="E36" s="11"/>
      <c r="F36" s="11"/>
      <c r="G36" s="11"/>
      <c r="H36" s="12"/>
      <c r="I36" s="29"/>
      <c r="K36" s="11">
        <v>1</v>
      </c>
      <c r="L36" s="11">
        <v>0</v>
      </c>
      <c r="M36" s="11">
        <v>5</v>
      </c>
      <c r="N36" s="12">
        <v>3</v>
      </c>
      <c r="O36" s="12">
        <v>1</v>
      </c>
      <c r="P36" s="12">
        <v>2</v>
      </c>
      <c r="Q36" s="11">
        <v>5</v>
      </c>
      <c r="R36" s="11">
        <v>0</v>
      </c>
      <c r="S36" s="11">
        <v>5</v>
      </c>
      <c r="T36" s="12">
        <v>2</v>
      </c>
      <c r="U36" s="12">
        <v>1</v>
      </c>
      <c r="V36" s="12">
        <v>1</v>
      </c>
      <c r="W36" s="11">
        <v>3</v>
      </c>
      <c r="X36" s="11">
        <v>0</v>
      </c>
      <c r="Y36" s="11">
        <v>3</v>
      </c>
      <c r="Z36" s="12">
        <v>2</v>
      </c>
      <c r="AA36" s="12">
        <v>2</v>
      </c>
      <c r="AB36" s="12">
        <v>0</v>
      </c>
      <c r="AC36" s="2">
        <v>2</v>
      </c>
      <c r="AD36" s="2">
        <v>1</v>
      </c>
      <c r="AE36" s="2">
        <v>1</v>
      </c>
      <c r="AF36" s="12">
        <v>3</v>
      </c>
      <c r="AG36" s="12">
        <v>2</v>
      </c>
      <c r="AH36" s="12">
        <v>1</v>
      </c>
      <c r="AI36" s="2">
        <v>2</v>
      </c>
      <c r="AJ36" s="2">
        <v>1</v>
      </c>
      <c r="AK36" s="2">
        <v>0</v>
      </c>
      <c r="AL36" s="2">
        <v>3</v>
      </c>
      <c r="AM36" s="2">
        <v>0</v>
      </c>
      <c r="AN36" s="2">
        <v>2</v>
      </c>
      <c r="AO36" s="2">
        <f t="shared" si="22"/>
        <v>33.299999999999997</v>
      </c>
      <c r="AP36" s="11">
        <f t="shared" si="10"/>
        <v>19.3</v>
      </c>
      <c r="AQ36" s="11">
        <f t="shared" si="23"/>
        <v>9.35</v>
      </c>
      <c r="AV36" s="11">
        <f t="shared" si="24"/>
        <v>1</v>
      </c>
      <c r="AW36" s="11">
        <f t="shared" si="25"/>
        <v>2</v>
      </c>
      <c r="AX36" s="11">
        <f t="shared" si="26"/>
        <v>5</v>
      </c>
      <c r="AY36" s="11">
        <f t="shared" si="27"/>
        <v>1</v>
      </c>
      <c r="AZ36" s="11">
        <f t="shared" si="32"/>
        <v>3</v>
      </c>
      <c r="BA36" s="11">
        <f t="shared" si="33"/>
        <v>0</v>
      </c>
      <c r="BB36" s="11">
        <f t="shared" si="28"/>
        <v>1</v>
      </c>
      <c r="BC36" s="11">
        <f t="shared" si="29"/>
        <v>1</v>
      </c>
      <c r="BD36" s="11">
        <f t="shared" si="30"/>
        <v>1</v>
      </c>
      <c r="BE36" s="11">
        <f t="shared" si="31"/>
        <v>3</v>
      </c>
    </row>
    <row r="37" spans="1:57" x14ac:dyDescent="0.15">
      <c r="A37" s="11">
        <v>512</v>
      </c>
      <c r="B37" s="12"/>
      <c r="C37" s="12"/>
      <c r="D37" s="12"/>
      <c r="E37" s="11"/>
      <c r="F37" s="11"/>
      <c r="G37" s="11"/>
      <c r="H37" s="12"/>
      <c r="I37" s="29"/>
      <c r="K37" s="11">
        <v>8</v>
      </c>
      <c r="L37" s="11">
        <v>0</v>
      </c>
      <c r="M37" s="11">
        <v>8</v>
      </c>
      <c r="N37" s="12">
        <v>3</v>
      </c>
      <c r="O37" s="12">
        <v>0</v>
      </c>
      <c r="P37" s="12">
        <v>3</v>
      </c>
      <c r="Q37" s="11">
        <v>5</v>
      </c>
      <c r="R37" s="11">
        <v>0</v>
      </c>
      <c r="S37" s="11">
        <v>5</v>
      </c>
      <c r="T37" s="12">
        <v>4</v>
      </c>
      <c r="U37" s="12">
        <v>1</v>
      </c>
      <c r="V37" s="12">
        <v>3</v>
      </c>
      <c r="W37" s="11">
        <v>1</v>
      </c>
      <c r="X37" s="11">
        <v>0</v>
      </c>
      <c r="Y37" s="11">
        <v>2</v>
      </c>
      <c r="Z37" s="12">
        <v>2</v>
      </c>
      <c r="AA37" s="12">
        <v>2</v>
      </c>
      <c r="AB37" s="12">
        <v>0</v>
      </c>
      <c r="AC37" s="2">
        <v>5</v>
      </c>
      <c r="AD37" s="2">
        <v>2</v>
      </c>
      <c r="AE37" s="2">
        <v>2</v>
      </c>
      <c r="AF37" s="12">
        <v>5</v>
      </c>
      <c r="AG37" s="12">
        <v>0</v>
      </c>
      <c r="AH37" s="12">
        <v>5</v>
      </c>
      <c r="AI37" s="2">
        <v>1</v>
      </c>
      <c r="AJ37" s="2">
        <v>0</v>
      </c>
      <c r="AK37" s="2">
        <v>2</v>
      </c>
      <c r="AL37" s="2">
        <v>1</v>
      </c>
      <c r="AM37" s="2">
        <v>0</v>
      </c>
      <c r="AN37" s="2">
        <v>2</v>
      </c>
      <c r="AO37" s="2">
        <f t="shared" si="22"/>
        <v>38.5</v>
      </c>
      <c r="AP37" s="11">
        <f t="shared" si="10"/>
        <v>28.200000000000003</v>
      </c>
      <c r="AQ37" s="11">
        <f t="shared" si="23"/>
        <v>12.4</v>
      </c>
      <c r="AV37" s="11">
        <f t="shared" si="24"/>
        <v>8</v>
      </c>
      <c r="AW37" s="11">
        <f t="shared" si="25"/>
        <v>3</v>
      </c>
      <c r="AX37" s="11">
        <f t="shared" si="26"/>
        <v>5</v>
      </c>
      <c r="AY37" s="11">
        <f t="shared" si="27"/>
        <v>3</v>
      </c>
      <c r="AZ37" s="11">
        <f t="shared" si="32"/>
        <v>1</v>
      </c>
      <c r="BA37" s="11">
        <f t="shared" si="33"/>
        <v>0</v>
      </c>
      <c r="BB37" s="11">
        <f t="shared" si="28"/>
        <v>3</v>
      </c>
      <c r="BC37" s="11">
        <f t="shared" si="29"/>
        <v>5</v>
      </c>
      <c r="BD37" s="11">
        <f t="shared" si="30"/>
        <v>1</v>
      </c>
      <c r="BE37" s="11">
        <f t="shared" si="31"/>
        <v>1</v>
      </c>
    </row>
    <row r="38" spans="1:57" x14ac:dyDescent="0.15">
      <c r="A38" s="11">
        <v>518</v>
      </c>
      <c r="B38" s="12"/>
      <c r="C38" s="12"/>
      <c r="D38" s="12"/>
      <c r="E38" s="11"/>
      <c r="F38" s="11"/>
      <c r="G38" s="11"/>
      <c r="H38" s="12"/>
      <c r="I38" s="29"/>
      <c r="AO38" s="2">
        <f t="shared" si="22"/>
        <v>0</v>
      </c>
      <c r="AP38" s="11">
        <f t="shared" si="10"/>
        <v>0</v>
      </c>
      <c r="AQ38" s="11">
        <f t="shared" si="23"/>
        <v>0</v>
      </c>
      <c r="AV38" s="11">
        <f t="shared" si="24"/>
        <v>0</v>
      </c>
      <c r="AW38" s="11">
        <f t="shared" si="25"/>
        <v>0</v>
      </c>
      <c r="AX38" s="11">
        <f t="shared" si="26"/>
        <v>0</v>
      </c>
      <c r="AY38" s="11">
        <f t="shared" si="27"/>
        <v>0</v>
      </c>
      <c r="AZ38" s="11">
        <f t="shared" si="32"/>
        <v>0</v>
      </c>
      <c r="BA38" s="11">
        <f t="shared" si="33"/>
        <v>0</v>
      </c>
      <c r="BB38" s="11">
        <f t="shared" si="28"/>
        <v>0</v>
      </c>
      <c r="BC38" s="11">
        <f t="shared" si="29"/>
        <v>0</v>
      </c>
      <c r="BD38" s="11">
        <f t="shared" si="30"/>
        <v>0</v>
      </c>
      <c r="BE38" s="11">
        <f t="shared" si="31"/>
        <v>0</v>
      </c>
    </row>
    <row r="39" spans="1:57" s="22" customFormat="1" x14ac:dyDescent="0.15">
      <c r="A39" s="28">
        <v>520</v>
      </c>
      <c r="B39" s="24"/>
      <c r="C39" s="24"/>
      <c r="D39" s="24"/>
      <c r="E39" s="24"/>
      <c r="F39" s="24"/>
      <c r="G39" s="24"/>
      <c r="H39" s="24"/>
      <c r="I39" s="32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">
        <f t="shared" si="22"/>
        <v>0</v>
      </c>
      <c r="AP39" s="11">
        <f t="shared" si="10"/>
        <v>0</v>
      </c>
      <c r="AQ39" s="11">
        <f t="shared" si="23"/>
        <v>0</v>
      </c>
      <c r="AR39" s="11"/>
      <c r="AS39" s="24"/>
      <c r="AT39" s="24"/>
      <c r="AU39" s="24"/>
      <c r="AV39" s="11">
        <f t="shared" si="24"/>
        <v>0</v>
      </c>
      <c r="AW39" s="11">
        <f t="shared" si="25"/>
        <v>0</v>
      </c>
      <c r="AX39" s="11">
        <f t="shared" si="26"/>
        <v>0</v>
      </c>
      <c r="AY39" s="11">
        <f t="shared" si="27"/>
        <v>0</v>
      </c>
      <c r="AZ39" s="11">
        <f t="shared" si="32"/>
        <v>0</v>
      </c>
      <c r="BA39" s="11">
        <f t="shared" si="33"/>
        <v>0</v>
      </c>
      <c r="BB39" s="24">
        <f t="shared" si="28"/>
        <v>0</v>
      </c>
      <c r="BC39" s="11">
        <f t="shared" si="29"/>
        <v>0</v>
      </c>
      <c r="BD39" s="11">
        <f t="shared" si="30"/>
        <v>0</v>
      </c>
      <c r="BE39" s="11">
        <f t="shared" si="31"/>
        <v>0</v>
      </c>
    </row>
    <row r="40" spans="1:57" x14ac:dyDescent="0.15">
      <c r="A40" s="11">
        <v>522</v>
      </c>
      <c r="B40" s="12"/>
      <c r="C40" s="12"/>
      <c r="D40" s="12"/>
      <c r="E40" s="11"/>
      <c r="F40" s="11"/>
      <c r="G40" s="11"/>
      <c r="H40" s="12"/>
      <c r="I40" s="29"/>
      <c r="K40" s="11">
        <v>4</v>
      </c>
      <c r="L40" s="11">
        <v>0</v>
      </c>
      <c r="M40" s="11">
        <v>5</v>
      </c>
      <c r="N40" s="12">
        <v>1</v>
      </c>
      <c r="O40" s="12">
        <v>0</v>
      </c>
      <c r="P40" s="12">
        <v>3</v>
      </c>
      <c r="Q40" s="11">
        <v>0</v>
      </c>
      <c r="R40" s="11">
        <v>0</v>
      </c>
      <c r="S40" s="11">
        <v>2</v>
      </c>
      <c r="T40" s="12">
        <v>3</v>
      </c>
      <c r="U40" s="12">
        <v>0</v>
      </c>
      <c r="V40" s="12">
        <v>3</v>
      </c>
      <c r="W40" s="11">
        <v>3</v>
      </c>
      <c r="X40" s="11">
        <v>3</v>
      </c>
      <c r="Y40" s="11">
        <v>0</v>
      </c>
      <c r="Z40" s="12">
        <v>1</v>
      </c>
      <c r="AA40" s="12">
        <v>0</v>
      </c>
      <c r="AB40" s="12">
        <v>1</v>
      </c>
      <c r="AC40" s="2">
        <v>2</v>
      </c>
      <c r="AD40" s="2">
        <v>2</v>
      </c>
      <c r="AE40" s="2">
        <v>0</v>
      </c>
      <c r="AF40" s="12">
        <v>5</v>
      </c>
      <c r="AG40" s="12">
        <v>5</v>
      </c>
      <c r="AH40" s="12">
        <v>0</v>
      </c>
      <c r="AI40" s="2">
        <v>2</v>
      </c>
      <c r="AJ40" s="2">
        <v>2</v>
      </c>
      <c r="AK40" s="2">
        <v>0</v>
      </c>
      <c r="AL40" s="2">
        <v>3</v>
      </c>
      <c r="AM40" s="2">
        <v>2</v>
      </c>
      <c r="AN40" s="2">
        <v>0</v>
      </c>
      <c r="AO40" s="2">
        <f t="shared" si="22"/>
        <v>31.1</v>
      </c>
      <c r="AP40" s="11">
        <f t="shared" si="10"/>
        <v>13</v>
      </c>
      <c r="AQ40" s="11">
        <f t="shared" si="23"/>
        <v>5.55</v>
      </c>
      <c r="AV40" s="11">
        <f t="shared" si="24"/>
        <v>4</v>
      </c>
      <c r="AW40" s="11">
        <f t="shared" si="25"/>
        <v>1</v>
      </c>
      <c r="AX40" s="11">
        <f t="shared" si="26"/>
        <v>0</v>
      </c>
      <c r="AY40" s="11">
        <f t="shared" si="27"/>
        <v>3</v>
      </c>
      <c r="AZ40" s="11">
        <f t="shared" si="32"/>
        <v>0</v>
      </c>
      <c r="BA40" s="11">
        <f t="shared" si="33"/>
        <v>1</v>
      </c>
      <c r="BB40" s="11">
        <f t="shared" si="28"/>
        <v>0</v>
      </c>
      <c r="BC40" s="11">
        <f t="shared" si="29"/>
        <v>0</v>
      </c>
      <c r="BD40" s="11">
        <f t="shared" si="30"/>
        <v>0</v>
      </c>
      <c r="BE40" s="11">
        <f t="shared" si="31"/>
        <v>1</v>
      </c>
    </row>
    <row r="41" spans="1:57" x14ac:dyDescent="0.15">
      <c r="A41" s="11">
        <v>535</v>
      </c>
      <c r="B41" s="12"/>
      <c r="C41" s="12"/>
      <c r="D41" s="12"/>
      <c r="E41" s="11"/>
      <c r="F41" s="11"/>
      <c r="G41" s="11"/>
      <c r="H41" s="12"/>
      <c r="I41" s="29"/>
      <c r="K41" s="11">
        <v>5</v>
      </c>
      <c r="L41" s="11">
        <v>0</v>
      </c>
      <c r="M41" s="11">
        <v>5</v>
      </c>
      <c r="N41" s="12">
        <v>3</v>
      </c>
      <c r="O41" s="12">
        <v>2</v>
      </c>
      <c r="P41" s="12">
        <v>0</v>
      </c>
      <c r="Q41" s="11">
        <v>8</v>
      </c>
      <c r="R41" s="11">
        <v>4</v>
      </c>
      <c r="S41" s="11">
        <v>1</v>
      </c>
      <c r="T41" s="12">
        <v>0</v>
      </c>
      <c r="U41" s="12">
        <v>3</v>
      </c>
      <c r="V41" s="12">
        <v>0</v>
      </c>
      <c r="W41" s="11">
        <v>1</v>
      </c>
      <c r="X41" s="11">
        <v>0</v>
      </c>
      <c r="Y41" s="11">
        <v>2</v>
      </c>
      <c r="Z41" s="12">
        <v>2</v>
      </c>
      <c r="AA41" s="12">
        <v>2</v>
      </c>
      <c r="AB41" s="12">
        <v>0</v>
      </c>
      <c r="AC41" s="2">
        <v>5</v>
      </c>
      <c r="AD41" s="2">
        <v>1</v>
      </c>
      <c r="AE41" s="2">
        <v>4</v>
      </c>
      <c r="AF41" s="12">
        <v>5</v>
      </c>
      <c r="AG41" s="12">
        <v>4</v>
      </c>
      <c r="AH41" s="12">
        <v>0</v>
      </c>
      <c r="AI41" s="2">
        <v>0</v>
      </c>
      <c r="AJ41" s="2">
        <v>0</v>
      </c>
      <c r="AK41" s="2">
        <v>2</v>
      </c>
      <c r="AL41" s="2">
        <v>2</v>
      </c>
      <c r="AM41" s="2">
        <v>0</v>
      </c>
      <c r="AN41" s="2">
        <v>2</v>
      </c>
      <c r="AO41" s="2">
        <f t="shared" si="22"/>
        <v>33.6</v>
      </c>
      <c r="AP41" s="11">
        <f t="shared" si="10"/>
        <v>14.6</v>
      </c>
      <c r="AQ41" s="11">
        <f t="shared" si="23"/>
        <v>6.9500000000000011</v>
      </c>
      <c r="AV41" s="11">
        <f t="shared" si="24"/>
        <v>5</v>
      </c>
      <c r="AW41" s="11">
        <f t="shared" si="25"/>
        <v>1</v>
      </c>
      <c r="AX41" s="11">
        <f t="shared" si="26"/>
        <v>4</v>
      </c>
      <c r="AY41" s="11">
        <f t="shared" si="27"/>
        <v>-3</v>
      </c>
      <c r="AZ41" s="11">
        <f t="shared" si="32"/>
        <v>1</v>
      </c>
      <c r="BA41" s="11">
        <f t="shared" si="33"/>
        <v>0</v>
      </c>
      <c r="BB41" s="11">
        <f t="shared" si="28"/>
        <v>4</v>
      </c>
      <c r="BC41" s="11">
        <f t="shared" si="29"/>
        <v>1</v>
      </c>
      <c r="BD41" s="11">
        <f t="shared" si="30"/>
        <v>0</v>
      </c>
      <c r="BE41" s="11">
        <f t="shared" si="31"/>
        <v>2</v>
      </c>
    </row>
    <row r="42" spans="1:57" x14ac:dyDescent="0.15">
      <c r="A42" s="11">
        <v>537</v>
      </c>
      <c r="B42" s="12"/>
      <c r="C42" s="12"/>
      <c r="D42" s="12"/>
      <c r="E42" s="11"/>
      <c r="F42" s="11"/>
      <c r="G42" s="11"/>
      <c r="H42" s="12"/>
      <c r="I42" s="29"/>
      <c r="K42" s="11">
        <v>8</v>
      </c>
      <c r="L42" s="11">
        <v>0</v>
      </c>
      <c r="M42" s="11">
        <v>0</v>
      </c>
      <c r="N42" s="12">
        <v>0</v>
      </c>
      <c r="O42" s="12">
        <v>0</v>
      </c>
      <c r="P42" s="12">
        <v>4</v>
      </c>
      <c r="Q42" s="11">
        <v>6</v>
      </c>
      <c r="R42" s="11">
        <v>0</v>
      </c>
      <c r="S42" s="11">
        <v>0</v>
      </c>
      <c r="T42" s="12">
        <v>2</v>
      </c>
      <c r="U42" s="12">
        <v>0</v>
      </c>
      <c r="V42" s="12">
        <v>5</v>
      </c>
      <c r="W42" s="11">
        <v>0</v>
      </c>
      <c r="X42" s="11">
        <v>0</v>
      </c>
      <c r="Y42" s="11">
        <v>5</v>
      </c>
      <c r="Z42" s="12">
        <v>2</v>
      </c>
      <c r="AA42" s="12">
        <v>0</v>
      </c>
      <c r="AB42" s="12">
        <v>1</v>
      </c>
      <c r="AC42" s="2">
        <v>10</v>
      </c>
      <c r="AD42" s="2">
        <v>10</v>
      </c>
      <c r="AE42" s="2">
        <v>-5</v>
      </c>
      <c r="AF42" s="12">
        <v>5</v>
      </c>
      <c r="AG42" s="12">
        <v>4</v>
      </c>
      <c r="AH42" s="12">
        <v>0</v>
      </c>
      <c r="AI42" s="2">
        <v>0</v>
      </c>
      <c r="AJ42" s="2">
        <v>0</v>
      </c>
      <c r="AK42" s="2">
        <v>4</v>
      </c>
      <c r="AL42" s="2">
        <v>3</v>
      </c>
      <c r="AM42" s="2">
        <v>1</v>
      </c>
      <c r="AN42" s="2">
        <v>2</v>
      </c>
      <c r="AO42" s="2">
        <f t="shared" si="22"/>
        <v>40.199999999999996</v>
      </c>
      <c r="AP42" s="11">
        <f t="shared" si="10"/>
        <v>25</v>
      </c>
      <c r="AQ42" s="11">
        <f t="shared" si="23"/>
        <v>10.500000000000002</v>
      </c>
      <c r="AV42" s="11">
        <f t="shared" si="24"/>
        <v>8</v>
      </c>
      <c r="AW42" s="11">
        <f t="shared" si="25"/>
        <v>0</v>
      </c>
      <c r="AX42" s="11">
        <f t="shared" si="26"/>
        <v>6</v>
      </c>
      <c r="AY42" s="11">
        <f t="shared" si="27"/>
        <v>2</v>
      </c>
      <c r="AZ42" s="11">
        <f t="shared" si="32"/>
        <v>0</v>
      </c>
      <c r="BA42" s="11">
        <f t="shared" si="33"/>
        <v>2</v>
      </c>
      <c r="BB42" s="11">
        <f t="shared" si="28"/>
        <v>0</v>
      </c>
      <c r="BC42" s="11">
        <f t="shared" si="29"/>
        <v>1</v>
      </c>
      <c r="BD42" s="11">
        <f t="shared" si="30"/>
        <v>0</v>
      </c>
      <c r="BE42" s="11">
        <f t="shared" si="31"/>
        <v>2</v>
      </c>
    </row>
    <row r="43" spans="1:57" s="22" customFormat="1" x14ac:dyDescent="0.15">
      <c r="A43" s="24">
        <v>540</v>
      </c>
      <c r="B43" s="24"/>
      <c r="C43" s="24"/>
      <c r="D43" s="24"/>
      <c r="E43" s="24"/>
      <c r="F43" s="24"/>
      <c r="G43" s="24"/>
      <c r="H43" s="24"/>
      <c r="I43" s="32"/>
      <c r="J43" s="24"/>
      <c r="K43" s="24">
        <v>6</v>
      </c>
      <c r="L43" s="24">
        <v>0</v>
      </c>
      <c r="M43" s="24">
        <v>8</v>
      </c>
      <c r="N43" s="24">
        <v>1</v>
      </c>
      <c r="O43" s="24">
        <v>0</v>
      </c>
      <c r="P43" s="24">
        <v>3</v>
      </c>
      <c r="Q43" s="24">
        <v>7</v>
      </c>
      <c r="R43" s="24">
        <v>0</v>
      </c>
      <c r="S43" s="24">
        <v>5</v>
      </c>
      <c r="T43" s="24">
        <v>0</v>
      </c>
      <c r="U43" s="24">
        <v>0</v>
      </c>
      <c r="V43" s="24">
        <v>3</v>
      </c>
      <c r="W43" s="24">
        <v>0</v>
      </c>
      <c r="X43" s="24">
        <v>0</v>
      </c>
      <c r="Y43" s="24">
        <v>2</v>
      </c>
      <c r="Z43" s="24">
        <v>2</v>
      </c>
      <c r="AA43" s="24">
        <v>0</v>
      </c>
      <c r="AB43" s="24">
        <v>2</v>
      </c>
      <c r="AC43" s="24">
        <v>6</v>
      </c>
      <c r="AD43" s="24">
        <v>4</v>
      </c>
      <c r="AE43" s="24">
        <v>0</v>
      </c>
      <c r="AF43" s="24">
        <v>2</v>
      </c>
      <c r="AG43" s="24">
        <v>0</v>
      </c>
      <c r="AH43" s="24">
        <v>5</v>
      </c>
      <c r="AI43" s="24">
        <v>0</v>
      </c>
      <c r="AJ43" s="24">
        <v>0</v>
      </c>
      <c r="AK43" s="24">
        <v>2</v>
      </c>
      <c r="AL43" s="24">
        <v>0</v>
      </c>
      <c r="AM43" s="24">
        <v>0</v>
      </c>
      <c r="AN43" s="24">
        <v>3</v>
      </c>
      <c r="AO43" s="2">
        <f t="shared" si="22"/>
        <v>25.299999999999997</v>
      </c>
      <c r="AP43" s="11">
        <f t="shared" si="10"/>
        <v>22</v>
      </c>
      <c r="AQ43" s="11">
        <f t="shared" si="23"/>
        <v>8.6</v>
      </c>
      <c r="AR43" s="11"/>
      <c r="AS43" s="24"/>
      <c r="AT43" s="24"/>
      <c r="AU43" s="24"/>
      <c r="AV43" s="11">
        <f t="shared" si="24"/>
        <v>6</v>
      </c>
      <c r="AW43" s="11">
        <f t="shared" si="25"/>
        <v>1</v>
      </c>
      <c r="AX43" s="11">
        <f t="shared" si="26"/>
        <v>7</v>
      </c>
      <c r="AY43" s="11">
        <f t="shared" si="27"/>
        <v>0</v>
      </c>
      <c r="AZ43" s="11">
        <f t="shared" si="32"/>
        <v>0</v>
      </c>
      <c r="BA43" s="11">
        <f t="shared" si="33"/>
        <v>2</v>
      </c>
      <c r="BB43" s="24">
        <f t="shared" si="28"/>
        <v>2</v>
      </c>
      <c r="BC43" s="11">
        <f t="shared" si="29"/>
        <v>2</v>
      </c>
      <c r="BD43" s="11">
        <f t="shared" si="30"/>
        <v>0</v>
      </c>
      <c r="BE43" s="11">
        <f t="shared" si="31"/>
        <v>0</v>
      </c>
    </row>
    <row r="44" spans="1:57" x14ac:dyDescent="0.15">
      <c r="A44" s="11"/>
      <c r="B44" s="12"/>
      <c r="C44" s="12"/>
      <c r="D44" s="12"/>
      <c r="E44" s="11"/>
      <c r="F44" s="11"/>
      <c r="G44" s="11"/>
      <c r="H44" s="12"/>
      <c r="I44" s="29"/>
      <c r="AO44" s="2">
        <f t="shared" si="22"/>
        <v>0</v>
      </c>
      <c r="AP44" s="11">
        <f t="shared" si="10"/>
        <v>0</v>
      </c>
      <c r="AQ44" s="11">
        <f t="shared" si="23"/>
        <v>0</v>
      </c>
      <c r="AV44" s="11">
        <f t="shared" si="24"/>
        <v>0</v>
      </c>
      <c r="AW44" s="11">
        <f t="shared" si="25"/>
        <v>0</v>
      </c>
      <c r="AX44" s="11">
        <f t="shared" si="26"/>
        <v>0</v>
      </c>
      <c r="AY44" s="11">
        <f t="shared" si="27"/>
        <v>0</v>
      </c>
      <c r="AZ44" s="11">
        <f t="shared" si="32"/>
        <v>0</v>
      </c>
      <c r="BA44" s="11">
        <f t="shared" si="33"/>
        <v>0</v>
      </c>
      <c r="BB44" s="24">
        <f t="shared" si="28"/>
        <v>0</v>
      </c>
      <c r="BC44" s="11">
        <f t="shared" si="29"/>
        <v>0</v>
      </c>
      <c r="BD44" s="11">
        <f t="shared" si="30"/>
        <v>0</v>
      </c>
      <c r="BE44" s="11">
        <f t="shared" si="31"/>
        <v>0</v>
      </c>
    </row>
    <row r="45" spans="1:57" x14ac:dyDescent="0.15">
      <c r="A45" s="11"/>
      <c r="B45" s="12"/>
      <c r="C45" s="12"/>
      <c r="D45" s="12"/>
      <c r="E45" s="11"/>
      <c r="F45" s="11"/>
      <c r="G45" s="11"/>
      <c r="H45" s="12"/>
      <c r="I45" s="29"/>
      <c r="AO45" s="2">
        <f t="shared" si="22"/>
        <v>0</v>
      </c>
      <c r="AP45" s="11">
        <f t="shared" si="10"/>
        <v>0</v>
      </c>
      <c r="AQ45" s="11">
        <f t="shared" si="23"/>
        <v>0</v>
      </c>
      <c r="AV45" s="11">
        <f t="shared" si="24"/>
        <v>0</v>
      </c>
      <c r="AW45" s="11">
        <f t="shared" si="25"/>
        <v>0</v>
      </c>
      <c r="AX45" s="11">
        <f t="shared" si="26"/>
        <v>0</v>
      </c>
      <c r="AY45" s="11">
        <f t="shared" si="27"/>
        <v>0</v>
      </c>
      <c r="AZ45" s="11">
        <f t="shared" si="32"/>
        <v>0</v>
      </c>
      <c r="BA45" s="11">
        <f t="shared" si="33"/>
        <v>0</v>
      </c>
      <c r="BB45" s="24">
        <f t="shared" si="28"/>
        <v>0</v>
      </c>
      <c r="BC45" s="11">
        <f t="shared" si="29"/>
        <v>0</v>
      </c>
      <c r="BD45" s="11">
        <f t="shared" si="30"/>
        <v>0</v>
      </c>
      <c r="BE45" s="11">
        <f t="shared" si="31"/>
        <v>0</v>
      </c>
    </row>
    <row r="46" spans="1:57" x14ac:dyDescent="0.15">
      <c r="A46" s="11">
        <v>304</v>
      </c>
      <c r="B46" s="12"/>
      <c r="C46" s="12"/>
      <c r="D46" s="12"/>
      <c r="E46" s="11"/>
      <c r="F46" s="11"/>
      <c r="G46" s="11"/>
      <c r="H46" s="12"/>
      <c r="I46" s="29"/>
      <c r="K46" s="11">
        <v>5</v>
      </c>
      <c r="L46" s="11">
        <v>3</v>
      </c>
      <c r="M46">
        <v>2</v>
      </c>
      <c r="N46" s="12">
        <v>3</v>
      </c>
      <c r="O46" s="12">
        <v>0</v>
      </c>
      <c r="P46">
        <v>3</v>
      </c>
      <c r="Q46" s="11">
        <v>3</v>
      </c>
      <c r="R46" s="11">
        <v>0</v>
      </c>
      <c r="S46">
        <v>2</v>
      </c>
      <c r="T46" s="12">
        <v>3</v>
      </c>
      <c r="U46" s="12">
        <v>2</v>
      </c>
      <c r="V46">
        <v>0</v>
      </c>
      <c r="W46" s="11">
        <v>3</v>
      </c>
      <c r="X46" s="11">
        <v>3</v>
      </c>
      <c r="Y46" s="11">
        <v>0</v>
      </c>
      <c r="Z46" s="12">
        <v>1</v>
      </c>
      <c r="AA46" s="12">
        <v>1</v>
      </c>
      <c r="AB46" s="12">
        <v>0</v>
      </c>
      <c r="AC46" s="2">
        <v>5</v>
      </c>
      <c r="AD46" s="2">
        <v>5</v>
      </c>
      <c r="AE46">
        <v>0</v>
      </c>
      <c r="AF46" s="12">
        <v>5</v>
      </c>
      <c r="AG46" s="12">
        <v>3</v>
      </c>
      <c r="AH46">
        <v>2</v>
      </c>
      <c r="AI46" s="2">
        <v>0</v>
      </c>
      <c r="AJ46" s="2">
        <v>0</v>
      </c>
      <c r="AK46" s="2">
        <v>2</v>
      </c>
      <c r="AL46" s="2">
        <v>2</v>
      </c>
      <c r="AM46" s="2">
        <v>2</v>
      </c>
      <c r="AN46" s="2">
        <v>0</v>
      </c>
      <c r="AO46" s="2">
        <f t="shared" si="22"/>
        <v>33.299999999999997</v>
      </c>
      <c r="AP46" s="11">
        <f t="shared" si="10"/>
        <v>9</v>
      </c>
      <c r="AQ46" s="11">
        <f t="shared" si="23"/>
        <v>3.8500000000000005</v>
      </c>
      <c r="AV46" s="11">
        <f t="shared" si="24"/>
        <v>2</v>
      </c>
      <c r="AW46" s="11">
        <f t="shared" si="25"/>
        <v>3</v>
      </c>
      <c r="AX46" s="11">
        <f t="shared" si="26"/>
        <v>3</v>
      </c>
      <c r="AY46" s="11">
        <f t="shared" si="27"/>
        <v>1</v>
      </c>
      <c r="AZ46" s="11">
        <f t="shared" si="32"/>
        <v>0</v>
      </c>
      <c r="BA46" s="11">
        <f t="shared" si="33"/>
        <v>0</v>
      </c>
      <c r="BB46" s="24">
        <f t="shared" si="28"/>
        <v>0</v>
      </c>
      <c r="BC46" s="11">
        <f t="shared" si="29"/>
        <v>2</v>
      </c>
      <c r="BD46" s="11">
        <f t="shared" si="30"/>
        <v>0</v>
      </c>
      <c r="BE46" s="11">
        <f t="shared" si="31"/>
        <v>0</v>
      </c>
    </row>
    <row r="47" spans="1:57" x14ac:dyDescent="0.15">
      <c r="A47" s="11">
        <v>318</v>
      </c>
      <c r="B47" s="12"/>
      <c r="C47" s="12"/>
      <c r="D47" s="12"/>
      <c r="E47" s="11"/>
      <c r="F47" s="11"/>
      <c r="G47" s="11"/>
      <c r="H47" s="12"/>
      <c r="I47" s="29"/>
      <c r="K47" s="11">
        <v>6</v>
      </c>
      <c r="L47" s="11">
        <v>3</v>
      </c>
      <c r="M47">
        <v>2</v>
      </c>
      <c r="N47" s="12">
        <v>3</v>
      </c>
      <c r="O47" s="12">
        <v>3</v>
      </c>
      <c r="P47">
        <v>0</v>
      </c>
      <c r="Q47" s="11">
        <v>5</v>
      </c>
      <c r="R47" s="11">
        <v>3</v>
      </c>
      <c r="S47">
        <v>0</v>
      </c>
      <c r="T47" s="12">
        <v>5</v>
      </c>
      <c r="U47" s="12">
        <v>5</v>
      </c>
      <c r="V47">
        <v>0</v>
      </c>
      <c r="W47" s="11">
        <v>3</v>
      </c>
      <c r="X47" s="11">
        <v>3</v>
      </c>
      <c r="Y47" s="11">
        <v>0</v>
      </c>
      <c r="Z47" s="12">
        <v>1</v>
      </c>
      <c r="AA47" s="12">
        <v>1</v>
      </c>
      <c r="AB47" s="12">
        <v>0</v>
      </c>
      <c r="AC47" s="2">
        <v>3</v>
      </c>
      <c r="AD47" s="2">
        <v>1</v>
      </c>
      <c r="AE47">
        <v>2</v>
      </c>
      <c r="AF47" s="12">
        <v>1</v>
      </c>
      <c r="AG47" s="12">
        <v>1</v>
      </c>
      <c r="AH47">
        <v>2</v>
      </c>
      <c r="AI47" s="2">
        <v>0</v>
      </c>
      <c r="AJ47" s="2">
        <v>0</v>
      </c>
      <c r="AK47" s="2">
        <v>2</v>
      </c>
      <c r="AL47" s="2">
        <v>2</v>
      </c>
      <c r="AM47" s="2">
        <v>2</v>
      </c>
      <c r="AN47" s="2">
        <v>0</v>
      </c>
      <c r="AO47" s="2">
        <f t="shared" si="22"/>
        <v>31.200000000000003</v>
      </c>
      <c r="AP47" s="11">
        <f t="shared" si="10"/>
        <v>5.9</v>
      </c>
      <c r="AQ47" s="11">
        <f t="shared" si="23"/>
        <v>2.4500000000000002</v>
      </c>
      <c r="AV47" s="11">
        <f t="shared" si="24"/>
        <v>3</v>
      </c>
      <c r="AW47" s="11">
        <f t="shared" si="25"/>
        <v>0</v>
      </c>
      <c r="AX47" s="11">
        <f t="shared" si="26"/>
        <v>2</v>
      </c>
      <c r="AY47" s="11">
        <f t="shared" si="27"/>
        <v>0</v>
      </c>
      <c r="AZ47" s="11">
        <f t="shared" si="32"/>
        <v>0</v>
      </c>
      <c r="BA47" s="11">
        <f t="shared" si="33"/>
        <v>0</v>
      </c>
      <c r="BB47" s="24">
        <f t="shared" si="28"/>
        <v>2</v>
      </c>
      <c r="BC47" s="11">
        <f t="shared" si="29"/>
        <v>0</v>
      </c>
      <c r="BD47" s="11">
        <f t="shared" si="30"/>
        <v>0</v>
      </c>
      <c r="BE47" s="11">
        <f t="shared" si="31"/>
        <v>0</v>
      </c>
    </row>
    <row r="48" spans="1:57" x14ac:dyDescent="0.15">
      <c r="A48" s="11">
        <v>324</v>
      </c>
      <c r="B48" s="12"/>
      <c r="C48" s="12"/>
      <c r="D48" s="12"/>
      <c r="E48" s="11"/>
      <c r="F48" s="11"/>
      <c r="G48" s="11"/>
      <c r="H48" s="12"/>
      <c r="I48" s="29"/>
      <c r="K48" s="11">
        <v>6</v>
      </c>
      <c r="L48" s="11">
        <v>0</v>
      </c>
      <c r="M48">
        <v>5</v>
      </c>
      <c r="N48" s="12">
        <v>3</v>
      </c>
      <c r="O48" s="12">
        <v>3</v>
      </c>
      <c r="P48">
        <v>0</v>
      </c>
      <c r="Q48" s="11">
        <v>5</v>
      </c>
      <c r="R48" s="11">
        <v>3</v>
      </c>
      <c r="S48">
        <v>0</v>
      </c>
      <c r="T48" s="12">
        <v>5</v>
      </c>
      <c r="U48" s="12">
        <v>5</v>
      </c>
      <c r="V48">
        <v>0</v>
      </c>
      <c r="W48" s="11">
        <v>0</v>
      </c>
      <c r="X48" s="11">
        <v>0</v>
      </c>
      <c r="Y48" s="11">
        <v>2</v>
      </c>
      <c r="Z48" s="12">
        <v>1</v>
      </c>
      <c r="AA48" s="12">
        <v>1</v>
      </c>
      <c r="AB48" s="12">
        <v>0</v>
      </c>
      <c r="AC48" s="2">
        <v>3</v>
      </c>
      <c r="AD48" s="2">
        <v>3</v>
      </c>
      <c r="AE48">
        <v>0</v>
      </c>
      <c r="AF48" s="12">
        <v>5</v>
      </c>
      <c r="AG48" s="12">
        <v>5</v>
      </c>
      <c r="AH48">
        <v>0</v>
      </c>
      <c r="AI48" s="2">
        <v>0</v>
      </c>
      <c r="AJ48" s="2">
        <v>0</v>
      </c>
      <c r="AK48" s="2">
        <v>2</v>
      </c>
      <c r="AL48" s="2">
        <v>3</v>
      </c>
      <c r="AM48" s="2">
        <v>2</v>
      </c>
      <c r="AN48" s="2">
        <v>0</v>
      </c>
      <c r="AO48" s="2">
        <f t="shared" si="22"/>
        <v>32.5</v>
      </c>
      <c r="AP48" s="11">
        <f t="shared" si="10"/>
        <v>8.4</v>
      </c>
      <c r="AQ48" s="11">
        <f t="shared" si="23"/>
        <v>4.0999999999999996</v>
      </c>
      <c r="AV48" s="11">
        <f t="shared" si="24"/>
        <v>6</v>
      </c>
      <c r="AW48" s="11">
        <f t="shared" si="25"/>
        <v>0</v>
      </c>
      <c r="AX48" s="11">
        <f t="shared" si="26"/>
        <v>2</v>
      </c>
      <c r="AY48" s="11">
        <f t="shared" si="27"/>
        <v>0</v>
      </c>
      <c r="AZ48" s="11">
        <f t="shared" si="32"/>
        <v>0</v>
      </c>
      <c r="BA48" s="11">
        <f t="shared" si="33"/>
        <v>0</v>
      </c>
      <c r="BB48" s="24">
        <f t="shared" si="28"/>
        <v>0</v>
      </c>
      <c r="BC48" s="11">
        <f t="shared" si="29"/>
        <v>0</v>
      </c>
      <c r="BD48" s="11">
        <f t="shared" si="30"/>
        <v>0</v>
      </c>
      <c r="BE48" s="11">
        <f t="shared" si="31"/>
        <v>1</v>
      </c>
    </row>
    <row r="49" spans="1:57" x14ac:dyDescent="0.15">
      <c r="A49" s="11">
        <v>325</v>
      </c>
      <c r="B49" s="12"/>
      <c r="C49" s="12"/>
      <c r="D49" s="12"/>
      <c r="E49" s="11"/>
      <c r="F49" s="11"/>
      <c r="G49" s="11"/>
      <c r="H49" s="12"/>
      <c r="I49" s="29"/>
      <c r="K49" s="11">
        <v>6</v>
      </c>
      <c r="L49" s="11">
        <v>0</v>
      </c>
      <c r="M49">
        <v>5</v>
      </c>
      <c r="N49" s="12">
        <v>3</v>
      </c>
      <c r="O49" s="12">
        <v>0</v>
      </c>
      <c r="P49">
        <v>3</v>
      </c>
      <c r="Q49" s="11">
        <v>5</v>
      </c>
      <c r="R49" s="11">
        <v>3</v>
      </c>
      <c r="S49">
        <v>2</v>
      </c>
      <c r="T49" s="12">
        <v>5</v>
      </c>
      <c r="U49" s="12">
        <v>3</v>
      </c>
      <c r="V49">
        <v>0</v>
      </c>
      <c r="W49" s="11">
        <v>0</v>
      </c>
      <c r="X49" s="11">
        <v>0</v>
      </c>
      <c r="Y49" s="11">
        <v>2</v>
      </c>
      <c r="Z49" s="12">
        <v>1</v>
      </c>
      <c r="AA49" s="12">
        <v>0</v>
      </c>
      <c r="AB49" s="12">
        <v>1</v>
      </c>
      <c r="AC49" s="2">
        <v>4</v>
      </c>
      <c r="AD49" s="2">
        <v>0</v>
      </c>
      <c r="AE49">
        <v>5</v>
      </c>
      <c r="AF49" s="12">
        <v>5</v>
      </c>
      <c r="AG49" s="12">
        <v>0</v>
      </c>
      <c r="AH49">
        <v>5</v>
      </c>
      <c r="AI49" s="2">
        <v>0</v>
      </c>
      <c r="AJ49" s="2">
        <v>0</v>
      </c>
      <c r="AK49" s="2">
        <v>1</v>
      </c>
      <c r="AL49" s="2">
        <v>3</v>
      </c>
      <c r="AM49" s="2">
        <v>0</v>
      </c>
      <c r="AN49" s="2">
        <v>3</v>
      </c>
      <c r="AO49" s="2">
        <f t="shared" si="22"/>
        <v>33.5</v>
      </c>
      <c r="AP49" s="11">
        <f t="shared" si="10"/>
        <v>29.200000000000003</v>
      </c>
      <c r="AQ49" s="11">
        <f t="shared" si="23"/>
        <v>12.700000000000001</v>
      </c>
      <c r="AV49" s="11">
        <f t="shared" si="24"/>
        <v>6</v>
      </c>
      <c r="AW49" s="11">
        <f t="shared" si="25"/>
        <v>3</v>
      </c>
      <c r="AX49" s="11">
        <f t="shared" si="26"/>
        <v>2</v>
      </c>
      <c r="AY49" s="11">
        <f t="shared" si="27"/>
        <v>2</v>
      </c>
      <c r="AZ49" s="11">
        <f t="shared" si="32"/>
        <v>0</v>
      </c>
      <c r="BA49" s="11">
        <f t="shared" si="33"/>
        <v>1</v>
      </c>
      <c r="BB49" s="24">
        <f t="shared" si="28"/>
        <v>4</v>
      </c>
      <c r="BC49" s="11">
        <f t="shared" si="29"/>
        <v>5</v>
      </c>
      <c r="BD49" s="11">
        <f t="shared" si="30"/>
        <v>0</v>
      </c>
      <c r="BE49" s="11">
        <f t="shared" si="31"/>
        <v>3</v>
      </c>
    </row>
    <row r="50" spans="1:57" x14ac:dyDescent="0.15">
      <c r="A50" s="11">
        <v>326</v>
      </c>
      <c r="B50" s="12"/>
      <c r="C50" s="12"/>
      <c r="D50" s="12"/>
      <c r="E50" s="11"/>
      <c r="F50" s="11"/>
      <c r="G50" s="11"/>
      <c r="H50" s="12"/>
      <c r="I50" s="29"/>
      <c r="K50" s="11">
        <v>15</v>
      </c>
      <c r="L50" s="11">
        <v>0</v>
      </c>
      <c r="M50">
        <v>13</v>
      </c>
      <c r="N50" s="12">
        <v>3</v>
      </c>
      <c r="O50" s="12">
        <v>3</v>
      </c>
      <c r="P50">
        <v>0</v>
      </c>
      <c r="Q50" s="11">
        <v>3</v>
      </c>
      <c r="R50" s="11">
        <v>3</v>
      </c>
      <c r="S50">
        <v>0</v>
      </c>
      <c r="T50" s="12">
        <v>3</v>
      </c>
      <c r="U50" s="12">
        <v>1</v>
      </c>
      <c r="V50">
        <v>2</v>
      </c>
      <c r="W50" s="11">
        <v>2</v>
      </c>
      <c r="X50" s="11">
        <v>2</v>
      </c>
      <c r="Y50" s="11">
        <v>0</v>
      </c>
      <c r="Z50" s="12">
        <v>1</v>
      </c>
      <c r="AA50" s="12">
        <v>1</v>
      </c>
      <c r="AB50" s="12">
        <v>0</v>
      </c>
      <c r="AC50" s="2">
        <v>5</v>
      </c>
      <c r="AD50" s="2">
        <v>5</v>
      </c>
      <c r="AE50">
        <v>0</v>
      </c>
      <c r="AF50" s="12">
        <v>3</v>
      </c>
      <c r="AG50" s="12">
        <v>3</v>
      </c>
      <c r="AH50">
        <v>0</v>
      </c>
      <c r="AI50" s="2">
        <v>0</v>
      </c>
      <c r="AJ50" s="2">
        <v>0</v>
      </c>
      <c r="AK50" s="2">
        <v>1</v>
      </c>
      <c r="AL50" s="2">
        <v>3</v>
      </c>
      <c r="AM50" s="2">
        <v>1</v>
      </c>
      <c r="AN50" s="2">
        <v>2</v>
      </c>
      <c r="AO50" s="2">
        <f t="shared" si="22"/>
        <v>40.6</v>
      </c>
      <c r="AP50" s="11">
        <f t="shared" si="10"/>
        <v>19.100000000000001</v>
      </c>
      <c r="AQ50" s="11">
        <f t="shared" si="23"/>
        <v>9.4499999999999993</v>
      </c>
      <c r="AV50" s="11">
        <f t="shared" si="24"/>
        <v>15</v>
      </c>
      <c r="AW50" s="11">
        <f t="shared" si="25"/>
        <v>0</v>
      </c>
      <c r="AX50" s="11">
        <f t="shared" si="26"/>
        <v>0</v>
      </c>
      <c r="AY50" s="11">
        <f t="shared" si="27"/>
        <v>2</v>
      </c>
      <c r="AZ50" s="11">
        <f t="shared" si="32"/>
        <v>0</v>
      </c>
      <c r="BA50" s="11">
        <f t="shared" si="33"/>
        <v>0</v>
      </c>
      <c r="BB50" s="24">
        <f t="shared" si="28"/>
        <v>0</v>
      </c>
      <c r="BC50" s="11">
        <f t="shared" si="29"/>
        <v>0</v>
      </c>
      <c r="BD50" s="11">
        <f t="shared" si="30"/>
        <v>0</v>
      </c>
      <c r="BE50" s="11">
        <f t="shared" si="31"/>
        <v>2</v>
      </c>
    </row>
    <row r="51" spans="1:57" x14ac:dyDescent="0.15">
      <c r="A51" s="11">
        <v>203</v>
      </c>
      <c r="B51" s="12"/>
      <c r="C51" s="12"/>
      <c r="D51" s="12"/>
      <c r="E51" s="11"/>
      <c r="F51" s="11"/>
      <c r="G51" s="11"/>
      <c r="H51" s="12"/>
      <c r="I51" s="29"/>
      <c r="AO51" s="2">
        <f t="shared" si="22"/>
        <v>0</v>
      </c>
      <c r="AP51" s="11">
        <f t="shared" si="10"/>
        <v>0</v>
      </c>
      <c r="AQ51" s="11">
        <f t="shared" si="23"/>
        <v>0</v>
      </c>
      <c r="AV51" s="11">
        <f t="shared" si="24"/>
        <v>0</v>
      </c>
      <c r="AW51" s="11">
        <f t="shared" si="25"/>
        <v>0</v>
      </c>
      <c r="AX51" s="11">
        <f t="shared" si="26"/>
        <v>0</v>
      </c>
      <c r="AY51" s="11">
        <f t="shared" si="27"/>
        <v>0</v>
      </c>
      <c r="AZ51" s="11">
        <f t="shared" si="32"/>
        <v>0</v>
      </c>
      <c r="BA51" s="11">
        <f t="shared" si="33"/>
        <v>0</v>
      </c>
      <c r="BB51" s="24">
        <f t="shared" si="28"/>
        <v>0</v>
      </c>
      <c r="BC51" s="11">
        <f t="shared" si="29"/>
        <v>0</v>
      </c>
      <c r="BD51" s="11">
        <f t="shared" si="30"/>
        <v>0</v>
      </c>
      <c r="BE51" s="11">
        <f t="shared" si="31"/>
        <v>0</v>
      </c>
    </row>
    <row r="52" spans="1:57" x14ac:dyDescent="0.15">
      <c r="A52" s="11">
        <v>207</v>
      </c>
      <c r="B52" s="12"/>
      <c r="C52" s="12"/>
      <c r="D52" s="12"/>
      <c r="E52" s="11"/>
      <c r="F52" s="11"/>
      <c r="G52" s="11"/>
      <c r="H52" s="12"/>
      <c r="I52" s="29"/>
      <c r="BB52" s="24"/>
    </row>
    <row r="53" spans="1:57" x14ac:dyDescent="0.15">
      <c r="A53" s="11">
        <v>213</v>
      </c>
      <c r="B53" s="12"/>
      <c r="C53" s="12"/>
      <c r="D53" s="12"/>
      <c r="E53" s="11"/>
      <c r="F53" s="11"/>
      <c r="G53" s="11"/>
      <c r="H53" s="12"/>
      <c r="I53" s="29"/>
      <c r="BB53" s="24"/>
    </row>
    <row r="54" spans="1:57" x14ac:dyDescent="0.15">
      <c r="A54" s="11">
        <v>241</v>
      </c>
      <c r="B54" s="12"/>
      <c r="C54" s="12"/>
      <c r="D54" s="12"/>
      <c r="E54" s="11"/>
      <c r="F54" s="11"/>
      <c r="G54" s="11"/>
      <c r="H54" s="12"/>
      <c r="I54" s="29"/>
      <c r="BB54" s="24"/>
    </row>
    <row r="55" spans="1:57" x14ac:dyDescent="0.15">
      <c r="A55" s="11">
        <v>107</v>
      </c>
      <c r="B55" s="12"/>
      <c r="C55" s="12"/>
      <c r="D55" s="12"/>
      <c r="E55" s="11"/>
      <c r="F55" s="11"/>
      <c r="G55" s="11"/>
      <c r="H55" s="12"/>
      <c r="I55" s="29"/>
      <c r="BB55" s="24"/>
    </row>
    <row r="56" spans="1:57" x14ac:dyDescent="0.15">
      <c r="A56" s="11">
        <v>108</v>
      </c>
      <c r="B56" s="12"/>
      <c r="C56" s="12"/>
      <c r="D56" s="12"/>
      <c r="E56" s="11"/>
      <c r="F56" s="11"/>
      <c r="G56" s="11"/>
      <c r="H56" s="12"/>
      <c r="I56" s="29"/>
      <c r="BB56" s="24"/>
    </row>
    <row r="57" spans="1:57" x14ac:dyDescent="0.15">
      <c r="A57" s="11">
        <v>111</v>
      </c>
      <c r="B57" s="12"/>
      <c r="C57" s="12"/>
      <c r="D57" s="12"/>
      <c r="E57" s="11"/>
      <c r="F57" s="11"/>
      <c r="G57" s="11"/>
      <c r="H57" s="12"/>
      <c r="I57" s="29"/>
      <c r="BB57" s="24"/>
    </row>
    <row r="58" spans="1:57" x14ac:dyDescent="0.15">
      <c r="A58" s="11">
        <v>125</v>
      </c>
      <c r="B58" s="12"/>
      <c r="C58" s="12"/>
      <c r="D58" s="12"/>
      <c r="E58" s="11"/>
      <c r="F58" s="11"/>
      <c r="G58" s="11"/>
      <c r="H58" s="12"/>
      <c r="I58" s="29"/>
      <c r="BB58" s="24"/>
    </row>
    <row r="59" spans="1:57" x14ac:dyDescent="0.15">
      <c r="A59" s="11">
        <v>128</v>
      </c>
      <c r="B59" s="12"/>
      <c r="C59" s="12"/>
      <c r="D59" s="12"/>
      <c r="E59" s="11"/>
      <c r="F59" s="11"/>
      <c r="G59" s="11"/>
      <c r="H59" s="12"/>
      <c r="I59" s="29"/>
      <c r="BB59" s="24"/>
    </row>
    <row r="60" spans="1:57" x14ac:dyDescent="0.15">
      <c r="A60" s="11">
        <v>138</v>
      </c>
      <c r="B60" s="12"/>
      <c r="C60" s="12"/>
      <c r="D60" s="12"/>
      <c r="E60" s="11"/>
      <c r="F60" s="11"/>
      <c r="G60" s="11"/>
      <c r="H60" s="12"/>
      <c r="I60" s="29"/>
      <c r="BB60" s="24"/>
    </row>
    <row r="61" spans="1:57" x14ac:dyDescent="0.15">
      <c r="A61" s="11"/>
      <c r="B61" s="12"/>
      <c r="C61" s="12"/>
      <c r="D61" s="12"/>
      <c r="E61" s="11"/>
      <c r="F61" s="11"/>
      <c r="G61" s="11"/>
      <c r="H61" s="12"/>
      <c r="I61" s="29"/>
      <c r="BB61" s="24"/>
    </row>
    <row r="62" spans="1:57" x14ac:dyDescent="0.15">
      <c r="A62" s="11"/>
      <c r="B62" s="12"/>
      <c r="C62" s="12"/>
      <c r="D62" s="12"/>
      <c r="E62" s="11"/>
      <c r="F62" s="11"/>
      <c r="G62" s="11"/>
      <c r="H62" s="12"/>
      <c r="I62" s="29"/>
      <c r="AO62" s="2">
        <f>B62*2+(E62)*2+(H62)*1.2+(K62)*0.9+(N62)*0.8+(Q62)*0.5+(T62)+(W62)*1.5+(Z62)*3.8+AC62+AF62+AI62*1.5+AL62*1.8</f>
        <v>0</v>
      </c>
      <c r="AP62" s="11">
        <f>(B62-C62)*2+(E62-F62)*2+(H62-I62)*1.2+(K62-L62)*0.9+(N62-O62)*0.8+(Q62-R62)*0.6+(T62-U62)+(W62-X62)*1.3+(Z62-AA62)*3.8+(AC62-AD62)+(AF62-AG62)+(AI62-AJ62)*1.5+(AL62-AM62)*1.8</f>
        <v>0</v>
      </c>
      <c r="AQ62" s="11">
        <f>(B62-C62)*2*0.3+(E62-F62)*2*0.2+(H62-I62)*1.2*0.25+(K62-L62)*0.9*0.5+(N62-O62)*0.8*0.5+(Q62-R62)*0.5*0.4+(T62-U62)*0.35+(W62-X62)*1.5*0.5+(Z62-AA62)*1.3+(AC62-AD62)*0.35+(AF62-AG62)*0.4+(AI62-AJ62)*1.5*0.5+(AL62-AM62)</f>
        <v>0</v>
      </c>
      <c r="AV62" s="11">
        <f>K62-L62</f>
        <v>0</v>
      </c>
      <c r="AW62" s="11">
        <f>N62-O62</f>
        <v>0</v>
      </c>
      <c r="AX62" s="11">
        <f>Q62-R62</f>
        <v>0</v>
      </c>
      <c r="AY62" s="11">
        <f>T62-U62</f>
        <v>0</v>
      </c>
      <c r="AZ62" s="11">
        <f>W62-X62</f>
        <v>0</v>
      </c>
      <c r="BA62" s="11">
        <f>Z62-AA62</f>
        <v>0</v>
      </c>
      <c r="BB62" s="24">
        <f>AC62-AD62</f>
        <v>0</v>
      </c>
      <c r="BC62" s="11">
        <f>AF62-AG62</f>
        <v>0</v>
      </c>
      <c r="BD62" s="11">
        <f>AI62-AJ62</f>
        <v>0</v>
      </c>
      <c r="BE62" s="11">
        <f>AL62-AM62</f>
        <v>0</v>
      </c>
    </row>
    <row r="63" spans="1:57" s="23" customFormat="1" x14ac:dyDescent="0.15">
      <c r="A63" s="20" t="s">
        <v>23</v>
      </c>
      <c r="B63" s="20">
        <f>SUM(B6:B62)</f>
        <v>0</v>
      </c>
      <c r="C63" s="20"/>
      <c r="D63" s="20"/>
      <c r="E63" s="20">
        <f>SUM(E6:E62)</f>
        <v>0</v>
      </c>
      <c r="F63" s="20"/>
      <c r="G63" s="20"/>
      <c r="H63" s="20">
        <f>SUM(H6:H62)</f>
        <v>0</v>
      </c>
      <c r="I63" s="31"/>
      <c r="J63" s="20"/>
      <c r="K63" s="20">
        <f>SUM(K6:K62)</f>
        <v>201</v>
      </c>
      <c r="L63" s="20"/>
      <c r="M63" s="20"/>
      <c r="N63" s="20">
        <f>SUM(N6:N62)</f>
        <v>84</v>
      </c>
      <c r="O63" s="20"/>
      <c r="P63" s="20"/>
      <c r="Q63" s="20">
        <f>SUM(Q6:Q62)</f>
        <v>144</v>
      </c>
      <c r="R63" s="20"/>
      <c r="S63" s="20"/>
      <c r="T63" s="20">
        <f>SUM(T6:T62)</f>
        <v>113</v>
      </c>
      <c r="U63" s="20"/>
      <c r="V63" s="20"/>
      <c r="W63" s="20">
        <f>SUM(W3:W62)</f>
        <v>57</v>
      </c>
      <c r="X63" s="20"/>
      <c r="Y63" s="20"/>
      <c r="Z63" s="20">
        <f>SUM(Z3:Z62)</f>
        <v>40</v>
      </c>
      <c r="AA63" s="20"/>
      <c r="AB63" s="20"/>
      <c r="AC63" s="2">
        <f>SUM(AC6:AC62)</f>
        <v>160</v>
      </c>
      <c r="AD63" s="2"/>
      <c r="AE63" s="2"/>
      <c r="AF63" s="20">
        <f>SUM(AF6:AF62)</f>
        <v>135</v>
      </c>
      <c r="AG63" s="20"/>
      <c r="AH63" s="20"/>
      <c r="AI63" s="20">
        <f>SUM(AI6:AI62)</f>
        <v>33</v>
      </c>
      <c r="AJ63" s="20"/>
      <c r="AK63" s="20"/>
      <c r="AL63" s="20">
        <f t="shared" ref="AL63:AQ63" si="34">SUM(AL6:AL62)</f>
        <v>76</v>
      </c>
      <c r="AM63" s="20"/>
      <c r="AN63" s="20"/>
      <c r="AO63" s="20"/>
      <c r="AP63" s="20">
        <f t="shared" si="34"/>
        <v>590.20000000000016</v>
      </c>
      <c r="AQ63" s="20">
        <f t="shared" si="34"/>
        <v>258.24999999999994</v>
      </c>
      <c r="AR63" s="20">
        <f>AQ63/AP63</f>
        <v>0.43756353778380186</v>
      </c>
      <c r="AS63" s="20">
        <f t="shared" ref="AS63:BE63" si="35">SUM(AS6:AS62)</f>
        <v>0</v>
      </c>
      <c r="AT63" s="20">
        <f t="shared" si="35"/>
        <v>0</v>
      </c>
      <c r="AU63" s="20">
        <f t="shared" si="35"/>
        <v>0</v>
      </c>
      <c r="AV63" s="20">
        <f t="shared" si="35"/>
        <v>132</v>
      </c>
      <c r="AW63" s="20">
        <f t="shared" si="35"/>
        <v>29</v>
      </c>
      <c r="AX63" s="20">
        <f t="shared" si="35"/>
        <v>71</v>
      </c>
      <c r="AY63" s="20">
        <f t="shared" si="35"/>
        <v>33</v>
      </c>
      <c r="AZ63" s="20">
        <f t="shared" si="35"/>
        <v>22</v>
      </c>
      <c r="BA63" s="20">
        <f t="shared" si="35"/>
        <v>16</v>
      </c>
      <c r="BB63" s="20">
        <f t="shared" si="35"/>
        <v>73</v>
      </c>
      <c r="BC63" s="20">
        <f t="shared" si="35"/>
        <v>56</v>
      </c>
      <c r="BD63" s="20">
        <f t="shared" si="35"/>
        <v>13</v>
      </c>
      <c r="BE63" s="20">
        <f t="shared" si="35"/>
        <v>41</v>
      </c>
    </row>
    <row r="64" spans="1:57" x14ac:dyDescent="0.15">
      <c r="A64" s="11"/>
      <c r="B64" s="12"/>
      <c r="C64" s="12"/>
      <c r="D64" s="12"/>
      <c r="E64" s="11"/>
      <c r="F64" s="11"/>
      <c r="G64" s="11"/>
      <c r="H64" s="12"/>
      <c r="I64" s="29"/>
    </row>
    <row r="65" spans="1:57" s="23" customFormat="1" x14ac:dyDescent="0.15">
      <c r="A65" s="20" t="s">
        <v>24</v>
      </c>
      <c r="B65" s="20">
        <f>B63*2</f>
        <v>0</v>
      </c>
      <c r="C65" s="20"/>
      <c r="D65" s="20"/>
      <c r="E65" s="20">
        <f>E63*2</f>
        <v>0</v>
      </c>
      <c r="F65" s="20"/>
      <c r="G65" s="20"/>
      <c r="H65" s="20">
        <f>H63*1.2</f>
        <v>0</v>
      </c>
      <c r="I65" s="31"/>
      <c r="J65" s="20"/>
      <c r="K65" s="20">
        <f>K63*0.9</f>
        <v>180.9</v>
      </c>
      <c r="L65" s="20"/>
      <c r="M65" s="20"/>
      <c r="N65" s="20">
        <f>N63*0.8</f>
        <v>67.2</v>
      </c>
      <c r="O65" s="20"/>
      <c r="P65" s="20"/>
      <c r="Q65" s="20">
        <f>Q63*0.5</f>
        <v>72</v>
      </c>
      <c r="R65" s="20"/>
      <c r="S65" s="20"/>
      <c r="T65" s="20">
        <f>T63*1</f>
        <v>113</v>
      </c>
      <c r="U65" s="20"/>
      <c r="V65" s="20"/>
      <c r="W65" s="20">
        <f>W63*1.5</f>
        <v>85.5</v>
      </c>
      <c r="X65" s="20"/>
      <c r="Y65" s="20"/>
      <c r="Z65" s="20">
        <f>Z63*3.8</f>
        <v>152</v>
      </c>
      <c r="AA65" s="20"/>
      <c r="AB65" s="20"/>
      <c r="AC65" s="2">
        <f>AC63</f>
        <v>160</v>
      </c>
      <c r="AD65" s="2"/>
      <c r="AE65" s="2"/>
      <c r="AF65" s="20">
        <f>AF63</f>
        <v>135</v>
      </c>
      <c r="AG65" s="20"/>
      <c r="AH65" s="20"/>
      <c r="AI65" s="20">
        <f>AI63*1.5</f>
        <v>49.5</v>
      </c>
      <c r="AJ65" s="20"/>
      <c r="AK65" s="20"/>
      <c r="AL65" s="20">
        <f>AL63*2</f>
        <v>152</v>
      </c>
      <c r="AM65" s="20"/>
      <c r="AN65" s="20"/>
      <c r="AO65" s="20"/>
      <c r="AP65" s="20">
        <f>SUM(B65:AN65)</f>
        <v>1167.0999999999999</v>
      </c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57" x14ac:dyDescent="0.15">
      <c r="A66" s="11"/>
      <c r="B66" s="12"/>
      <c r="C66" s="12"/>
      <c r="D66" s="12"/>
      <c r="E66" s="11"/>
      <c r="F66" s="11"/>
      <c r="G66" s="11"/>
      <c r="H66" s="12"/>
      <c r="I66" s="29"/>
    </row>
    <row r="67" spans="1:57" s="23" customFormat="1" x14ac:dyDescent="0.15">
      <c r="A67" s="20" t="s">
        <v>25</v>
      </c>
      <c r="B67" s="20"/>
      <c r="C67" s="20"/>
      <c r="D67" s="20"/>
      <c r="E67" s="20"/>
      <c r="F67" s="20"/>
      <c r="G67" s="20"/>
      <c r="H67" s="20"/>
      <c r="I67" s="3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"/>
      <c r="AD67" s="2"/>
      <c r="AE67" s="2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>
        <f>AP63/AP65</f>
        <v>0.50569788364321844</v>
      </c>
      <c r="AQ67" s="20"/>
      <c r="AR67" s="20"/>
      <c r="AS67" s="20" t="e">
        <f>AS63/B63</f>
        <v>#DIV/0!</v>
      </c>
      <c r="AT67" s="20" t="e">
        <f>AT63/E63</f>
        <v>#DIV/0!</v>
      </c>
      <c r="AU67" s="20" t="e">
        <f>AU63/H63</f>
        <v>#DIV/0!</v>
      </c>
      <c r="AV67" s="20">
        <f>AV63/K63</f>
        <v>0.65671641791044777</v>
      </c>
      <c r="AW67" s="20">
        <f>AW63/N63</f>
        <v>0.34523809523809523</v>
      </c>
      <c r="AX67" s="20">
        <f>AX63/Q63</f>
        <v>0.49305555555555558</v>
      </c>
      <c r="AY67" s="20">
        <f>AY63/T63</f>
        <v>0.29203539823008851</v>
      </c>
      <c r="AZ67" s="20">
        <f>AZ63/W63</f>
        <v>0.38596491228070173</v>
      </c>
      <c r="BA67" s="20">
        <f t="shared" ref="BA67:BE67" si="36">BA63/Z63</f>
        <v>0.4</v>
      </c>
      <c r="BB67" s="20" t="e">
        <f t="shared" si="36"/>
        <v>#DIV/0!</v>
      </c>
      <c r="BC67" s="20" t="e">
        <f t="shared" si="36"/>
        <v>#DIV/0!</v>
      </c>
      <c r="BD67" s="20">
        <f t="shared" si="36"/>
        <v>8.1250000000000003E-2</v>
      </c>
      <c r="BE67" s="20" t="e">
        <f t="shared" si="36"/>
        <v>#DIV/0!</v>
      </c>
    </row>
    <row r="68" spans="1:57" x14ac:dyDescent="0.15">
      <c r="A68" s="11"/>
      <c r="B68" s="12"/>
      <c r="C68" s="12"/>
      <c r="D68" s="12"/>
      <c r="E68" s="11"/>
      <c r="F68" s="11"/>
      <c r="G68" s="11"/>
      <c r="H68" s="12"/>
      <c r="I68" s="29"/>
    </row>
    <row r="69" spans="1:57" x14ac:dyDescent="0.15">
      <c r="A69" s="11"/>
      <c r="B69" s="12"/>
      <c r="C69" s="12"/>
      <c r="D69" s="12"/>
      <c r="E69" s="11"/>
      <c r="F69" s="11"/>
      <c r="G69" s="11"/>
      <c r="H69" s="12"/>
      <c r="I69" s="29"/>
    </row>
    <row r="70" spans="1:57" x14ac:dyDescent="0.15">
      <c r="A70" s="11"/>
      <c r="B70" s="12"/>
      <c r="C70" s="12"/>
      <c r="D70" s="12"/>
      <c r="E70" s="11"/>
      <c r="F70" s="11"/>
      <c r="G70" s="11"/>
      <c r="H70" s="12"/>
      <c r="I70" s="29"/>
    </row>
    <row r="71" spans="1:57" x14ac:dyDescent="0.15">
      <c r="A71" s="11"/>
      <c r="B71" s="12"/>
      <c r="C71" s="12"/>
      <c r="D71" s="12"/>
      <c r="E71" s="11"/>
      <c r="F71" s="11"/>
      <c r="G71" s="11"/>
      <c r="H71" s="12"/>
      <c r="I71" s="29"/>
    </row>
    <row r="72" spans="1:57" x14ac:dyDescent="0.15">
      <c r="A72" s="11"/>
      <c r="B72" s="12"/>
      <c r="C72" s="12"/>
      <c r="D72" s="12"/>
      <c r="E72" s="11"/>
      <c r="F72" s="11"/>
      <c r="G72" s="11"/>
      <c r="H72" s="12"/>
      <c r="I72" s="29"/>
    </row>
    <row r="73" spans="1:57" x14ac:dyDescent="0.15">
      <c r="A73" s="11"/>
      <c r="B73" s="12"/>
      <c r="C73" s="12"/>
      <c r="D73" s="12"/>
      <c r="E73" s="11"/>
      <c r="F73" s="11"/>
      <c r="G73" s="11"/>
      <c r="H73" s="12"/>
      <c r="I73" s="29"/>
    </row>
    <row r="74" spans="1:57" x14ac:dyDescent="0.15">
      <c r="A74" s="11"/>
      <c r="B74" s="12"/>
      <c r="C74" s="12"/>
      <c r="D74" s="12"/>
      <c r="E74" s="11"/>
      <c r="F74" s="11"/>
      <c r="G74" s="11"/>
      <c r="H74" s="12"/>
      <c r="I74" s="29"/>
    </row>
    <row r="75" spans="1:57" x14ac:dyDescent="0.15">
      <c r="A75" s="11"/>
      <c r="B75" s="12"/>
      <c r="C75" s="12"/>
      <c r="D75" s="12"/>
      <c r="E75" s="11"/>
      <c r="F75" s="11"/>
      <c r="G75" s="11"/>
      <c r="H75" s="12"/>
      <c r="I75" s="29"/>
    </row>
    <row r="76" spans="1:57" x14ac:dyDescent="0.15">
      <c r="A76" s="11"/>
      <c r="B76" s="12"/>
      <c r="C76" s="12"/>
      <c r="D76" s="12"/>
      <c r="E76" s="11"/>
      <c r="F76" s="11"/>
      <c r="G76" s="11"/>
      <c r="H76" s="12"/>
      <c r="I76" s="29"/>
    </row>
    <row r="77" spans="1:57" x14ac:dyDescent="0.15">
      <c r="A77" s="11"/>
      <c r="B77" s="12"/>
      <c r="C77" s="12"/>
      <c r="D77" s="12"/>
      <c r="E77" s="11"/>
      <c r="F77" s="11"/>
      <c r="G77" s="11"/>
      <c r="H77" s="12"/>
      <c r="I77" s="29"/>
    </row>
    <row r="78" spans="1:57" x14ac:dyDescent="0.15">
      <c r="A78" s="11"/>
      <c r="B78" s="12"/>
      <c r="C78" s="12"/>
      <c r="D78" s="12"/>
      <c r="E78" s="11"/>
      <c r="F78" s="11"/>
      <c r="G78" s="11"/>
      <c r="H78" s="12"/>
      <c r="I78" s="29"/>
    </row>
  </sheetData>
  <mergeCells count="16">
    <mergeCell ref="A1:A3"/>
    <mergeCell ref="B1:AZ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S2:BD2"/>
  </mergeCells>
  <phoneticPr fontId="2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C13" sqref="C13:AO13"/>
    </sheetView>
  </sheetViews>
  <sheetFormatPr defaultColWidth="9" defaultRowHeight="13.5" x14ac:dyDescent="0.15"/>
  <cols>
    <col min="1" max="1" width="5.875" customWidth="1"/>
    <col min="2" max="2" width="6.375" customWidth="1"/>
    <col min="3" max="4" width="3.375" customWidth="1"/>
    <col min="5" max="5" width="3.625" customWidth="1"/>
    <col min="6" max="41" width="3.375" customWidth="1"/>
    <col min="42" max="43" width="7.25" customWidth="1"/>
  </cols>
  <sheetData>
    <row r="1" spans="1:49" x14ac:dyDescent="0.15">
      <c r="A1" s="52" t="s">
        <v>26</v>
      </c>
      <c r="B1" s="35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</row>
    <row r="2" spans="1:49" x14ac:dyDescent="0.15">
      <c r="A2" s="52"/>
      <c r="B2" s="35"/>
      <c r="C2" s="52" t="s">
        <v>4</v>
      </c>
      <c r="D2" s="52"/>
      <c r="E2" s="52"/>
      <c r="F2" s="52" t="s">
        <v>5</v>
      </c>
      <c r="G2" s="52"/>
      <c r="H2" s="52"/>
      <c r="I2" s="52" t="s">
        <v>27</v>
      </c>
      <c r="J2" s="52"/>
      <c r="K2" s="52"/>
      <c r="L2" s="52" t="s">
        <v>7</v>
      </c>
      <c r="M2" s="52"/>
      <c r="N2" s="52"/>
      <c r="O2" s="52" t="s">
        <v>9</v>
      </c>
      <c r="P2" s="52"/>
      <c r="Q2" s="52"/>
      <c r="R2" s="52" t="s">
        <v>10</v>
      </c>
      <c r="S2" s="52"/>
      <c r="T2" s="52"/>
      <c r="U2" s="52" t="s">
        <v>11</v>
      </c>
      <c r="V2" s="52"/>
      <c r="W2" s="52"/>
      <c r="X2" s="52" t="s">
        <v>12</v>
      </c>
      <c r="Y2" s="52"/>
      <c r="Z2" s="52"/>
      <c r="AA2" s="52" t="s">
        <v>13</v>
      </c>
      <c r="AB2" s="52"/>
      <c r="AC2" s="52"/>
      <c r="AD2" s="52" t="s">
        <v>28</v>
      </c>
      <c r="AE2" s="52"/>
      <c r="AF2" s="52"/>
      <c r="AG2" s="54" t="s">
        <v>35</v>
      </c>
      <c r="AH2" s="52"/>
      <c r="AI2" s="52"/>
      <c r="AJ2" s="55" t="s">
        <v>57</v>
      </c>
      <c r="AK2" s="49"/>
      <c r="AL2" s="50"/>
      <c r="AM2" s="48" t="s">
        <v>52</v>
      </c>
      <c r="AN2" s="49"/>
      <c r="AO2" s="50"/>
      <c r="AP2" s="35"/>
      <c r="AQ2" s="2"/>
    </row>
    <row r="3" spans="1:49" x14ac:dyDescent="0.15">
      <c r="A3" s="52"/>
      <c r="B3" s="35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42</v>
      </c>
      <c r="AN3" s="2" t="s">
        <v>43</v>
      </c>
      <c r="AO3" s="2" t="s">
        <v>44</v>
      </c>
      <c r="AP3" s="2" t="s">
        <v>18</v>
      </c>
      <c r="AQ3" s="2" t="s">
        <v>19</v>
      </c>
    </row>
    <row r="4" spans="1:49" x14ac:dyDescent="0.15">
      <c r="A4" s="2">
        <v>201</v>
      </c>
      <c r="B4" s="2" t="s">
        <v>30</v>
      </c>
      <c r="C4" s="2">
        <v>12</v>
      </c>
      <c r="D4" s="2"/>
      <c r="E4" s="2"/>
      <c r="F4" s="2">
        <v>2</v>
      </c>
      <c r="G4" s="2"/>
      <c r="H4" s="2"/>
      <c r="I4" s="2">
        <v>2</v>
      </c>
      <c r="J4" s="2"/>
      <c r="K4" s="2"/>
      <c r="L4" s="2">
        <v>8</v>
      </c>
      <c r="M4" s="2"/>
      <c r="N4" s="2"/>
      <c r="O4" s="2">
        <v>0</v>
      </c>
      <c r="P4" s="2"/>
      <c r="Q4" s="2"/>
      <c r="R4" s="2">
        <v>0</v>
      </c>
      <c r="S4" s="2"/>
      <c r="T4" s="2"/>
      <c r="U4" s="2">
        <v>3</v>
      </c>
      <c r="V4" s="2"/>
      <c r="W4" s="2"/>
      <c r="X4" s="2">
        <v>2</v>
      </c>
      <c r="Y4" s="2"/>
      <c r="Z4" s="2"/>
      <c r="AA4" s="2">
        <v>9</v>
      </c>
      <c r="AB4" s="2"/>
      <c r="AC4" s="2"/>
      <c r="AD4" s="2">
        <v>0</v>
      </c>
      <c r="AE4" s="2"/>
      <c r="AF4" s="2"/>
      <c r="AG4" s="2">
        <v>1</v>
      </c>
      <c r="AH4" s="2"/>
      <c r="AI4" s="2"/>
      <c r="AJ4" s="2">
        <v>5</v>
      </c>
      <c r="AK4" s="2"/>
      <c r="AL4" s="2"/>
      <c r="AM4" s="2">
        <v>6</v>
      </c>
      <c r="AN4" s="2"/>
      <c r="AO4" s="2"/>
      <c r="AP4" s="2">
        <f>(C4)*0.9+(F4)*0.8+(I4)*4.5+(L4)+(O4)*3.8+R4+U4+X4*1.5+AA4*1.8+AD4*1.8+AG4*2+AJ4*2.5+AM4*1.5</f>
        <v>75.099999999999994</v>
      </c>
      <c r="AQ4" s="2">
        <f>(C4-D4)*0.9+(F4-G4)*0.8+(I4-J4)*4.5+(L4-M4)+(O4-P4)*3.8+(R4-S4)+(U4-V4)+(X4-Y4)*1.5+(AA4-AB4)*1.8+(AD4-AE4)*1.8+(AG4-AH4)*2+(AJ4-AK4)*2.5+(AM4-AN4)*1.5</f>
        <v>75.099999999999994</v>
      </c>
    </row>
    <row r="5" spans="1:49" x14ac:dyDescent="0.15">
      <c r="A5" s="2">
        <v>214</v>
      </c>
      <c r="B5" s="2" t="s">
        <v>30</v>
      </c>
      <c r="C5" s="2">
        <v>2</v>
      </c>
      <c r="D5" s="2"/>
      <c r="E5" s="2"/>
      <c r="F5" s="2">
        <v>2</v>
      </c>
      <c r="G5" s="2"/>
      <c r="H5" s="2"/>
      <c r="I5" s="2">
        <v>0</v>
      </c>
      <c r="J5" s="2"/>
      <c r="K5" s="2"/>
      <c r="L5" s="2">
        <v>2</v>
      </c>
      <c r="M5" s="2"/>
      <c r="N5" s="2"/>
      <c r="O5" s="2">
        <v>0</v>
      </c>
      <c r="P5" s="2"/>
      <c r="Q5" s="2"/>
      <c r="R5" s="2">
        <v>1</v>
      </c>
      <c r="S5" s="2"/>
      <c r="T5" s="2"/>
      <c r="U5" s="2">
        <v>3</v>
      </c>
      <c r="V5" s="2"/>
      <c r="W5" s="2"/>
      <c r="X5" s="2">
        <v>2</v>
      </c>
      <c r="Y5" s="2"/>
      <c r="Z5" s="2"/>
      <c r="AA5" s="2">
        <v>10</v>
      </c>
      <c r="AB5" s="2"/>
      <c r="AC5" s="2"/>
      <c r="AD5" s="2">
        <v>0</v>
      </c>
      <c r="AE5" s="2"/>
      <c r="AF5" s="2"/>
      <c r="AG5" s="2">
        <v>1</v>
      </c>
      <c r="AH5" s="2"/>
      <c r="AI5" s="2"/>
      <c r="AJ5" s="2">
        <v>0</v>
      </c>
      <c r="AK5" s="2"/>
      <c r="AL5" s="2"/>
      <c r="AM5" s="2">
        <v>10</v>
      </c>
      <c r="AN5" s="2"/>
      <c r="AO5" s="2"/>
      <c r="AP5" s="2">
        <f t="shared" ref="AP5:AP24" si="0">(C5)*0.9+(F5)*0.8+(I5)*4.5+(L5)+(O5)*3.8+R5+U5+X5*1.5+AA5*1.8+AD5*1.8+AG5*2+AJ5*2.5+AM5*1.5</f>
        <v>47.4</v>
      </c>
      <c r="AQ5" s="2">
        <f t="shared" ref="AQ5:AQ24" si="1">(C5-D5)*0.9+(F5-G5)*0.8+(I5-J5)*4.5+(L5-M5)+(O5-P5)*3.8+(R5-S5)+(U5-V5)+(X5-Y5)*1.5+(AA5-AB5)*1.8+(AD5-AE5)*1.8+(AG5-AH5)*2+(AJ5-AK5)*2.5+(AM5-AN5)*1.5</f>
        <v>47.4</v>
      </c>
    </row>
    <row r="6" spans="1:49" s="25" customFormat="1" x14ac:dyDescent="0.15">
      <c r="A6" s="28">
        <v>217</v>
      </c>
      <c r="B6" s="28"/>
      <c r="C6" s="28">
        <v>0</v>
      </c>
      <c r="D6" s="28"/>
      <c r="E6" s="28"/>
      <c r="F6" s="28">
        <v>1</v>
      </c>
      <c r="G6" s="28"/>
      <c r="H6" s="28"/>
      <c r="I6" s="28">
        <v>2</v>
      </c>
      <c r="J6" s="28"/>
      <c r="K6" s="28"/>
      <c r="L6" s="28">
        <v>0</v>
      </c>
      <c r="M6" s="28"/>
      <c r="N6" s="28"/>
      <c r="O6" s="28">
        <v>1</v>
      </c>
      <c r="P6" s="28"/>
      <c r="Q6" s="28"/>
      <c r="R6" s="28">
        <v>0</v>
      </c>
      <c r="S6" s="28"/>
      <c r="T6" s="28"/>
      <c r="U6" s="28">
        <v>0</v>
      </c>
      <c r="V6" s="28"/>
      <c r="W6" s="28"/>
      <c r="X6" s="28">
        <v>2</v>
      </c>
      <c r="Y6" s="28"/>
      <c r="Z6" s="28"/>
      <c r="AA6" s="28">
        <v>1</v>
      </c>
      <c r="AB6" s="28"/>
      <c r="AC6" s="28"/>
      <c r="AD6" s="28"/>
      <c r="AE6" s="28"/>
      <c r="AF6" s="28"/>
      <c r="AG6" s="28">
        <v>0</v>
      </c>
      <c r="AH6" s="28"/>
      <c r="AI6" s="28"/>
      <c r="AJ6" s="28">
        <v>0</v>
      </c>
      <c r="AK6" s="28"/>
      <c r="AL6" s="28"/>
      <c r="AM6" s="28">
        <v>4</v>
      </c>
      <c r="AN6" s="28"/>
      <c r="AO6" s="28"/>
      <c r="AP6" s="28">
        <f t="shared" si="0"/>
        <v>24.400000000000002</v>
      </c>
      <c r="AQ6" s="28">
        <f t="shared" si="1"/>
        <v>24.400000000000002</v>
      </c>
    </row>
    <row r="7" spans="1:49" s="25" customFormat="1" x14ac:dyDescent="0.15">
      <c r="A7" s="28">
        <v>219</v>
      </c>
      <c r="B7" s="28"/>
      <c r="C7" s="28">
        <v>0</v>
      </c>
      <c r="D7" s="28"/>
      <c r="E7" s="28"/>
      <c r="F7" s="28">
        <v>2</v>
      </c>
      <c r="G7" s="28"/>
      <c r="H7" s="28"/>
      <c r="I7" s="28">
        <v>1</v>
      </c>
      <c r="J7" s="28"/>
      <c r="K7" s="28"/>
      <c r="L7" s="28">
        <v>0</v>
      </c>
      <c r="M7" s="28"/>
      <c r="N7" s="28"/>
      <c r="O7" s="28"/>
      <c r="P7" s="28"/>
      <c r="Q7" s="28"/>
      <c r="R7" s="28">
        <v>1</v>
      </c>
      <c r="S7" s="28"/>
      <c r="T7" s="28"/>
      <c r="U7" s="28">
        <v>0</v>
      </c>
      <c r="V7" s="28"/>
      <c r="W7" s="28"/>
      <c r="X7" s="28">
        <v>1</v>
      </c>
      <c r="Y7" s="28"/>
      <c r="Z7" s="28"/>
      <c r="AA7" s="28">
        <v>1</v>
      </c>
      <c r="AB7" s="28"/>
      <c r="AC7" s="28"/>
      <c r="AD7" s="28">
        <v>0</v>
      </c>
      <c r="AE7" s="28"/>
      <c r="AF7" s="28"/>
      <c r="AG7" s="28">
        <v>0</v>
      </c>
      <c r="AH7" s="28"/>
      <c r="AI7" s="28"/>
      <c r="AJ7" s="28"/>
      <c r="AK7" s="28"/>
      <c r="AL7" s="28"/>
      <c r="AM7" s="28">
        <v>2</v>
      </c>
      <c r="AN7" s="28"/>
      <c r="AO7" s="28"/>
      <c r="AP7" s="28">
        <f t="shared" si="0"/>
        <v>13.4</v>
      </c>
      <c r="AQ7" s="28">
        <f t="shared" si="1"/>
        <v>13.4</v>
      </c>
    </row>
    <row r="8" spans="1:49" s="25" customFormat="1" x14ac:dyDescent="0.15">
      <c r="A8" s="28">
        <v>302</v>
      </c>
      <c r="B8" s="28"/>
      <c r="C8" s="28">
        <v>4</v>
      </c>
      <c r="D8" s="28"/>
      <c r="E8" s="28"/>
      <c r="F8" s="28">
        <v>3</v>
      </c>
      <c r="G8" s="28"/>
      <c r="H8" s="28"/>
      <c r="I8" s="28">
        <v>1</v>
      </c>
      <c r="J8" s="28"/>
      <c r="K8" s="28"/>
      <c r="L8" s="28">
        <v>1</v>
      </c>
      <c r="M8" s="28"/>
      <c r="N8" s="28"/>
      <c r="O8" s="28">
        <v>0</v>
      </c>
      <c r="P8" s="28"/>
      <c r="Q8" s="28"/>
      <c r="R8" s="28">
        <v>0</v>
      </c>
      <c r="S8" s="28"/>
      <c r="T8" s="28"/>
      <c r="U8" s="28">
        <v>0</v>
      </c>
      <c r="V8" s="28"/>
      <c r="W8" s="28"/>
      <c r="X8" s="28">
        <v>0</v>
      </c>
      <c r="Y8" s="28"/>
      <c r="Z8" s="28"/>
      <c r="AA8" s="28">
        <v>2</v>
      </c>
      <c r="AB8" s="28"/>
      <c r="AC8" s="28"/>
      <c r="AD8" s="28"/>
      <c r="AE8" s="28"/>
      <c r="AF8" s="28"/>
      <c r="AG8" s="28">
        <v>2</v>
      </c>
      <c r="AH8" s="28"/>
      <c r="AI8" s="28"/>
      <c r="AJ8" s="28">
        <v>1</v>
      </c>
      <c r="AK8" s="28"/>
      <c r="AL8" s="28"/>
      <c r="AM8" s="28">
        <v>2</v>
      </c>
      <c r="AN8" s="28"/>
      <c r="AO8" s="28"/>
      <c r="AP8" s="28">
        <f t="shared" si="0"/>
        <v>24.6</v>
      </c>
      <c r="AQ8" s="28">
        <f t="shared" si="1"/>
        <v>24.6</v>
      </c>
    </row>
    <row r="9" spans="1:49" x14ac:dyDescent="0.15">
      <c r="A9" s="2">
        <v>319</v>
      </c>
      <c r="B9" s="3"/>
      <c r="C9" s="2">
        <v>0</v>
      </c>
      <c r="D9" s="2"/>
      <c r="E9" s="2"/>
      <c r="F9" s="2">
        <v>2</v>
      </c>
      <c r="G9" s="2"/>
      <c r="H9" s="2"/>
      <c r="I9" s="2">
        <v>1</v>
      </c>
      <c r="J9" s="2"/>
      <c r="K9" s="2"/>
      <c r="L9" s="2">
        <v>0</v>
      </c>
      <c r="M9" s="2"/>
      <c r="N9" s="2"/>
      <c r="O9" s="2">
        <v>0</v>
      </c>
      <c r="P9" s="2"/>
      <c r="Q9" s="2"/>
      <c r="R9" s="2">
        <v>1</v>
      </c>
      <c r="S9" s="2"/>
      <c r="T9" s="2"/>
      <c r="U9" s="2">
        <v>0</v>
      </c>
      <c r="V9" s="2"/>
      <c r="W9" s="2"/>
      <c r="X9" s="2">
        <v>1</v>
      </c>
      <c r="Y9" s="2"/>
      <c r="Z9" s="2"/>
      <c r="AA9" s="2">
        <v>1</v>
      </c>
      <c r="AB9" s="2"/>
      <c r="AC9" s="2"/>
      <c r="AD9" s="2">
        <v>0</v>
      </c>
      <c r="AE9" s="2"/>
      <c r="AF9" s="2"/>
      <c r="AG9" s="2">
        <v>0</v>
      </c>
      <c r="AH9" s="2"/>
      <c r="AI9" s="2"/>
      <c r="AJ9" s="2">
        <v>0</v>
      </c>
      <c r="AK9" s="2"/>
      <c r="AL9" s="2"/>
      <c r="AM9" s="2">
        <v>2</v>
      </c>
      <c r="AN9" s="2"/>
      <c r="AO9" s="2"/>
      <c r="AP9" s="2">
        <f t="shared" si="0"/>
        <v>13.4</v>
      </c>
      <c r="AQ9" s="2">
        <f t="shared" si="1"/>
        <v>13.4</v>
      </c>
    </row>
    <row r="10" spans="1:49" x14ac:dyDescent="0.15">
      <c r="A10" s="2">
        <v>328</v>
      </c>
      <c r="B10" s="2"/>
      <c r="C10" s="2">
        <v>4</v>
      </c>
      <c r="D10" s="2"/>
      <c r="E10" s="2"/>
      <c r="F10" s="2">
        <v>1</v>
      </c>
      <c r="G10" s="2"/>
      <c r="H10" s="2"/>
      <c r="I10" s="2">
        <v>2</v>
      </c>
      <c r="J10" s="2"/>
      <c r="K10" s="2"/>
      <c r="L10" s="2">
        <v>4</v>
      </c>
      <c r="M10" s="2"/>
      <c r="N10" s="2"/>
      <c r="O10" s="2">
        <v>0</v>
      </c>
      <c r="P10" s="2"/>
      <c r="Q10" s="2"/>
      <c r="R10" s="2">
        <v>3</v>
      </c>
      <c r="S10" s="2"/>
      <c r="T10" s="2"/>
      <c r="U10" s="2">
        <v>9</v>
      </c>
      <c r="V10" s="2"/>
      <c r="W10" s="2"/>
      <c r="X10" s="2">
        <v>4</v>
      </c>
      <c r="Y10" s="2"/>
      <c r="Z10" s="2"/>
      <c r="AA10" s="2">
        <v>5</v>
      </c>
      <c r="AB10" s="2"/>
      <c r="AC10" s="2"/>
      <c r="AD10" s="2">
        <v>0</v>
      </c>
      <c r="AE10" s="2"/>
      <c r="AF10" s="2"/>
      <c r="AG10" s="2">
        <v>3</v>
      </c>
      <c r="AH10" s="2"/>
      <c r="AI10" s="2"/>
      <c r="AJ10" s="2">
        <v>4</v>
      </c>
      <c r="AK10" s="2"/>
      <c r="AL10" s="2"/>
      <c r="AM10" s="2">
        <v>6</v>
      </c>
      <c r="AN10" s="2"/>
      <c r="AO10" s="2"/>
      <c r="AP10" s="2">
        <f t="shared" si="0"/>
        <v>69.400000000000006</v>
      </c>
      <c r="AQ10" s="2">
        <f t="shared" si="1"/>
        <v>69.400000000000006</v>
      </c>
      <c r="AW10" t="s">
        <v>53</v>
      </c>
    </row>
    <row r="11" spans="1:49" s="25" customFormat="1" x14ac:dyDescent="0.15">
      <c r="A11" s="28">
        <v>331</v>
      </c>
      <c r="B11" s="28"/>
      <c r="C11" s="28">
        <v>12</v>
      </c>
      <c r="D11" s="28"/>
      <c r="E11" s="28"/>
      <c r="F11" s="28">
        <v>3</v>
      </c>
      <c r="G11" s="28"/>
      <c r="H11" s="28"/>
      <c r="I11" s="28">
        <v>1</v>
      </c>
      <c r="J11" s="28"/>
      <c r="K11" s="28"/>
      <c r="L11" s="28">
        <v>3</v>
      </c>
      <c r="M11" s="28"/>
      <c r="N11" s="28"/>
      <c r="O11" s="28">
        <v>0</v>
      </c>
      <c r="P11" s="28"/>
      <c r="Q11" s="28"/>
      <c r="R11" s="28">
        <v>2</v>
      </c>
      <c r="S11" s="28"/>
      <c r="T11" s="28"/>
      <c r="U11" s="28">
        <v>7</v>
      </c>
      <c r="V11" s="28"/>
      <c r="W11" s="28"/>
      <c r="X11" s="28">
        <v>3</v>
      </c>
      <c r="Y11" s="28"/>
      <c r="Z11" s="28"/>
      <c r="AA11" s="28">
        <v>4</v>
      </c>
      <c r="AB11" s="28"/>
      <c r="AC11" s="28"/>
      <c r="AD11" s="28"/>
      <c r="AE11" s="28"/>
      <c r="AF11" s="28"/>
      <c r="AG11" s="28">
        <v>5</v>
      </c>
      <c r="AH11" s="28"/>
      <c r="AI11" s="28"/>
      <c r="AJ11" s="28">
        <v>0</v>
      </c>
      <c r="AK11" s="28"/>
      <c r="AL11" s="28"/>
      <c r="AM11" s="28">
        <v>2</v>
      </c>
      <c r="AN11" s="28"/>
      <c r="AO11" s="28"/>
      <c r="AP11" s="28">
        <f t="shared" si="0"/>
        <v>54.400000000000006</v>
      </c>
      <c r="AQ11" s="28">
        <f t="shared" si="1"/>
        <v>54.400000000000006</v>
      </c>
    </row>
    <row r="12" spans="1:49" x14ac:dyDescent="0.15">
      <c r="A12" s="2">
        <v>332</v>
      </c>
      <c r="B12" s="2" t="s">
        <v>30</v>
      </c>
      <c r="C12" s="2">
        <v>1</v>
      </c>
      <c r="D12" s="2"/>
      <c r="E12" s="2"/>
      <c r="F12" s="2">
        <v>4</v>
      </c>
      <c r="G12" s="2"/>
      <c r="H12" s="2"/>
      <c r="I12" s="2">
        <v>2</v>
      </c>
      <c r="J12" s="2"/>
      <c r="K12" s="2"/>
      <c r="L12" s="2">
        <v>7</v>
      </c>
      <c r="M12" s="2"/>
      <c r="N12" s="2"/>
      <c r="O12" s="2">
        <v>0</v>
      </c>
      <c r="P12" s="2"/>
      <c r="Q12" s="2"/>
      <c r="R12" s="2">
        <v>2</v>
      </c>
      <c r="S12" s="2"/>
      <c r="T12" s="2"/>
      <c r="U12" s="2">
        <v>6</v>
      </c>
      <c r="V12" s="2"/>
      <c r="W12" s="2"/>
      <c r="X12" s="2">
        <v>5</v>
      </c>
      <c r="Y12" s="2"/>
      <c r="Z12" s="2"/>
      <c r="AA12" s="2">
        <v>6</v>
      </c>
      <c r="AB12" s="2"/>
      <c r="AC12" s="2"/>
      <c r="AD12" s="2">
        <v>0</v>
      </c>
      <c r="AE12" s="2"/>
      <c r="AF12" s="2"/>
      <c r="AG12" s="2">
        <v>12</v>
      </c>
      <c r="AH12" s="2"/>
      <c r="AI12" s="2"/>
      <c r="AJ12" s="2">
        <v>2</v>
      </c>
      <c r="AK12" s="2"/>
      <c r="AL12" s="2"/>
      <c r="AM12" s="2">
        <v>3</v>
      </c>
      <c r="AN12" s="2"/>
      <c r="AO12" s="2"/>
      <c r="AP12" s="2">
        <f t="shared" si="0"/>
        <v>79.900000000000006</v>
      </c>
      <c r="AQ12" s="2">
        <f t="shared" si="1"/>
        <v>79.900000000000006</v>
      </c>
    </row>
    <row r="13" spans="1:49" x14ac:dyDescent="0.15">
      <c r="A13" s="2">
        <v>408</v>
      </c>
      <c r="B13" s="4"/>
      <c r="C13" s="2">
        <v>4</v>
      </c>
      <c r="D13" s="2">
        <v>1</v>
      </c>
      <c r="E13" s="2"/>
      <c r="F13" s="2">
        <v>0</v>
      </c>
      <c r="G13" s="2">
        <v>0</v>
      </c>
      <c r="H13" s="2"/>
      <c r="I13" s="2">
        <v>4</v>
      </c>
      <c r="J13" s="2">
        <v>0</v>
      </c>
      <c r="K13" s="2"/>
      <c r="L13" s="2">
        <v>10</v>
      </c>
      <c r="M13" s="2">
        <v>0</v>
      </c>
      <c r="N13" s="2">
        <v>5</v>
      </c>
      <c r="O13" s="2">
        <v>0</v>
      </c>
      <c r="P13" s="2"/>
      <c r="Q13" s="2"/>
      <c r="R13" s="2">
        <v>1</v>
      </c>
      <c r="S13" s="2">
        <v>0</v>
      </c>
      <c r="T13" s="2"/>
      <c r="U13" s="2">
        <v>5</v>
      </c>
      <c r="V13" s="2">
        <v>0</v>
      </c>
      <c r="W13" s="2"/>
      <c r="X13" s="2">
        <v>2</v>
      </c>
      <c r="Y13" s="2">
        <v>0</v>
      </c>
      <c r="Z13" s="2">
        <v>10</v>
      </c>
      <c r="AA13" s="2">
        <v>6</v>
      </c>
      <c r="AB13" s="2">
        <v>0</v>
      </c>
      <c r="AC13" s="2"/>
      <c r="AD13" s="2">
        <v>0</v>
      </c>
      <c r="AE13" s="2"/>
      <c r="AF13" s="2"/>
      <c r="AG13" s="2">
        <v>3</v>
      </c>
      <c r="AH13" s="2">
        <v>2</v>
      </c>
      <c r="AI13" s="2"/>
      <c r="AJ13" s="2">
        <v>8</v>
      </c>
      <c r="AK13" s="2">
        <v>0</v>
      </c>
      <c r="AL13" s="2"/>
      <c r="AM13" s="2">
        <v>12</v>
      </c>
      <c r="AN13" s="2">
        <v>3</v>
      </c>
      <c r="AO13" s="56" t="s">
        <v>58</v>
      </c>
      <c r="AP13" s="2">
        <f t="shared" si="0"/>
        <v>95.4</v>
      </c>
      <c r="AQ13" s="2">
        <f t="shared" si="1"/>
        <v>86</v>
      </c>
    </row>
    <row r="14" spans="1:49" s="25" customFormat="1" x14ac:dyDescent="0.15">
      <c r="A14" s="28">
        <v>419</v>
      </c>
      <c r="B14" s="57" t="s">
        <v>30</v>
      </c>
      <c r="C14" s="28">
        <v>5</v>
      </c>
      <c r="D14" s="28"/>
      <c r="E14" s="58"/>
      <c r="F14" s="28">
        <v>4</v>
      </c>
      <c r="G14" s="28"/>
      <c r="H14" s="28"/>
      <c r="I14" s="28">
        <v>2</v>
      </c>
      <c r="J14" s="28"/>
      <c r="K14" s="28"/>
      <c r="L14" s="28">
        <v>5</v>
      </c>
      <c r="M14" s="28"/>
      <c r="N14" s="28"/>
      <c r="O14" s="28">
        <v>0</v>
      </c>
      <c r="P14" s="28"/>
      <c r="Q14" s="28"/>
      <c r="R14" s="28">
        <v>0</v>
      </c>
      <c r="S14" s="28"/>
      <c r="T14" s="28"/>
      <c r="U14" s="28">
        <v>3</v>
      </c>
      <c r="V14" s="28"/>
      <c r="W14" s="28"/>
      <c r="X14" s="28">
        <v>3</v>
      </c>
      <c r="Y14" s="28"/>
      <c r="Z14" s="28"/>
      <c r="AA14" s="28">
        <v>9</v>
      </c>
      <c r="AB14" s="28"/>
      <c r="AC14" s="28"/>
      <c r="AD14" s="28"/>
      <c r="AE14" s="28"/>
      <c r="AF14" s="28"/>
      <c r="AG14" s="28">
        <v>2</v>
      </c>
      <c r="AH14" s="28"/>
      <c r="AI14" s="28"/>
      <c r="AJ14" s="28">
        <v>0</v>
      </c>
      <c r="AK14" s="28"/>
      <c r="AL14" s="28"/>
      <c r="AM14" s="28">
        <v>0</v>
      </c>
      <c r="AN14" s="28"/>
      <c r="AO14" s="28"/>
      <c r="AP14" s="28">
        <f t="shared" si="0"/>
        <v>49.4</v>
      </c>
      <c r="AQ14" s="28">
        <f t="shared" si="1"/>
        <v>49.4</v>
      </c>
    </row>
    <row r="15" spans="1:49" s="25" customFormat="1" x14ac:dyDescent="0.15">
      <c r="A15" s="28">
        <v>529</v>
      </c>
      <c r="B15" s="59" t="s">
        <v>59</v>
      </c>
      <c r="C15" s="28">
        <v>11</v>
      </c>
      <c r="D15" s="28"/>
      <c r="E15" s="28"/>
      <c r="F15" s="28">
        <v>9</v>
      </c>
      <c r="G15" s="28">
        <v>2</v>
      </c>
      <c r="H15" s="28">
        <v>5</v>
      </c>
      <c r="I15" s="28">
        <v>0</v>
      </c>
      <c r="J15" s="28"/>
      <c r="K15" s="28">
        <v>3</v>
      </c>
      <c r="L15" s="28">
        <v>5</v>
      </c>
      <c r="M15" s="28">
        <v>1</v>
      </c>
      <c r="N15" s="28">
        <v>5</v>
      </c>
      <c r="O15" s="28">
        <v>0</v>
      </c>
      <c r="P15" s="28"/>
      <c r="Q15" s="28">
        <v>3</v>
      </c>
      <c r="R15" s="28">
        <v>0</v>
      </c>
      <c r="S15" s="28"/>
      <c r="T15" s="28">
        <v>2</v>
      </c>
      <c r="U15" s="28">
        <v>5</v>
      </c>
      <c r="V15" s="28"/>
      <c r="W15" s="28"/>
      <c r="X15" s="28">
        <v>2</v>
      </c>
      <c r="Y15" s="28"/>
      <c r="Z15" s="28"/>
      <c r="AA15" s="28">
        <v>5</v>
      </c>
      <c r="AB15" s="28"/>
      <c r="AC15" s="28"/>
      <c r="AD15" s="28"/>
      <c r="AE15" s="28"/>
      <c r="AF15" s="28"/>
      <c r="AG15" s="28">
        <v>4</v>
      </c>
      <c r="AH15" s="28"/>
      <c r="AI15" s="28"/>
      <c r="AJ15" s="28">
        <v>0</v>
      </c>
      <c r="AK15" s="28"/>
      <c r="AL15" s="28"/>
      <c r="AM15" s="28">
        <v>14</v>
      </c>
      <c r="AN15" s="28"/>
      <c r="AO15" s="28"/>
      <c r="AP15" s="28">
        <f t="shared" si="0"/>
        <v>68.099999999999994</v>
      </c>
      <c r="AQ15" s="28">
        <f t="shared" si="1"/>
        <v>65.5</v>
      </c>
    </row>
    <row r="16" spans="1:49" x14ac:dyDescent="0.15">
      <c r="A16" s="2">
        <v>538</v>
      </c>
      <c r="B16" s="2" t="s">
        <v>30</v>
      </c>
      <c r="C16" s="2">
        <v>2</v>
      </c>
      <c r="D16" s="2"/>
      <c r="E16" s="2"/>
      <c r="F16" s="2">
        <v>2</v>
      </c>
      <c r="G16" s="2"/>
      <c r="H16" s="2"/>
      <c r="I16" s="2">
        <v>0</v>
      </c>
      <c r="J16" s="2"/>
      <c r="K16" s="2"/>
      <c r="L16" s="2">
        <v>3</v>
      </c>
      <c r="M16" s="2"/>
      <c r="N16" s="2"/>
      <c r="O16" s="2"/>
      <c r="P16" s="2"/>
      <c r="Q16" s="2"/>
      <c r="R16" s="2">
        <v>0</v>
      </c>
      <c r="S16" s="2"/>
      <c r="T16" s="2"/>
      <c r="U16" s="2">
        <v>4</v>
      </c>
      <c r="V16" s="2"/>
      <c r="W16" s="2"/>
      <c r="X16" s="2"/>
      <c r="Y16" s="2"/>
      <c r="Z16" s="2"/>
      <c r="AA16" s="2">
        <v>6</v>
      </c>
      <c r="AB16" s="2"/>
      <c r="AC16" s="2"/>
      <c r="AD16" s="2"/>
      <c r="AE16" s="2"/>
      <c r="AF16" s="2"/>
      <c r="AG16" s="2">
        <v>5</v>
      </c>
      <c r="AH16" s="2"/>
      <c r="AI16" s="2"/>
      <c r="AJ16" s="2">
        <v>7</v>
      </c>
      <c r="AK16" s="2"/>
      <c r="AL16" s="2"/>
      <c r="AM16" s="2">
        <v>6</v>
      </c>
      <c r="AN16" s="2"/>
      <c r="AO16" s="2"/>
      <c r="AP16" s="2">
        <f t="shared" si="0"/>
        <v>57.7</v>
      </c>
      <c r="AQ16" s="2">
        <f t="shared" si="1"/>
        <v>57.7</v>
      </c>
    </row>
    <row r="17" spans="1:43" x14ac:dyDescent="0.15">
      <c r="A17" s="2">
        <v>542</v>
      </c>
      <c r="B17" s="2" t="s">
        <v>30</v>
      </c>
      <c r="C17" s="2">
        <v>8</v>
      </c>
      <c r="D17" s="2"/>
      <c r="E17" s="2"/>
      <c r="F17" s="2">
        <v>2</v>
      </c>
      <c r="G17" s="2"/>
      <c r="H17" s="2"/>
      <c r="I17" s="2">
        <v>0</v>
      </c>
      <c r="J17" s="2"/>
      <c r="K17" s="2"/>
      <c r="L17" s="2">
        <v>5</v>
      </c>
      <c r="M17" s="2"/>
      <c r="N17" s="2"/>
      <c r="O17" s="2"/>
      <c r="P17" s="2"/>
      <c r="Q17" s="2"/>
      <c r="R17" s="2">
        <v>1</v>
      </c>
      <c r="S17" s="2"/>
      <c r="T17" s="2"/>
      <c r="U17" s="2">
        <v>4</v>
      </c>
      <c r="V17" s="2"/>
      <c r="W17" s="2"/>
      <c r="X17" s="2">
        <v>5</v>
      </c>
      <c r="Y17" s="2"/>
      <c r="Z17" s="2"/>
      <c r="AA17" s="2">
        <v>9</v>
      </c>
      <c r="AB17" s="2"/>
      <c r="AC17" s="2"/>
      <c r="AD17" s="2">
        <v>0</v>
      </c>
      <c r="AE17" s="2"/>
      <c r="AF17" s="2"/>
      <c r="AG17" s="2">
        <v>4</v>
      </c>
      <c r="AH17" s="2"/>
      <c r="AI17" s="2"/>
      <c r="AJ17" s="2">
        <v>0</v>
      </c>
      <c r="AK17" s="2"/>
      <c r="AL17" s="2"/>
      <c r="AM17" s="2">
        <v>4</v>
      </c>
      <c r="AN17" s="2"/>
      <c r="AO17" s="2"/>
      <c r="AP17" s="2">
        <f t="shared" si="0"/>
        <v>56.5</v>
      </c>
      <c r="AQ17" s="2">
        <f t="shared" si="1"/>
        <v>56.5</v>
      </c>
    </row>
    <row r="18" spans="1:43" s="25" customFormat="1" x14ac:dyDescent="0.15">
      <c r="A18" s="28">
        <v>607</v>
      </c>
      <c r="B18" s="28" t="s">
        <v>54</v>
      </c>
      <c r="C18" s="28">
        <v>0</v>
      </c>
      <c r="D18" s="28"/>
      <c r="E18" s="28"/>
      <c r="F18" s="28"/>
      <c r="G18" s="28"/>
      <c r="H18" s="28"/>
      <c r="I18" s="28">
        <v>0</v>
      </c>
      <c r="J18" s="28"/>
      <c r="K18" s="28"/>
      <c r="L18" s="28"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>
        <v>1</v>
      </c>
      <c r="Y18" s="28"/>
      <c r="Z18" s="28"/>
      <c r="AA18" s="28">
        <v>2</v>
      </c>
      <c r="AB18" s="28"/>
      <c r="AC18" s="28"/>
      <c r="AD18" s="28">
        <v>0</v>
      </c>
      <c r="AE18" s="28"/>
      <c r="AF18" s="28"/>
      <c r="AG18" s="28">
        <v>0</v>
      </c>
      <c r="AH18" s="28"/>
      <c r="AI18" s="28"/>
      <c r="AJ18" s="28">
        <v>0</v>
      </c>
      <c r="AK18" s="28"/>
      <c r="AL18" s="28"/>
      <c r="AM18" s="28">
        <v>3</v>
      </c>
      <c r="AN18" s="28"/>
      <c r="AO18" s="28"/>
      <c r="AP18" s="28">
        <f t="shared" si="0"/>
        <v>9.6</v>
      </c>
      <c r="AQ18" s="28">
        <f t="shared" si="1"/>
        <v>9.6</v>
      </c>
    </row>
    <row r="19" spans="1:43" x14ac:dyDescent="0.15">
      <c r="A19" s="2">
        <v>608</v>
      </c>
      <c r="B19" s="2" t="s">
        <v>30</v>
      </c>
      <c r="C19" s="2">
        <v>5</v>
      </c>
      <c r="D19" s="2"/>
      <c r="E19" s="2"/>
      <c r="F19" s="2">
        <v>3</v>
      </c>
      <c r="G19" s="2"/>
      <c r="H19" s="2"/>
      <c r="I19" s="2">
        <v>2</v>
      </c>
      <c r="J19" s="2"/>
      <c r="K19" s="2"/>
      <c r="L19" s="2">
        <v>5</v>
      </c>
      <c r="M19" s="2"/>
      <c r="N19" s="2"/>
      <c r="O19" s="2">
        <v>0</v>
      </c>
      <c r="P19" s="2"/>
      <c r="Q19" s="2"/>
      <c r="R19" s="2"/>
      <c r="S19" s="2"/>
      <c r="T19" s="2"/>
      <c r="U19" s="2">
        <v>8</v>
      </c>
      <c r="V19" s="2"/>
      <c r="W19" s="2"/>
      <c r="X19" s="2">
        <v>2</v>
      </c>
      <c r="Y19" s="2"/>
      <c r="Z19" s="2"/>
      <c r="AA19" s="2">
        <v>10</v>
      </c>
      <c r="AB19" s="2"/>
      <c r="AC19" s="2"/>
      <c r="AD19" s="2">
        <v>1</v>
      </c>
      <c r="AE19" s="2"/>
      <c r="AF19" s="2"/>
      <c r="AG19" s="2">
        <v>8</v>
      </c>
      <c r="AH19" s="2"/>
      <c r="AI19" s="2"/>
      <c r="AJ19" s="2">
        <v>0</v>
      </c>
      <c r="AK19" s="2"/>
      <c r="AL19" s="2"/>
      <c r="AM19" s="2">
        <v>10</v>
      </c>
      <c r="AN19" s="2"/>
      <c r="AO19" s="2"/>
      <c r="AP19" s="2">
        <f t="shared" si="0"/>
        <v>82.699999999999989</v>
      </c>
      <c r="AQ19" s="2">
        <f t="shared" si="1"/>
        <v>82.699999999999989</v>
      </c>
    </row>
    <row r="20" spans="1:43" x14ac:dyDescent="0.15">
      <c r="A20" s="2">
        <v>629</v>
      </c>
      <c r="B20" s="2" t="s">
        <v>30</v>
      </c>
      <c r="C20" s="2">
        <v>0</v>
      </c>
      <c r="D20" s="2"/>
      <c r="E20" s="2"/>
      <c r="F20" s="2">
        <v>1</v>
      </c>
      <c r="G20" s="2"/>
      <c r="H20" s="2"/>
      <c r="I20" s="2">
        <v>0</v>
      </c>
      <c r="J20" s="2"/>
      <c r="K20" s="2"/>
      <c r="L20" s="2">
        <v>4</v>
      </c>
      <c r="M20" s="2"/>
      <c r="N20" s="2"/>
      <c r="O20" s="2">
        <v>0</v>
      </c>
      <c r="P20" s="2"/>
      <c r="Q20" s="2"/>
      <c r="R20" s="2"/>
      <c r="S20" s="2"/>
      <c r="T20" s="2"/>
      <c r="U20" s="2">
        <v>0</v>
      </c>
      <c r="V20" s="2"/>
      <c r="W20" s="2"/>
      <c r="X20" s="2">
        <v>0</v>
      </c>
      <c r="Y20" s="2"/>
      <c r="Z20" s="2"/>
      <c r="AA20" s="2">
        <v>0</v>
      </c>
      <c r="AB20" s="2"/>
      <c r="AC20" s="2"/>
      <c r="AD20" s="2"/>
      <c r="AE20" s="2"/>
      <c r="AF20" s="2"/>
      <c r="AG20" s="2">
        <v>0</v>
      </c>
      <c r="AH20" s="2"/>
      <c r="AI20" s="2"/>
      <c r="AJ20" s="2">
        <v>0</v>
      </c>
      <c r="AK20" s="2"/>
      <c r="AL20" s="2"/>
      <c r="AM20" s="2">
        <v>0</v>
      </c>
      <c r="AN20" s="2"/>
      <c r="AO20" s="2"/>
      <c r="AP20" s="2">
        <f t="shared" si="0"/>
        <v>4.8</v>
      </c>
      <c r="AQ20" s="2">
        <f t="shared" si="1"/>
        <v>4.8</v>
      </c>
    </row>
    <row r="21" spans="1:43" x14ac:dyDescent="0.15">
      <c r="A21" s="5">
        <v>715</v>
      </c>
      <c r="B21" s="6" t="s">
        <v>30</v>
      </c>
      <c r="C21" s="2">
        <v>6</v>
      </c>
      <c r="D21" s="2">
        <v>1</v>
      </c>
      <c r="E21" s="2"/>
      <c r="F21" s="2">
        <v>3</v>
      </c>
      <c r="G21" s="2">
        <v>3</v>
      </c>
      <c r="H21" s="2"/>
      <c r="I21" s="2">
        <v>0</v>
      </c>
      <c r="J21" s="2">
        <v>0</v>
      </c>
      <c r="K21" s="2"/>
      <c r="L21" s="2">
        <v>5</v>
      </c>
      <c r="M21" s="2">
        <v>5</v>
      </c>
      <c r="N21" s="2">
        <v>-3</v>
      </c>
      <c r="O21" s="2">
        <v>1</v>
      </c>
      <c r="P21" s="2">
        <v>1</v>
      </c>
      <c r="Q21" s="2">
        <v>-1</v>
      </c>
      <c r="R21" s="2">
        <v>0</v>
      </c>
      <c r="S21" s="2"/>
      <c r="T21" s="2"/>
      <c r="U21" s="2">
        <v>9</v>
      </c>
      <c r="V21" s="2">
        <v>7</v>
      </c>
      <c r="W21" s="2">
        <v>-2</v>
      </c>
      <c r="X21" s="2">
        <v>10</v>
      </c>
      <c r="Y21" s="2">
        <v>5</v>
      </c>
      <c r="Z21" s="2"/>
      <c r="AA21" s="2">
        <v>10</v>
      </c>
      <c r="AB21" s="2">
        <v>3</v>
      </c>
      <c r="AC21" s="2"/>
      <c r="AD21" s="2">
        <v>0</v>
      </c>
      <c r="AE21" s="2"/>
      <c r="AF21" s="2"/>
      <c r="AG21" s="2">
        <v>6</v>
      </c>
      <c r="AH21" s="2">
        <v>0</v>
      </c>
      <c r="AI21" s="2">
        <v>6</v>
      </c>
      <c r="AJ21" s="2">
        <v>5</v>
      </c>
      <c r="AK21" s="2">
        <v>3</v>
      </c>
      <c r="AL21" s="2"/>
      <c r="AM21" s="2">
        <v>12</v>
      </c>
      <c r="AN21" s="2">
        <v>3</v>
      </c>
      <c r="AO21" s="2"/>
      <c r="AP21" s="2">
        <f t="shared" si="0"/>
        <v>101.1</v>
      </c>
      <c r="AQ21" s="2">
        <f t="shared" si="1"/>
        <v>57.1</v>
      </c>
    </row>
    <row r="22" spans="1:43" s="25" customFormat="1" x14ac:dyDescent="0.15">
      <c r="A22" s="28">
        <v>719</v>
      </c>
      <c r="B22" s="28"/>
      <c r="C22" s="28">
        <v>0</v>
      </c>
      <c r="D22" s="28"/>
      <c r="E22" s="28"/>
      <c r="F22" s="28">
        <v>0</v>
      </c>
      <c r="G22" s="28"/>
      <c r="H22" s="28"/>
      <c r="I22" s="28">
        <v>0</v>
      </c>
      <c r="J22" s="28"/>
      <c r="K22" s="28"/>
      <c r="L22" s="28">
        <v>0</v>
      </c>
      <c r="M22" s="28"/>
      <c r="N22" s="28"/>
      <c r="O22" s="28">
        <v>0</v>
      </c>
      <c r="P22" s="28"/>
      <c r="Q22" s="28"/>
      <c r="R22" s="28">
        <v>0</v>
      </c>
      <c r="S22" s="28"/>
      <c r="T22" s="28"/>
      <c r="U22" s="28">
        <v>0</v>
      </c>
      <c r="V22" s="28"/>
      <c r="W22" s="28"/>
      <c r="X22" s="28">
        <v>1</v>
      </c>
      <c r="Y22" s="28"/>
      <c r="Z22" s="28"/>
      <c r="AA22" s="28">
        <v>0</v>
      </c>
      <c r="AB22" s="28"/>
      <c r="AC22" s="28"/>
      <c r="AD22" s="28"/>
      <c r="AE22" s="28"/>
      <c r="AF22" s="28"/>
      <c r="AG22" s="28">
        <v>0</v>
      </c>
      <c r="AH22" s="28"/>
      <c r="AI22" s="28"/>
      <c r="AJ22" s="28">
        <v>0</v>
      </c>
      <c r="AK22" s="28"/>
      <c r="AL22" s="28"/>
      <c r="AM22" s="28">
        <v>0</v>
      </c>
      <c r="AN22" s="28"/>
      <c r="AO22" s="28"/>
      <c r="AP22" s="28">
        <f t="shared" si="0"/>
        <v>1.5</v>
      </c>
      <c r="AQ22" s="28">
        <f t="shared" si="1"/>
        <v>1.5</v>
      </c>
    </row>
    <row r="23" spans="1:43" x14ac:dyDescent="0.15">
      <c r="A23" s="2">
        <v>733</v>
      </c>
      <c r="B23" s="2" t="s">
        <v>30</v>
      </c>
      <c r="C23" s="2">
        <v>12</v>
      </c>
      <c r="D23" s="2"/>
      <c r="E23" s="2"/>
      <c r="F23" s="2">
        <v>3</v>
      </c>
      <c r="G23" s="2"/>
      <c r="H23" s="2"/>
      <c r="I23" s="2">
        <v>2</v>
      </c>
      <c r="J23" s="2"/>
      <c r="K23" s="2"/>
      <c r="L23" s="2">
        <v>3</v>
      </c>
      <c r="M23" s="2"/>
      <c r="N23" s="2"/>
      <c r="O23" s="2"/>
      <c r="P23" s="2"/>
      <c r="Q23" s="2"/>
      <c r="R23" s="2">
        <v>3</v>
      </c>
      <c r="S23" s="2"/>
      <c r="T23" s="2"/>
      <c r="U23" s="2">
        <v>8</v>
      </c>
      <c r="V23" s="2"/>
      <c r="W23" s="2"/>
      <c r="X23" s="2">
        <v>10</v>
      </c>
      <c r="Y23" s="2"/>
      <c r="Z23" s="2"/>
      <c r="AA23" s="2">
        <v>3</v>
      </c>
      <c r="AB23" s="2"/>
      <c r="AC23" s="2"/>
      <c r="AD23" s="2">
        <v>0</v>
      </c>
      <c r="AE23" s="2"/>
      <c r="AF23" s="2"/>
      <c r="AG23" s="2">
        <v>10</v>
      </c>
      <c r="AH23" s="2"/>
      <c r="AI23" s="2"/>
      <c r="AJ23" s="2">
        <v>1</v>
      </c>
      <c r="AK23" s="2"/>
      <c r="AL23" s="2"/>
      <c r="AM23" s="2">
        <v>8</v>
      </c>
      <c r="AN23" s="2"/>
      <c r="AO23" s="2"/>
      <c r="AP23" s="2">
        <f t="shared" si="0"/>
        <v>91.1</v>
      </c>
      <c r="AQ23" s="2">
        <f t="shared" si="1"/>
        <v>91.1</v>
      </c>
    </row>
    <row r="24" spans="1:43" x14ac:dyDescent="0.15">
      <c r="A24" s="2">
        <v>740</v>
      </c>
      <c r="B24" s="2"/>
      <c r="C24" s="2">
        <v>4</v>
      </c>
      <c r="D24" s="2"/>
      <c r="E24" s="2"/>
      <c r="F24" s="2">
        <v>1</v>
      </c>
      <c r="G24" s="2"/>
      <c r="H24" s="2"/>
      <c r="I24" s="2">
        <v>1</v>
      </c>
      <c r="J24" s="2"/>
      <c r="K24" s="2"/>
      <c r="L24" s="2">
        <v>5</v>
      </c>
      <c r="M24" s="2"/>
      <c r="N24" s="2"/>
      <c r="O24" s="2">
        <v>0</v>
      </c>
      <c r="P24" s="2"/>
      <c r="Q24" s="2"/>
      <c r="R24" s="2">
        <v>0</v>
      </c>
      <c r="S24" s="2"/>
      <c r="T24" s="2"/>
      <c r="U24" s="2">
        <v>7</v>
      </c>
      <c r="V24" s="2"/>
      <c r="W24" s="2"/>
      <c r="X24" s="2">
        <v>5</v>
      </c>
      <c r="Y24" s="2"/>
      <c r="Z24" s="2"/>
      <c r="AA24" s="2">
        <v>3</v>
      </c>
      <c r="AB24" s="2"/>
      <c r="AC24" s="2"/>
      <c r="AD24" s="2">
        <v>0</v>
      </c>
      <c r="AE24" s="2"/>
      <c r="AF24" s="2"/>
      <c r="AG24" s="2">
        <v>2</v>
      </c>
      <c r="AH24" s="2"/>
      <c r="AI24" s="2"/>
      <c r="AJ24" s="2">
        <v>0</v>
      </c>
      <c r="AK24" s="2"/>
      <c r="AL24" s="2"/>
      <c r="AM24" s="2">
        <v>2</v>
      </c>
      <c r="AN24" s="2"/>
      <c r="AO24" s="2"/>
      <c r="AP24" s="2">
        <f t="shared" si="0"/>
        <v>40.799999999999997</v>
      </c>
      <c r="AQ24" s="2">
        <f t="shared" si="1"/>
        <v>40.799999999999997</v>
      </c>
    </row>
    <row r="25" spans="1:43" x14ac:dyDescent="0.15">
      <c r="A25" s="2" t="s">
        <v>23</v>
      </c>
      <c r="B25" s="2"/>
      <c r="C25" s="2">
        <f>SUM(C23:C24)</f>
        <v>16</v>
      </c>
      <c r="D25" s="2"/>
      <c r="E25" s="2"/>
      <c r="F25" s="2">
        <f>SUM(F23:F24)</f>
        <v>4</v>
      </c>
      <c r="G25" s="2"/>
      <c r="H25" s="2"/>
      <c r="I25" s="2">
        <f>SUM(I23:I24)</f>
        <v>3</v>
      </c>
      <c r="J25" s="2"/>
      <c r="K25" s="2"/>
      <c r="L25" s="2">
        <f>SUM(L23:L24)</f>
        <v>8</v>
      </c>
      <c r="M25" s="2"/>
      <c r="N25" s="2"/>
      <c r="O25" s="2">
        <f>SUM(O23:O24)</f>
        <v>0</v>
      </c>
      <c r="P25" s="2"/>
      <c r="Q25" s="2"/>
      <c r="R25" s="2">
        <f>SUM(R23:R24)</f>
        <v>3</v>
      </c>
      <c r="S25" s="2"/>
      <c r="T25" s="2"/>
      <c r="U25" s="2">
        <f>SUM(U23:U24)</f>
        <v>15</v>
      </c>
      <c r="V25" s="2"/>
      <c r="W25" s="2"/>
      <c r="X25" s="2">
        <f>SUM(X23:X24)</f>
        <v>15</v>
      </c>
      <c r="Y25" s="2"/>
      <c r="Z25" s="2"/>
      <c r="AA25" s="2">
        <f>SUM(AA23:AA24)</f>
        <v>6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f>SUM(AP4:AP24)</f>
        <v>1060.7</v>
      </c>
      <c r="AQ25" s="2">
        <f>SUM(AQ4:AQ24)</f>
        <v>1004.7</v>
      </c>
    </row>
    <row r="26" spans="1:43" x14ac:dyDescent="0.15">
      <c r="AQ26">
        <v>1165.9000000000001</v>
      </c>
    </row>
  </sheetData>
  <mergeCells count="15">
    <mergeCell ref="AA2:AC2"/>
    <mergeCell ref="AD2:AF2"/>
    <mergeCell ref="AG2:AI2"/>
    <mergeCell ref="AJ2:AL2"/>
    <mergeCell ref="AM2:AO2"/>
    <mergeCell ref="C1:AQ1"/>
    <mergeCell ref="A1:A3"/>
    <mergeCell ref="C2:E2"/>
    <mergeCell ref="F2:H2"/>
    <mergeCell ref="I2:K2"/>
    <mergeCell ref="L2:N2"/>
    <mergeCell ref="O2:Q2"/>
    <mergeCell ref="R2:T2"/>
    <mergeCell ref="U2:W2"/>
    <mergeCell ref="X2:Z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workbookViewId="0">
      <selection activeCell="P35" sqref="P35"/>
    </sheetView>
  </sheetViews>
  <sheetFormatPr defaultColWidth="9" defaultRowHeight="13.5" x14ac:dyDescent="0.15"/>
  <cols>
    <col min="1" max="1" width="5.625" customWidth="1"/>
    <col min="2" max="2" width="8.375" customWidth="1"/>
    <col min="3" max="5" width="4" style="11" customWidth="1"/>
    <col min="6" max="8" width="4" style="12" customWidth="1"/>
    <col min="9" max="11" width="4" style="11" customWidth="1"/>
    <col min="12" max="17" width="4" style="12" customWidth="1"/>
    <col min="18" max="20" width="4" style="2" customWidth="1"/>
    <col min="21" max="23" width="4" style="12" customWidth="1"/>
    <col min="24" max="35" width="4" style="2" customWidth="1"/>
    <col min="36" max="36" width="6.625" style="2" customWidth="1"/>
    <col min="37" max="37" width="6.625" style="11" customWidth="1"/>
    <col min="38" max="38" width="6.25" style="11" customWidth="1"/>
    <col min="39" max="39" width="6.5" style="11" customWidth="1"/>
    <col min="40" max="46" width="6.125" style="11" customWidth="1"/>
    <col min="47" max="47" width="8.125" style="11" customWidth="1"/>
    <col min="48" max="51" width="6.875" style="11" customWidth="1"/>
    <col min="52" max="52" width="7.75" style="11" customWidth="1"/>
  </cols>
  <sheetData>
    <row r="1" spans="1:52" x14ac:dyDescent="0.15">
      <c r="A1" s="36" t="s">
        <v>26</v>
      </c>
      <c r="B1" s="14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S1" s="39"/>
      <c r="T1" s="39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40"/>
    </row>
    <row r="2" spans="1:52" x14ac:dyDescent="0.15">
      <c r="A2" s="36"/>
      <c r="B2" s="15"/>
      <c r="C2" s="45" t="s">
        <v>4</v>
      </c>
      <c r="D2" s="46"/>
      <c r="E2" s="47"/>
      <c r="F2" s="42" t="s">
        <v>5</v>
      </c>
      <c r="G2" s="43"/>
      <c r="H2" s="44"/>
      <c r="I2" s="45" t="s">
        <v>27</v>
      </c>
      <c r="J2" s="46"/>
      <c r="K2" s="47"/>
      <c r="L2" s="42" t="s">
        <v>7</v>
      </c>
      <c r="M2" s="43"/>
      <c r="N2" s="44"/>
      <c r="O2" s="43" t="s">
        <v>9</v>
      </c>
      <c r="P2" s="43"/>
      <c r="Q2" s="44"/>
      <c r="R2" s="48" t="s">
        <v>10</v>
      </c>
      <c r="S2" s="49"/>
      <c r="T2" s="50"/>
      <c r="U2" s="42" t="s">
        <v>11</v>
      </c>
      <c r="V2" s="43"/>
      <c r="W2" s="44"/>
      <c r="X2" s="49" t="s">
        <v>12</v>
      </c>
      <c r="Y2" s="49"/>
      <c r="Z2" s="50"/>
      <c r="AA2" s="49" t="s">
        <v>13</v>
      </c>
      <c r="AB2" s="49"/>
      <c r="AC2" s="50"/>
      <c r="AD2" s="49" t="s">
        <v>28</v>
      </c>
      <c r="AE2" s="49"/>
      <c r="AF2" s="50"/>
      <c r="AG2" s="49" t="s">
        <v>29</v>
      </c>
      <c r="AH2" s="49"/>
      <c r="AI2" s="50"/>
      <c r="AJ2" s="7"/>
      <c r="AN2" s="45" t="s">
        <v>14</v>
      </c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7"/>
    </row>
    <row r="3" spans="1:52" x14ac:dyDescent="0.15">
      <c r="A3" s="36"/>
      <c r="B3" s="13"/>
      <c r="C3" s="11" t="s">
        <v>15</v>
      </c>
      <c r="D3" s="11" t="s">
        <v>16</v>
      </c>
      <c r="E3" s="11" t="s">
        <v>17</v>
      </c>
      <c r="F3" s="12" t="s">
        <v>15</v>
      </c>
      <c r="G3" s="12" t="s">
        <v>16</v>
      </c>
      <c r="H3" s="12" t="s">
        <v>17</v>
      </c>
      <c r="I3" s="11" t="s">
        <v>15</v>
      </c>
      <c r="J3" s="11" t="s">
        <v>16</v>
      </c>
      <c r="K3" s="11" t="s">
        <v>17</v>
      </c>
      <c r="L3" s="12" t="s">
        <v>15</v>
      </c>
      <c r="M3" s="12" t="s">
        <v>16</v>
      </c>
      <c r="N3" s="12" t="s">
        <v>17</v>
      </c>
      <c r="O3" s="11" t="s">
        <v>15</v>
      </c>
      <c r="P3" s="11" t="s">
        <v>16</v>
      </c>
      <c r="Q3" s="11" t="s">
        <v>17</v>
      </c>
      <c r="R3" s="12" t="s">
        <v>15</v>
      </c>
      <c r="S3" s="12" t="s">
        <v>16</v>
      </c>
      <c r="T3" s="12" t="s">
        <v>17</v>
      </c>
      <c r="U3" s="11" t="s">
        <v>15</v>
      </c>
      <c r="V3" s="11" t="s">
        <v>16</v>
      </c>
      <c r="W3" s="11" t="s">
        <v>17</v>
      </c>
      <c r="X3" s="12" t="s">
        <v>15</v>
      </c>
      <c r="Y3" s="12" t="s">
        <v>16</v>
      </c>
      <c r="Z3" s="12" t="s">
        <v>17</v>
      </c>
      <c r="AA3" s="12" t="s">
        <v>15</v>
      </c>
      <c r="AB3" s="12" t="s">
        <v>16</v>
      </c>
      <c r="AC3" s="12" t="s">
        <v>17</v>
      </c>
      <c r="AD3" s="12" t="s">
        <v>15</v>
      </c>
      <c r="AE3" s="12" t="s">
        <v>16</v>
      </c>
      <c r="AF3" s="12" t="s">
        <v>17</v>
      </c>
      <c r="AG3" s="12" t="s">
        <v>15</v>
      </c>
      <c r="AH3" s="12" t="s">
        <v>16</v>
      </c>
      <c r="AI3" s="12" t="s">
        <v>17</v>
      </c>
      <c r="AJ3" s="2" t="s">
        <v>18</v>
      </c>
      <c r="AK3" s="11" t="s">
        <v>19</v>
      </c>
      <c r="AL3" s="11" t="s">
        <v>20</v>
      </c>
      <c r="AM3" s="11" t="s">
        <v>21</v>
      </c>
      <c r="AQ3" s="11" t="s">
        <v>4</v>
      </c>
      <c r="AR3" s="11" t="s">
        <v>5</v>
      </c>
      <c r="AS3" s="11" t="s">
        <v>6</v>
      </c>
      <c r="AT3" s="11" t="s">
        <v>7</v>
      </c>
      <c r="AV3" s="11" t="s">
        <v>9</v>
      </c>
      <c r="AW3" s="11" t="s">
        <v>10</v>
      </c>
      <c r="AX3" s="11" t="s">
        <v>11</v>
      </c>
      <c r="AY3" s="11" t="s">
        <v>22</v>
      </c>
      <c r="AZ3" s="11" t="s">
        <v>13</v>
      </c>
    </row>
    <row r="4" spans="1:52" x14ac:dyDescent="0.15">
      <c r="A4" s="11">
        <v>201</v>
      </c>
      <c r="B4" s="11" t="s">
        <v>30</v>
      </c>
      <c r="C4" s="11">
        <v>24</v>
      </c>
      <c r="D4" s="11">
        <v>5</v>
      </c>
      <c r="E4" s="11">
        <v>14</v>
      </c>
      <c r="F4" s="12">
        <v>10</v>
      </c>
      <c r="G4" s="12">
        <v>7</v>
      </c>
      <c r="H4" s="12">
        <v>0</v>
      </c>
      <c r="I4" s="11">
        <v>4</v>
      </c>
      <c r="J4" s="11">
        <v>1</v>
      </c>
      <c r="K4" s="11">
        <v>1</v>
      </c>
      <c r="L4" s="12">
        <v>10</v>
      </c>
      <c r="M4" s="12">
        <v>3</v>
      </c>
      <c r="N4" s="12">
        <v>0</v>
      </c>
      <c r="O4" s="12">
        <v>4</v>
      </c>
      <c r="P4" s="12">
        <v>3</v>
      </c>
      <c r="Q4" s="12">
        <v>-1</v>
      </c>
      <c r="R4" s="2">
        <v>10</v>
      </c>
      <c r="S4" s="2">
        <v>0</v>
      </c>
      <c r="T4" s="2">
        <v>0</v>
      </c>
      <c r="U4" s="12">
        <v>10</v>
      </c>
      <c r="V4" s="12">
        <v>7</v>
      </c>
      <c r="W4" s="12">
        <v>-2</v>
      </c>
      <c r="X4" s="2">
        <v>10</v>
      </c>
      <c r="Y4" s="2">
        <v>10</v>
      </c>
      <c r="Z4" s="2">
        <v>-5</v>
      </c>
      <c r="AA4" s="2">
        <v>10</v>
      </c>
      <c r="AB4" s="2">
        <v>1</v>
      </c>
      <c r="AC4" s="2">
        <v>0</v>
      </c>
      <c r="AD4" s="2">
        <v>10</v>
      </c>
      <c r="AE4" s="2">
        <v>9</v>
      </c>
      <c r="AF4" s="2">
        <v>-4</v>
      </c>
      <c r="AG4" s="2">
        <v>4</v>
      </c>
      <c r="AH4" s="2">
        <v>2</v>
      </c>
      <c r="AI4" s="2">
        <v>0</v>
      </c>
      <c r="AJ4" s="2">
        <f t="shared" ref="AJ4:AJ35" si="0">(C4)*0.9+(F4)*0.8+(I4)*4.5+(L4)+(O4)*3.8+R4+U4+X4*1.5+AA4*1.8+AD4*1.8+AG4*2</f>
        <v>151.80000000000001</v>
      </c>
      <c r="AK4" s="11">
        <f t="shared" ref="AK4:AK35" si="1">(C4-D4)*0.9+(F4-G4)*0.8+(I4-J4)*4.5+(L4-M4)+(O4-P4)*3.8+(R4-S4)+(U4-V4)+(X4-Y4)*1.5+(AA4-AB4)*1.8+(AD4-AE4)*1.8+(AG4-AH4)*2</f>
        <v>78.8</v>
      </c>
      <c r="AL4" s="11" t="e">
        <f>(#REF!-#REF!)*2*0.3+(#REF!-#REF!)*2*0.2+(#REF!-#REF!)*1.2*0.25+(C4-D4)*0.9*0.5+(F4-G4)*0.8*0.5+(I4-J4)*0.5*0.4+(L4-M4)*0.35+(#REF!-#REF!)*1.5*0.5+(O4-P4)*1.3+(R4-S4)*0.35+(U4-V4)*0.4+(X4-Y4)*1.5*0.5+(AA4-AB4)</f>
        <v>#REF!</v>
      </c>
      <c r="AM4"/>
      <c r="AN4"/>
      <c r="AO4"/>
      <c r="AP4"/>
      <c r="AQ4" s="11">
        <f t="shared" ref="AQ4:AQ7" si="2">C4-D4</f>
        <v>19</v>
      </c>
      <c r="AR4" s="11">
        <f t="shared" ref="AR4:AR7" si="3">F4-G4</f>
        <v>3</v>
      </c>
      <c r="AS4" s="11">
        <f t="shared" ref="AS4:AS7" si="4">I4-J4</f>
        <v>3</v>
      </c>
      <c r="AT4" s="11">
        <f t="shared" ref="AT4:AT7" si="5">L4-M4</f>
        <v>7</v>
      </c>
      <c r="AU4"/>
      <c r="AV4" s="11">
        <f t="shared" ref="AV4:AV7" si="6">O4-P4</f>
        <v>1</v>
      </c>
      <c r="AW4" s="11">
        <f t="shared" ref="AW4:AW7" si="7">R4-S4</f>
        <v>10</v>
      </c>
      <c r="AX4" s="11">
        <f t="shared" ref="AX4:AX7" si="8">U4-V4</f>
        <v>3</v>
      </c>
      <c r="AY4" s="11">
        <f t="shared" ref="AY4:AY7" si="9">X4-Y4</f>
        <v>0</v>
      </c>
      <c r="AZ4" s="11">
        <f t="shared" ref="AZ4:AZ7" si="10">AA4-AB4</f>
        <v>9</v>
      </c>
    </row>
    <row r="5" spans="1:52" s="9" customFormat="1" x14ac:dyDescent="0.15">
      <c r="A5" s="16">
        <v>214</v>
      </c>
      <c r="B5" s="16" t="s">
        <v>30</v>
      </c>
      <c r="C5" s="16">
        <v>24</v>
      </c>
      <c r="D5" s="16">
        <v>21</v>
      </c>
      <c r="E5" s="16">
        <v>0</v>
      </c>
      <c r="F5" s="16">
        <v>10</v>
      </c>
      <c r="G5" s="16">
        <v>10</v>
      </c>
      <c r="H5" s="16">
        <v>0</v>
      </c>
      <c r="I5" s="16">
        <v>4</v>
      </c>
      <c r="J5" s="16">
        <v>0</v>
      </c>
      <c r="K5" s="16">
        <v>1</v>
      </c>
      <c r="L5" s="16">
        <v>10</v>
      </c>
      <c r="M5" s="16">
        <v>6</v>
      </c>
      <c r="N5" s="16">
        <v>0</v>
      </c>
      <c r="O5" s="16">
        <v>4</v>
      </c>
      <c r="P5" s="16">
        <v>4</v>
      </c>
      <c r="Q5" s="16">
        <v>-2</v>
      </c>
      <c r="R5" s="16">
        <v>10</v>
      </c>
      <c r="S5" s="16">
        <v>7</v>
      </c>
      <c r="T5" s="16">
        <v>0</v>
      </c>
      <c r="U5" s="16">
        <v>10</v>
      </c>
      <c r="V5" s="16">
        <v>1</v>
      </c>
      <c r="W5" s="16">
        <v>3</v>
      </c>
      <c r="X5" s="16">
        <v>10</v>
      </c>
      <c r="Y5" s="16">
        <v>1</v>
      </c>
      <c r="Z5" s="16">
        <v>9</v>
      </c>
      <c r="AA5" s="16">
        <v>10</v>
      </c>
      <c r="AB5" s="16">
        <v>0</v>
      </c>
      <c r="AC5" s="16">
        <v>0</v>
      </c>
      <c r="AD5" s="16">
        <v>20</v>
      </c>
      <c r="AE5" s="16">
        <v>4</v>
      </c>
      <c r="AF5" s="16">
        <v>6</v>
      </c>
      <c r="AG5" s="16">
        <v>4</v>
      </c>
      <c r="AH5" s="16">
        <v>3</v>
      </c>
      <c r="AI5" s="16">
        <v>-1</v>
      </c>
      <c r="AJ5" s="2">
        <f t="shared" si="0"/>
        <v>169.8</v>
      </c>
      <c r="AK5" s="11">
        <f t="shared" si="1"/>
        <v>99</v>
      </c>
      <c r="AL5" s="16" t="e">
        <f>(#REF!-#REF!)*2*0.3+(#REF!-#REF!)*2*0.2+(#REF!-#REF!)*1.2*0.25+(C5-D5)*0.9*0.5+(F5-G5)*0.8*0.5+(I5-J5)*0.5*0.4+(L5-M5)*0.35+(#REF!-#REF!)*1.5*0.5+(O5-P5)*1.3+(R5-S5)*0.35+(U5-V5)*0.4+(X5-Y5)*1.5*0.5+(AA5-AB5)</f>
        <v>#REF!</v>
      </c>
      <c r="AM5" s="16"/>
      <c r="AN5" s="16"/>
      <c r="AO5" s="16"/>
      <c r="AP5" s="16"/>
      <c r="AQ5" s="16">
        <f t="shared" si="2"/>
        <v>3</v>
      </c>
      <c r="AR5" s="16">
        <f t="shared" si="3"/>
        <v>0</v>
      </c>
      <c r="AS5" s="16">
        <f t="shared" si="4"/>
        <v>4</v>
      </c>
      <c r="AT5" s="16">
        <f t="shared" si="5"/>
        <v>4</v>
      </c>
      <c r="AU5" s="16"/>
      <c r="AV5" s="16">
        <f t="shared" si="6"/>
        <v>0</v>
      </c>
      <c r="AW5" s="16">
        <f t="shared" si="7"/>
        <v>3</v>
      </c>
      <c r="AX5" s="16">
        <f t="shared" si="8"/>
        <v>9</v>
      </c>
      <c r="AY5" s="16">
        <f t="shared" si="9"/>
        <v>9</v>
      </c>
      <c r="AZ5" s="16">
        <f t="shared" si="10"/>
        <v>10</v>
      </c>
    </row>
    <row r="6" spans="1:52" x14ac:dyDescent="0.15">
      <c r="A6" s="11">
        <v>217</v>
      </c>
      <c r="B6" s="11"/>
      <c r="C6" s="11">
        <v>12</v>
      </c>
      <c r="D6" s="11">
        <v>10</v>
      </c>
      <c r="E6" s="11">
        <v>0</v>
      </c>
      <c r="F6" s="12">
        <v>5</v>
      </c>
      <c r="G6" s="12">
        <v>4</v>
      </c>
      <c r="H6" s="12">
        <v>0</v>
      </c>
      <c r="I6" s="11">
        <v>2</v>
      </c>
      <c r="J6" s="11">
        <v>2</v>
      </c>
      <c r="K6" s="11">
        <v>-1</v>
      </c>
      <c r="L6" s="12">
        <v>5</v>
      </c>
      <c r="M6" s="12">
        <v>5</v>
      </c>
      <c r="N6" s="12">
        <v>-2</v>
      </c>
      <c r="O6" s="12">
        <v>2</v>
      </c>
      <c r="P6" s="12">
        <v>2</v>
      </c>
      <c r="Q6" s="12">
        <v>0</v>
      </c>
      <c r="R6" s="2">
        <v>5</v>
      </c>
      <c r="S6" s="2">
        <v>5</v>
      </c>
      <c r="T6" s="2">
        <v>-3</v>
      </c>
      <c r="U6" s="12">
        <v>5</v>
      </c>
      <c r="V6" s="12">
        <v>5</v>
      </c>
      <c r="W6" s="12">
        <v>-3</v>
      </c>
      <c r="X6" s="2">
        <v>5</v>
      </c>
      <c r="Y6" s="2">
        <v>3</v>
      </c>
      <c r="Z6" s="2">
        <v>0</v>
      </c>
      <c r="AA6" s="2">
        <v>5</v>
      </c>
      <c r="AB6" s="2">
        <v>5</v>
      </c>
      <c r="AC6" s="2">
        <v>-3</v>
      </c>
      <c r="AD6" s="2">
        <v>5</v>
      </c>
      <c r="AE6" s="2">
        <v>5</v>
      </c>
      <c r="AF6" s="2">
        <v>-3</v>
      </c>
      <c r="AG6" s="2">
        <v>2</v>
      </c>
      <c r="AH6" s="2">
        <v>0</v>
      </c>
      <c r="AI6" s="2">
        <v>1</v>
      </c>
      <c r="AJ6" s="2">
        <f t="shared" si="0"/>
        <v>75.900000000000006</v>
      </c>
      <c r="AK6" s="11">
        <f t="shared" si="1"/>
        <v>9.6</v>
      </c>
      <c r="AL6" s="11" t="e">
        <f>(#REF!-#REF!)*2*0.3+(#REF!-#REF!)*2*0.2+(#REF!-#REF!)*1.2*0.25+(C6-D6)*0.9*0.5+(F6-G6)*0.8*0.5+(I6-J6)*0.5*0.4+(L6-M6)*0.35+(#REF!-#REF!)*1.5*0.5+(O6-P6)*1.3+(R6-S6)*0.35+(U6-V6)*0.4+(X6-Y6)*1.5*0.5+(AA6-AB6)</f>
        <v>#REF!</v>
      </c>
      <c r="AM6"/>
      <c r="AN6"/>
      <c r="AO6"/>
      <c r="AP6"/>
      <c r="AQ6" s="11">
        <f t="shared" si="2"/>
        <v>2</v>
      </c>
      <c r="AR6" s="11">
        <f t="shared" si="3"/>
        <v>1</v>
      </c>
      <c r="AS6" s="11">
        <f t="shared" si="4"/>
        <v>0</v>
      </c>
      <c r="AT6" s="11">
        <f t="shared" si="5"/>
        <v>0</v>
      </c>
      <c r="AU6"/>
      <c r="AV6" s="11">
        <f t="shared" si="6"/>
        <v>0</v>
      </c>
      <c r="AW6" s="11">
        <f t="shared" si="7"/>
        <v>0</v>
      </c>
      <c r="AX6" s="11">
        <f t="shared" si="8"/>
        <v>0</v>
      </c>
      <c r="AY6" s="11">
        <f t="shared" si="9"/>
        <v>2</v>
      </c>
      <c r="AZ6" s="11">
        <f t="shared" si="10"/>
        <v>0</v>
      </c>
    </row>
    <row r="7" spans="1:52" s="9" customFormat="1" x14ac:dyDescent="0.15">
      <c r="A7" s="16">
        <v>219</v>
      </c>
      <c r="B7" s="16"/>
      <c r="C7" s="16">
        <v>14</v>
      </c>
      <c r="D7" s="16">
        <v>9</v>
      </c>
      <c r="E7" s="16">
        <v>0</v>
      </c>
      <c r="F7" s="16">
        <v>10</v>
      </c>
      <c r="G7" s="16">
        <v>10</v>
      </c>
      <c r="H7" s="16">
        <v>-2</v>
      </c>
      <c r="I7" s="16">
        <v>2</v>
      </c>
      <c r="J7" s="16">
        <v>2</v>
      </c>
      <c r="K7" s="16">
        <v>-1</v>
      </c>
      <c r="L7" s="16">
        <v>5</v>
      </c>
      <c r="M7" s="16">
        <v>4</v>
      </c>
      <c r="N7" s="16">
        <v>-1</v>
      </c>
      <c r="O7" s="16">
        <v>2</v>
      </c>
      <c r="P7" s="16">
        <v>2</v>
      </c>
      <c r="Q7" s="16">
        <v>-1</v>
      </c>
      <c r="R7" s="16">
        <v>5</v>
      </c>
      <c r="S7" s="16">
        <v>3</v>
      </c>
      <c r="T7" s="16">
        <v>0</v>
      </c>
      <c r="U7" s="16">
        <v>5</v>
      </c>
      <c r="V7" s="16">
        <v>4</v>
      </c>
      <c r="W7" s="16">
        <v>-1</v>
      </c>
      <c r="X7" s="16">
        <v>5</v>
      </c>
      <c r="Y7" s="16">
        <v>1</v>
      </c>
      <c r="Z7" s="16">
        <v>2</v>
      </c>
      <c r="AA7" s="16">
        <v>2</v>
      </c>
      <c r="AB7" s="16">
        <v>2</v>
      </c>
      <c r="AC7" s="16">
        <v>-1</v>
      </c>
      <c r="AD7" s="16">
        <v>5</v>
      </c>
      <c r="AE7" s="16">
        <v>4</v>
      </c>
      <c r="AF7" s="16">
        <v>0</v>
      </c>
      <c r="AG7" s="16">
        <v>2</v>
      </c>
      <c r="AH7" s="16">
        <v>1</v>
      </c>
      <c r="AI7" s="16">
        <v>0</v>
      </c>
      <c r="AJ7" s="2">
        <f t="shared" si="0"/>
        <v>76.300000000000011</v>
      </c>
      <c r="AK7" s="11">
        <f t="shared" si="1"/>
        <v>18.3</v>
      </c>
      <c r="AL7" s="16" t="e">
        <f>(#REF!-#REF!)*2*0.3+(#REF!-#REF!)*2*0.2+(#REF!-#REF!)*1.2*0.25+(C7-D7)*0.9*0.5+(F7-G7)*0.8*0.5+(I7-J7)*0.5*0.4+(L7-M7)*0.35+(#REF!-#REF!)*1.5*0.5+(O7-P7)*1.3+(R7-S7)*0.35+(U7-V7)*0.4+(X7-Y7)*1.5*0.5+(AA7-AB7)</f>
        <v>#REF!</v>
      </c>
      <c r="AM7" s="16"/>
      <c r="AN7" s="16"/>
      <c r="AO7" s="16"/>
      <c r="AP7" s="16"/>
      <c r="AQ7" s="16">
        <f t="shared" si="2"/>
        <v>5</v>
      </c>
      <c r="AR7" s="16">
        <f t="shared" si="3"/>
        <v>0</v>
      </c>
      <c r="AS7" s="16">
        <f t="shared" si="4"/>
        <v>0</v>
      </c>
      <c r="AT7" s="16">
        <f t="shared" si="5"/>
        <v>1</v>
      </c>
      <c r="AU7" s="16"/>
      <c r="AV7" s="16">
        <f t="shared" si="6"/>
        <v>0</v>
      </c>
      <c r="AW7" s="16">
        <f t="shared" si="7"/>
        <v>2</v>
      </c>
      <c r="AX7" s="16">
        <f t="shared" si="8"/>
        <v>1</v>
      </c>
      <c r="AY7" s="16">
        <f t="shared" si="9"/>
        <v>4</v>
      </c>
      <c r="AZ7" s="16">
        <f t="shared" si="10"/>
        <v>0</v>
      </c>
    </row>
    <row r="8" spans="1:52" x14ac:dyDescent="0.15">
      <c r="A8" s="16">
        <v>302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2">
        <f t="shared" si="0"/>
        <v>0</v>
      </c>
      <c r="AK8" s="11">
        <f t="shared" si="1"/>
        <v>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9" customFormat="1" x14ac:dyDescent="0.15">
      <c r="A9" s="11">
        <v>319</v>
      </c>
      <c r="B9" s="11"/>
      <c r="C9" s="11">
        <v>6</v>
      </c>
      <c r="D9" s="11">
        <v>5</v>
      </c>
      <c r="E9" s="11">
        <v>0</v>
      </c>
      <c r="F9" s="12">
        <v>5</v>
      </c>
      <c r="G9" s="12">
        <v>5</v>
      </c>
      <c r="H9" s="12">
        <v>0</v>
      </c>
      <c r="I9" s="11">
        <v>2</v>
      </c>
      <c r="J9" s="11">
        <v>0</v>
      </c>
      <c r="K9" s="11">
        <v>1</v>
      </c>
      <c r="L9" s="12">
        <v>5</v>
      </c>
      <c r="M9" s="12">
        <v>2</v>
      </c>
      <c r="N9" s="12">
        <v>0</v>
      </c>
      <c r="O9" s="12">
        <v>2</v>
      </c>
      <c r="P9" s="12">
        <v>0</v>
      </c>
      <c r="Q9" s="12">
        <v>1</v>
      </c>
      <c r="R9" s="2">
        <v>5</v>
      </c>
      <c r="S9" s="2">
        <v>4</v>
      </c>
      <c r="T9" s="2">
        <v>0</v>
      </c>
      <c r="U9" s="12">
        <v>5</v>
      </c>
      <c r="V9" s="12">
        <v>0</v>
      </c>
      <c r="W9" s="12">
        <v>3</v>
      </c>
      <c r="X9" s="2">
        <v>5</v>
      </c>
      <c r="Y9" s="2">
        <v>3</v>
      </c>
      <c r="Z9" s="2">
        <v>0</v>
      </c>
      <c r="AA9" s="2">
        <v>5</v>
      </c>
      <c r="AB9" s="2">
        <v>0</v>
      </c>
      <c r="AC9" s="2">
        <v>5</v>
      </c>
      <c r="AD9" s="2">
        <v>5</v>
      </c>
      <c r="AE9" s="2">
        <v>3</v>
      </c>
      <c r="AF9" s="2">
        <v>0</v>
      </c>
      <c r="AG9" s="2">
        <v>2</v>
      </c>
      <c r="AH9" s="2">
        <v>0</v>
      </c>
      <c r="AI9" s="2">
        <v>1</v>
      </c>
      <c r="AJ9" s="2">
        <f t="shared" si="0"/>
        <v>70.5</v>
      </c>
      <c r="AK9" s="11">
        <f t="shared" si="1"/>
        <v>46.1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x14ac:dyDescent="0.15">
      <c r="A10" s="16">
        <v>328</v>
      </c>
      <c r="B10" s="16" t="s">
        <v>30</v>
      </c>
      <c r="C10" s="16">
        <v>12</v>
      </c>
      <c r="D10" s="16">
        <v>0</v>
      </c>
      <c r="E10" s="16">
        <v>24</v>
      </c>
      <c r="F10" s="16">
        <v>5</v>
      </c>
      <c r="G10" s="16">
        <v>2</v>
      </c>
      <c r="H10" s="16">
        <v>2</v>
      </c>
      <c r="I10" s="16">
        <v>2</v>
      </c>
      <c r="J10" s="16">
        <v>0</v>
      </c>
      <c r="K10" s="16">
        <v>1</v>
      </c>
      <c r="L10" s="16">
        <v>5</v>
      </c>
      <c r="M10" s="16">
        <v>0</v>
      </c>
      <c r="N10" s="16">
        <v>2</v>
      </c>
      <c r="O10" s="16">
        <v>1</v>
      </c>
      <c r="P10" s="16">
        <v>1</v>
      </c>
      <c r="Q10" s="16">
        <v>0</v>
      </c>
      <c r="R10" s="16">
        <v>5</v>
      </c>
      <c r="S10" s="16">
        <v>0</v>
      </c>
      <c r="T10" s="16">
        <v>3</v>
      </c>
      <c r="U10" s="16">
        <v>5</v>
      </c>
      <c r="V10" s="16">
        <v>0</v>
      </c>
      <c r="W10" s="16">
        <v>1</v>
      </c>
      <c r="X10" s="16">
        <v>5</v>
      </c>
      <c r="Y10" s="16">
        <v>0</v>
      </c>
      <c r="Z10" s="16">
        <v>0</v>
      </c>
      <c r="AA10" s="16">
        <v>2</v>
      </c>
      <c r="AB10" s="16">
        <v>2</v>
      </c>
      <c r="AC10" s="16">
        <v>0</v>
      </c>
      <c r="AD10" s="16">
        <v>6</v>
      </c>
      <c r="AE10" s="16">
        <v>1</v>
      </c>
      <c r="AF10" s="16">
        <v>4</v>
      </c>
      <c r="AG10" s="16">
        <v>2</v>
      </c>
      <c r="AH10" s="16">
        <v>0</v>
      </c>
      <c r="AI10" s="16">
        <v>1</v>
      </c>
      <c r="AJ10" s="2">
        <f t="shared" si="0"/>
        <v>68.5</v>
      </c>
      <c r="AK10" s="11">
        <f t="shared" si="1"/>
        <v>57.7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9" customFormat="1" x14ac:dyDescent="0.15">
      <c r="A11" s="11">
        <v>330</v>
      </c>
      <c r="B11" s="11"/>
      <c r="C11" s="11">
        <v>7</v>
      </c>
      <c r="D11" s="11">
        <v>0</v>
      </c>
      <c r="E11" s="11">
        <v>12</v>
      </c>
      <c r="F11" s="12">
        <v>5</v>
      </c>
      <c r="G11" s="12">
        <v>3</v>
      </c>
      <c r="H11" s="12">
        <v>0</v>
      </c>
      <c r="I11" s="11">
        <v>1</v>
      </c>
      <c r="J11" s="11">
        <v>2</v>
      </c>
      <c r="K11" s="11">
        <v>-1</v>
      </c>
      <c r="L11" s="12">
        <v>1</v>
      </c>
      <c r="M11" s="12">
        <v>0</v>
      </c>
      <c r="N11" s="12">
        <v>0</v>
      </c>
      <c r="O11" s="12">
        <v>1</v>
      </c>
      <c r="P11" s="12">
        <v>1</v>
      </c>
      <c r="Q11" s="12">
        <v>0</v>
      </c>
      <c r="R11" s="2">
        <v>5</v>
      </c>
      <c r="S11" s="2">
        <v>0</v>
      </c>
      <c r="T11" s="2">
        <v>0</v>
      </c>
      <c r="U11" s="12">
        <v>5</v>
      </c>
      <c r="V11" s="12">
        <v>0</v>
      </c>
      <c r="W11" s="12">
        <v>0</v>
      </c>
      <c r="X11" s="2">
        <v>5</v>
      </c>
      <c r="Y11" s="2">
        <v>4</v>
      </c>
      <c r="Z11" s="2">
        <v>-2</v>
      </c>
      <c r="AA11" s="2">
        <v>2</v>
      </c>
      <c r="AB11" s="2">
        <v>2</v>
      </c>
      <c r="AC11" s="2">
        <v>-1</v>
      </c>
      <c r="AD11" s="2">
        <v>4</v>
      </c>
      <c r="AE11" s="2">
        <v>4</v>
      </c>
      <c r="AF11" s="2">
        <v>-2</v>
      </c>
      <c r="AG11" s="2">
        <v>1</v>
      </c>
      <c r="AH11" s="2">
        <v>0</v>
      </c>
      <c r="AI11" s="2">
        <v>0</v>
      </c>
      <c r="AJ11" s="2">
        <f t="shared" si="0"/>
        <v>49.900000000000006</v>
      </c>
      <c r="AK11" s="11">
        <f t="shared" si="1"/>
        <v>17.899999999999999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x14ac:dyDescent="0.15">
      <c r="A12" s="16">
        <v>332</v>
      </c>
      <c r="B12" s="16" t="s">
        <v>30</v>
      </c>
      <c r="C12" s="16">
        <v>24</v>
      </c>
      <c r="D12" s="16">
        <v>23</v>
      </c>
      <c r="E12" s="16">
        <v>0</v>
      </c>
      <c r="F12" s="16">
        <v>10</v>
      </c>
      <c r="G12" s="16">
        <v>8</v>
      </c>
      <c r="H12" s="16">
        <v>0</v>
      </c>
      <c r="I12" s="16">
        <v>4</v>
      </c>
      <c r="J12" s="16">
        <v>2</v>
      </c>
      <c r="K12" s="16">
        <v>0</v>
      </c>
      <c r="L12" s="16">
        <v>10</v>
      </c>
      <c r="M12" s="16">
        <v>7</v>
      </c>
      <c r="N12" s="16">
        <v>0</v>
      </c>
      <c r="O12" s="16">
        <v>4</v>
      </c>
      <c r="P12" s="16">
        <v>0</v>
      </c>
      <c r="Q12" s="16">
        <v>4</v>
      </c>
      <c r="R12" s="16">
        <v>10</v>
      </c>
      <c r="S12" s="16">
        <v>0</v>
      </c>
      <c r="T12" s="16">
        <v>0</v>
      </c>
      <c r="U12" s="16">
        <v>10</v>
      </c>
      <c r="V12" s="16">
        <v>0</v>
      </c>
      <c r="W12" s="16">
        <v>0</v>
      </c>
      <c r="X12" s="16">
        <v>10</v>
      </c>
      <c r="Y12" s="16">
        <v>6</v>
      </c>
      <c r="Z12" s="16">
        <v>2</v>
      </c>
      <c r="AA12" s="16">
        <v>10</v>
      </c>
      <c r="AB12" s="16">
        <v>5</v>
      </c>
      <c r="AC12" s="16">
        <v>2</v>
      </c>
      <c r="AD12" s="16">
        <v>10</v>
      </c>
      <c r="AE12" s="16">
        <v>0</v>
      </c>
      <c r="AF12" s="16">
        <v>2</v>
      </c>
      <c r="AG12" s="16">
        <v>4</v>
      </c>
      <c r="AH12" s="16">
        <v>0</v>
      </c>
      <c r="AI12" s="16">
        <v>0</v>
      </c>
      <c r="AJ12" s="2">
        <f t="shared" si="0"/>
        <v>151.80000000000001</v>
      </c>
      <c r="AK12" s="11">
        <f t="shared" si="1"/>
        <v>90.7</v>
      </c>
      <c r="AL12" s="16" t="e">
        <f>(#REF!-#REF!)*2*0.3+(#REF!-#REF!)*2*0.2+(#REF!-#REF!)*1.2*0.25+(C12-D12)*0.9*0.5+(F12-G12)*0.8*0.5+(I12-J12)*0.5*0.4+(L12-M12)*0.35+(#REF!-#REF!)*1.5*0.5+(O12-P12)*1.3+(R12-S12)*0.35+(U12-V12)*0.4+(X12-Y12)*1.5*0.5+(AA12-AB12)</f>
        <v>#REF!</v>
      </c>
      <c r="AM12" s="16"/>
      <c r="AN12" s="16"/>
      <c r="AO12" s="16"/>
      <c r="AP12" s="16"/>
      <c r="AQ12" s="16">
        <f t="shared" ref="AQ12:AQ14" si="11">C12-D12</f>
        <v>1</v>
      </c>
      <c r="AR12" s="16">
        <f t="shared" ref="AR12:AR14" si="12">F12-G12</f>
        <v>2</v>
      </c>
      <c r="AS12" s="16">
        <f t="shared" ref="AS12:AS14" si="13">I12-J12</f>
        <v>2</v>
      </c>
      <c r="AT12" s="16">
        <f t="shared" ref="AT12:AT14" si="14">L12-M12</f>
        <v>3</v>
      </c>
      <c r="AU12" s="16"/>
      <c r="AV12" s="16"/>
      <c r="AW12" s="16">
        <f t="shared" ref="AW12:AW14" si="15">R12-S12</f>
        <v>10</v>
      </c>
      <c r="AX12" s="16">
        <f t="shared" ref="AX12:AX14" si="16">U12-V12</f>
        <v>10</v>
      </c>
      <c r="AY12" s="16">
        <f t="shared" ref="AY12:AY14" si="17">X12-Y12</f>
        <v>4</v>
      </c>
      <c r="AZ12" s="16">
        <f t="shared" ref="AZ12:AZ14" si="18">AA12-AB12</f>
        <v>5</v>
      </c>
    </row>
    <row r="13" spans="1:52" s="9" customFormat="1" x14ac:dyDescent="0.15">
      <c r="A13" s="16">
        <v>408</v>
      </c>
      <c r="B13" s="18"/>
      <c r="C13" s="16">
        <v>24</v>
      </c>
      <c r="D13" s="16">
        <v>23</v>
      </c>
      <c r="E13" s="16">
        <v>0</v>
      </c>
      <c r="F13" s="16">
        <v>10</v>
      </c>
      <c r="G13" s="16">
        <v>8</v>
      </c>
      <c r="H13" s="16">
        <v>0</v>
      </c>
      <c r="I13" s="16">
        <v>4</v>
      </c>
      <c r="J13" s="16">
        <v>1</v>
      </c>
      <c r="K13" s="16">
        <v>0</v>
      </c>
      <c r="L13" s="16">
        <v>10</v>
      </c>
      <c r="M13" s="16">
        <v>10</v>
      </c>
      <c r="N13" s="16">
        <v>-5</v>
      </c>
      <c r="O13" s="16">
        <v>4</v>
      </c>
      <c r="P13" s="16">
        <v>3</v>
      </c>
      <c r="Q13" s="16">
        <v>-2</v>
      </c>
      <c r="R13" s="16">
        <v>10</v>
      </c>
      <c r="S13" s="16">
        <v>7</v>
      </c>
      <c r="T13" s="16">
        <v>-2</v>
      </c>
      <c r="U13" s="16">
        <v>10</v>
      </c>
      <c r="V13" s="16">
        <v>8</v>
      </c>
      <c r="W13" s="16">
        <v>-3</v>
      </c>
      <c r="X13" s="16">
        <v>10</v>
      </c>
      <c r="Y13" s="16">
        <v>5</v>
      </c>
      <c r="Z13" s="16">
        <v>0</v>
      </c>
      <c r="AA13" s="16">
        <v>10</v>
      </c>
      <c r="AB13" s="16">
        <v>4</v>
      </c>
      <c r="AC13" s="16">
        <v>0</v>
      </c>
      <c r="AD13" s="16">
        <v>10</v>
      </c>
      <c r="AE13" s="16">
        <v>8</v>
      </c>
      <c r="AF13" s="16">
        <v>-3</v>
      </c>
      <c r="AG13" s="16">
        <v>4</v>
      </c>
      <c r="AH13" s="16">
        <v>3</v>
      </c>
      <c r="AI13" s="16">
        <v>-2</v>
      </c>
      <c r="AJ13" s="2">
        <f t="shared" si="0"/>
        <v>151.80000000000001</v>
      </c>
      <c r="AK13" s="11">
        <f t="shared" si="1"/>
        <v>48.699999999999996</v>
      </c>
      <c r="AL13" s="16" t="e">
        <f>(#REF!-#REF!)*2*0.3+(#REF!-#REF!)*2*0.2+(#REF!-#REF!)*1.2*0.25+(C13-D13)*0.9*0.5+(F13-G13)*0.8*0.5+(I13-J13)*0.5*0.4+(L13-M13)*0.35+(#REF!-#REF!)*1.5*0.5+(O13-P13)*1.3+(R13-S13)*0.35+(U13-V13)*0.4+(X13-Y13)*1.5*0.5+(AA13-AB13)</f>
        <v>#REF!</v>
      </c>
      <c r="AM13" s="16"/>
      <c r="AN13" s="16"/>
      <c r="AO13" s="16"/>
      <c r="AP13" s="16"/>
      <c r="AQ13" s="16">
        <f t="shared" si="11"/>
        <v>1</v>
      </c>
      <c r="AR13" s="16">
        <f t="shared" si="12"/>
        <v>2</v>
      </c>
      <c r="AS13" s="16">
        <f t="shared" si="13"/>
        <v>3</v>
      </c>
      <c r="AT13" s="16">
        <f t="shared" si="14"/>
        <v>0</v>
      </c>
      <c r="AU13" s="16"/>
      <c r="AV13" s="16">
        <f>O13-P13</f>
        <v>1</v>
      </c>
      <c r="AW13" s="16">
        <f t="shared" si="15"/>
        <v>3</v>
      </c>
      <c r="AX13" s="16">
        <f t="shared" si="16"/>
        <v>2</v>
      </c>
      <c r="AY13" s="16">
        <f t="shared" si="17"/>
        <v>5</v>
      </c>
      <c r="AZ13" s="16">
        <f t="shared" si="18"/>
        <v>6</v>
      </c>
    </row>
    <row r="14" spans="1:52" s="10" customFormat="1" x14ac:dyDescent="0.15">
      <c r="A14" s="11">
        <v>418</v>
      </c>
      <c r="B14" s="11" t="s">
        <v>30</v>
      </c>
      <c r="C14" s="11">
        <v>12</v>
      </c>
      <c r="D14" s="11">
        <v>0</v>
      </c>
      <c r="E14" s="11">
        <v>20</v>
      </c>
      <c r="F14" s="12">
        <v>5</v>
      </c>
      <c r="G14" s="12">
        <v>0</v>
      </c>
      <c r="H14" s="12">
        <v>5</v>
      </c>
      <c r="I14" s="11">
        <v>2</v>
      </c>
      <c r="J14" s="11">
        <v>0</v>
      </c>
      <c r="K14" s="11">
        <v>1</v>
      </c>
      <c r="L14" s="12">
        <v>5</v>
      </c>
      <c r="M14" s="12">
        <v>1</v>
      </c>
      <c r="N14" s="12">
        <v>4</v>
      </c>
      <c r="O14" s="12">
        <v>2</v>
      </c>
      <c r="P14" s="12">
        <v>0</v>
      </c>
      <c r="Q14" s="12">
        <v>2</v>
      </c>
      <c r="R14" s="2">
        <v>5</v>
      </c>
      <c r="S14" s="2">
        <v>0</v>
      </c>
      <c r="T14" s="2">
        <v>2</v>
      </c>
      <c r="U14" s="12">
        <v>5</v>
      </c>
      <c r="V14" s="12">
        <v>0</v>
      </c>
      <c r="W14" s="12">
        <v>2</v>
      </c>
      <c r="X14" s="2">
        <v>5</v>
      </c>
      <c r="Y14" s="2">
        <v>0</v>
      </c>
      <c r="Z14" s="2">
        <v>3</v>
      </c>
      <c r="AA14" s="2">
        <v>5</v>
      </c>
      <c r="AB14" s="2">
        <v>0</v>
      </c>
      <c r="AC14" s="2">
        <v>0</v>
      </c>
      <c r="AD14" s="2">
        <v>5</v>
      </c>
      <c r="AE14" s="2">
        <v>0</v>
      </c>
      <c r="AF14" s="2">
        <v>2</v>
      </c>
      <c r="AG14" s="2">
        <v>2</v>
      </c>
      <c r="AH14" s="2">
        <v>0</v>
      </c>
      <c r="AI14" s="2">
        <v>1</v>
      </c>
      <c r="AJ14" s="2">
        <f t="shared" si="0"/>
        <v>75.900000000000006</v>
      </c>
      <c r="AK14" s="11">
        <f t="shared" si="1"/>
        <v>74.900000000000006</v>
      </c>
      <c r="AL14" s="11" t="e">
        <f>(#REF!-#REF!)*2*0.3+(#REF!-#REF!)*2*0.2+(#REF!-#REF!)*1.2*0.25+(C14-D14)*0.9*0.5+(F14-G14)*0.8*0.5+(I14-J14)*0.5*0.4+(L14-M14)*0.35+(#REF!-#REF!)*1.5*0.5+(O14-P14)*1.3+(R14-S14)*0.35+(U14-V14)*0.4+(X14-Y14)*1.5*0.5+(AA14-AB14)</f>
        <v>#REF!</v>
      </c>
      <c r="AM14"/>
      <c r="AN14"/>
      <c r="AO14"/>
      <c r="AP14"/>
      <c r="AQ14" s="11">
        <f t="shared" si="11"/>
        <v>12</v>
      </c>
      <c r="AR14" s="11">
        <f t="shared" si="12"/>
        <v>5</v>
      </c>
      <c r="AS14" s="11">
        <f t="shared" si="13"/>
        <v>2</v>
      </c>
      <c r="AT14" s="11">
        <f t="shared" si="14"/>
        <v>4</v>
      </c>
      <c r="AU14"/>
      <c r="AV14" s="11">
        <f>O14-P14</f>
        <v>2</v>
      </c>
      <c r="AW14" s="11">
        <f t="shared" si="15"/>
        <v>5</v>
      </c>
      <c r="AX14" s="11">
        <f t="shared" si="16"/>
        <v>5</v>
      </c>
      <c r="AY14" s="11">
        <f t="shared" si="17"/>
        <v>5</v>
      </c>
      <c r="AZ14" s="11">
        <f t="shared" si="18"/>
        <v>5</v>
      </c>
    </row>
    <row r="15" spans="1:52" s="9" customFormat="1" x14ac:dyDescent="0.15">
      <c r="A15" s="16">
        <v>419</v>
      </c>
      <c r="B15" s="18" t="s">
        <v>30</v>
      </c>
      <c r="C15" s="16">
        <v>24</v>
      </c>
      <c r="D15" s="16">
        <v>0</v>
      </c>
      <c r="E15" s="16">
        <v>24</v>
      </c>
      <c r="F15" s="16">
        <v>10</v>
      </c>
      <c r="G15" s="16">
        <v>0</v>
      </c>
      <c r="H15" s="16">
        <v>10</v>
      </c>
      <c r="I15" s="16">
        <v>4</v>
      </c>
      <c r="J15" s="16">
        <v>0</v>
      </c>
      <c r="K15" s="16">
        <v>1</v>
      </c>
      <c r="L15" s="16">
        <v>10</v>
      </c>
      <c r="M15" s="16">
        <v>0</v>
      </c>
      <c r="N15" s="16">
        <v>10</v>
      </c>
      <c r="O15" s="16">
        <v>4</v>
      </c>
      <c r="P15" s="16">
        <v>0</v>
      </c>
      <c r="Q15" s="16">
        <v>2</v>
      </c>
      <c r="R15" s="16">
        <v>10</v>
      </c>
      <c r="S15" s="16">
        <v>0</v>
      </c>
      <c r="T15" s="16">
        <v>0</v>
      </c>
      <c r="U15" s="16">
        <v>10</v>
      </c>
      <c r="V15" s="16">
        <v>0</v>
      </c>
      <c r="W15" s="16">
        <v>1</v>
      </c>
      <c r="X15" s="16">
        <v>10</v>
      </c>
      <c r="Y15" s="16">
        <v>0</v>
      </c>
      <c r="Z15" s="16">
        <v>3</v>
      </c>
      <c r="AA15" s="16">
        <v>10</v>
      </c>
      <c r="AB15" s="16">
        <v>0</v>
      </c>
      <c r="AC15" s="16">
        <v>0</v>
      </c>
      <c r="AD15" s="16">
        <v>10</v>
      </c>
      <c r="AE15" s="16">
        <v>0</v>
      </c>
      <c r="AF15" s="16">
        <v>3</v>
      </c>
      <c r="AG15" s="16">
        <v>4</v>
      </c>
      <c r="AH15" s="16">
        <v>0</v>
      </c>
      <c r="AI15" s="16">
        <v>1</v>
      </c>
      <c r="AJ15" s="2">
        <f t="shared" si="0"/>
        <v>151.80000000000001</v>
      </c>
      <c r="AK15" s="11">
        <f t="shared" si="1"/>
        <v>151.80000000000001</v>
      </c>
      <c r="AL15" s="16" t="e">
        <f>(#REF!-#REF!)*2*0.3+(#REF!-#REF!)*2*0.2+(#REF!-#REF!)*1.2*0.25+(C15-D15)*0.9*0.5+(F15-G15)*0.8*0.5+(I15-J15)*0.5*0.4+(L15-M15)*0.35+(#REF!-#REF!)*1.5*0.5+(O15-P15)*1.3+(R15-S15)*0.35+(U15-V15)*0.4+(X15-Y15)*1.5*0.5+(AA15-AB15)</f>
        <v>#REF!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15">
      <c r="A16" s="11">
        <v>426</v>
      </c>
      <c r="B16" s="11" t="s">
        <v>31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 s="2">
        <f t="shared" si="0"/>
        <v>0</v>
      </c>
      <c r="AK16" s="11">
        <f t="shared" si="1"/>
        <v>0</v>
      </c>
      <c r="AL16" s="11" t="e">
        <f>(#REF!-#REF!)*2*0.3+(#REF!-#REF!)*2*0.2+(#REF!-#REF!)*1.2*0.25+(C16-D16)*0.9*0.5+(F16-G16)*0.8*0.5+(I16-J16)*0.5*0.4+(L16-M16)*0.35+(#REF!-#REF!)*1.5*0.5+(O16-P16)*1.3+(R16-S16)*0.35+(U16-V16)*0.4+(X16-Y16)*1.5*0.5+(AA16-AB16)</f>
        <v>#REF!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s="9" customFormat="1" x14ac:dyDescent="0.15">
      <c r="A17" s="16">
        <v>427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2">
        <f t="shared" si="0"/>
        <v>0</v>
      </c>
      <c r="AK17" s="11">
        <f t="shared" si="1"/>
        <v>0</v>
      </c>
      <c r="AL17" s="16" t="e">
        <f>(#REF!-#REF!)*2*0.3+(#REF!-#REF!)*2*0.2+(#REF!-#REF!)*1.2*0.25+(C17-D17)*0.9*0.5+(F17-G17)*0.8*0.5+(I17-J17)*0.5*0.4+(L17-M17)*0.35+(#REF!-#REF!)*1.5*0.5+(O17-P17)*1.3+(R17-S17)*0.35+(U17-V17)*0.4+(X17-Y17)*1.5*0.5+(AA17-AB17)</f>
        <v>#REF!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15">
      <c r="A18" s="11">
        <v>432</v>
      </c>
      <c r="B18" s="11">
        <v>0</v>
      </c>
      <c r="C18" s="11">
        <v>12</v>
      </c>
      <c r="D18" s="11">
        <v>12</v>
      </c>
      <c r="E18" s="11">
        <v>0</v>
      </c>
      <c r="F18" s="12">
        <v>5</v>
      </c>
      <c r="G18" s="12">
        <v>5</v>
      </c>
      <c r="H18" s="12">
        <v>0</v>
      </c>
      <c r="I18" s="11">
        <v>2</v>
      </c>
      <c r="J18" s="11">
        <v>2</v>
      </c>
      <c r="K18" s="11">
        <v>-2</v>
      </c>
      <c r="L18" s="12">
        <v>4</v>
      </c>
      <c r="M18" s="12">
        <v>3</v>
      </c>
      <c r="N18" s="12">
        <v>0</v>
      </c>
      <c r="O18" s="12">
        <v>2</v>
      </c>
      <c r="P18" s="12">
        <v>2</v>
      </c>
      <c r="Q18" s="12">
        <v>-1</v>
      </c>
      <c r="R18" s="2">
        <v>2</v>
      </c>
      <c r="S18" s="2">
        <v>2</v>
      </c>
      <c r="T18" s="2">
        <v>0</v>
      </c>
      <c r="U18" s="12">
        <v>3</v>
      </c>
      <c r="V18" s="12">
        <v>3</v>
      </c>
      <c r="W18" s="12">
        <v>-1</v>
      </c>
      <c r="X18" s="2">
        <v>5</v>
      </c>
      <c r="Y18" s="2">
        <v>5</v>
      </c>
      <c r="Z18" s="2">
        <v>-3</v>
      </c>
      <c r="AA18" s="2">
        <v>3</v>
      </c>
      <c r="AB18" s="2">
        <v>3</v>
      </c>
      <c r="AC18" s="2">
        <v>-2</v>
      </c>
      <c r="AD18" s="2">
        <v>5</v>
      </c>
      <c r="AE18" s="2">
        <v>5</v>
      </c>
      <c r="AF18" s="2">
        <v>-3</v>
      </c>
      <c r="AG18" s="2">
        <v>2</v>
      </c>
      <c r="AH18" s="2">
        <v>2</v>
      </c>
      <c r="AI18" s="2">
        <v>-2</v>
      </c>
      <c r="AJ18" s="2">
        <f t="shared" si="0"/>
        <v>66.3</v>
      </c>
      <c r="AK18" s="11">
        <f t="shared" si="1"/>
        <v>1</v>
      </c>
      <c r="AL18" s="11" t="e">
        <f>(#REF!-#REF!)*2*0.3+(#REF!-#REF!)*2*0.2+(#REF!-#REF!)*1.2*0.25+(C18-D18)*0.9*0.5+(F18-G18)*0.8*0.5+(I18-J18)*0.5*0.4+(L18-M18)*0.35+(#REF!-#REF!)*1.5*0.5+(O18-P18)*1.3+(R18-S18)*0.35+(U18-V18)*0.4+(X18-Y18)*1.5*0.5+(AA18-AB18)</f>
        <v>#REF!</v>
      </c>
    </row>
    <row r="19" spans="1:52" s="9" customFormat="1" x14ac:dyDescent="0.15">
      <c r="A19" s="16">
        <v>529</v>
      </c>
      <c r="B19" s="16" t="s">
        <v>32</v>
      </c>
      <c r="C19" s="16">
        <v>36</v>
      </c>
      <c r="D19" s="16">
        <v>0</v>
      </c>
      <c r="E19" s="16">
        <v>36</v>
      </c>
      <c r="F19" s="16">
        <v>15</v>
      </c>
      <c r="G19" s="16">
        <v>0</v>
      </c>
      <c r="H19" s="16">
        <v>15</v>
      </c>
      <c r="I19" s="16">
        <v>6</v>
      </c>
      <c r="J19" s="16">
        <v>0</v>
      </c>
      <c r="K19" s="16">
        <v>0</v>
      </c>
      <c r="L19" s="16">
        <v>15</v>
      </c>
      <c r="M19" s="16">
        <v>0</v>
      </c>
      <c r="N19" s="16">
        <v>7</v>
      </c>
      <c r="O19" s="16">
        <v>6</v>
      </c>
      <c r="P19" s="16">
        <v>0</v>
      </c>
      <c r="Q19" s="16">
        <v>1</v>
      </c>
      <c r="R19" s="16">
        <v>15</v>
      </c>
      <c r="S19" s="16">
        <v>0</v>
      </c>
      <c r="T19" s="16">
        <v>0</v>
      </c>
      <c r="U19" s="16">
        <v>15</v>
      </c>
      <c r="V19" s="16">
        <v>0</v>
      </c>
      <c r="W19" s="16">
        <v>3</v>
      </c>
      <c r="X19" s="16">
        <v>15</v>
      </c>
      <c r="Y19" s="16">
        <v>0</v>
      </c>
      <c r="Z19" s="16">
        <v>15</v>
      </c>
      <c r="AA19" s="16">
        <v>15</v>
      </c>
      <c r="AB19" s="16">
        <v>0</v>
      </c>
      <c r="AC19" s="16">
        <v>3</v>
      </c>
      <c r="AD19" s="16">
        <v>15</v>
      </c>
      <c r="AE19" s="16">
        <v>0</v>
      </c>
      <c r="AF19" s="16">
        <v>15</v>
      </c>
      <c r="AG19" s="16">
        <v>6</v>
      </c>
      <c r="AH19" s="16">
        <v>0</v>
      </c>
      <c r="AI19" s="16">
        <v>0</v>
      </c>
      <c r="AJ19" s="2">
        <f t="shared" si="0"/>
        <v>227.7</v>
      </c>
      <c r="AK19" s="11">
        <f t="shared" si="1"/>
        <v>227.7</v>
      </c>
      <c r="AL19" s="16" t="e">
        <f>(#REF!-#REF!)*2*0.3+(#REF!-#REF!)*2*0.2+(#REF!-#REF!)*1.2*0.25+(C19-D19)*0.9*0.5+(F19-G19)*0.8*0.5+(I19-J19)*0.5*0.4+(L19-M19)*0.35+(#REF!-#REF!)*1.5*0.5+(O19-P19)*1.3+(R19-S19)*0.35+(U19-V19)*0.4+(X19-Y19)*1.5*0.5+(AA19-AB19)</f>
        <v>#REF!</v>
      </c>
      <c r="AM19" s="16"/>
      <c r="AN19" s="16"/>
      <c r="AO19" s="16"/>
      <c r="AP19" s="16"/>
      <c r="AQ19" s="16">
        <f t="shared" ref="AQ19:AQ31" si="19">C19-D19</f>
        <v>36</v>
      </c>
      <c r="AR19" s="16">
        <f t="shared" ref="AR19:AR31" si="20">F19-G19</f>
        <v>15</v>
      </c>
      <c r="AS19" s="16">
        <f t="shared" ref="AS19:AS31" si="21">I19-J19</f>
        <v>6</v>
      </c>
      <c r="AT19" s="16">
        <f t="shared" ref="AT19:AT31" si="22">L19-M19</f>
        <v>15</v>
      </c>
      <c r="AU19" s="16"/>
      <c r="AV19" s="16">
        <f t="shared" ref="AV19:AV35" si="23">O19-P19</f>
        <v>6</v>
      </c>
      <c r="AW19" s="16">
        <f t="shared" ref="AW19:AW35" si="24">R19-S19</f>
        <v>15</v>
      </c>
      <c r="AX19" s="16">
        <f t="shared" ref="AX19:AX35" si="25">U19-V19</f>
        <v>15</v>
      </c>
      <c r="AY19" s="16">
        <f t="shared" ref="AY19:AY35" si="26">X19-Y19</f>
        <v>15</v>
      </c>
      <c r="AZ19" s="16">
        <f t="shared" ref="AZ19:AZ35" si="27">AA19-AB19</f>
        <v>15</v>
      </c>
    </row>
    <row r="20" spans="1:52" x14ac:dyDescent="0.15">
      <c r="A20" s="11">
        <v>534</v>
      </c>
      <c r="B20" s="11"/>
      <c r="C20" s="11">
        <v>12</v>
      </c>
      <c r="D20" s="11">
        <v>12</v>
      </c>
      <c r="E20" s="11">
        <v>0</v>
      </c>
      <c r="F20" s="12">
        <v>5</v>
      </c>
      <c r="G20" s="12">
        <v>1</v>
      </c>
      <c r="H20" s="12">
        <v>4</v>
      </c>
      <c r="I20" s="11">
        <v>2</v>
      </c>
      <c r="J20" s="11">
        <v>0</v>
      </c>
      <c r="K20" s="11">
        <v>0</v>
      </c>
      <c r="L20" s="12">
        <v>5</v>
      </c>
      <c r="M20" s="12">
        <v>0</v>
      </c>
      <c r="N20" s="12">
        <v>5</v>
      </c>
      <c r="O20" s="12">
        <v>2</v>
      </c>
      <c r="P20" s="12">
        <v>2</v>
      </c>
      <c r="Q20" s="12">
        <v>-1</v>
      </c>
      <c r="R20" s="2">
        <v>5</v>
      </c>
      <c r="S20" s="2">
        <v>3</v>
      </c>
      <c r="T20" s="2">
        <v>0</v>
      </c>
      <c r="U20" s="12">
        <v>5</v>
      </c>
      <c r="V20" s="12">
        <v>5</v>
      </c>
      <c r="W20" s="12">
        <v>-2</v>
      </c>
      <c r="X20" s="2">
        <v>5</v>
      </c>
      <c r="Y20" s="2">
        <v>4</v>
      </c>
      <c r="Z20" s="2">
        <v>0</v>
      </c>
      <c r="AA20" s="2">
        <v>5</v>
      </c>
      <c r="AB20" s="2">
        <v>0</v>
      </c>
      <c r="AC20" s="2">
        <v>0</v>
      </c>
      <c r="AD20" s="2">
        <v>5</v>
      </c>
      <c r="AE20" s="2">
        <v>0</v>
      </c>
      <c r="AF20" s="2">
        <v>5</v>
      </c>
      <c r="AG20" s="2">
        <v>2</v>
      </c>
      <c r="AH20" s="2">
        <v>0</v>
      </c>
      <c r="AI20" s="2">
        <v>2</v>
      </c>
      <c r="AJ20" s="2">
        <f t="shared" si="0"/>
        <v>75.900000000000006</v>
      </c>
      <c r="AK20" s="11">
        <f t="shared" si="1"/>
        <v>42.7</v>
      </c>
      <c r="AL20" s="11" t="e">
        <f>(#REF!-#REF!)*2*0.3+(#REF!-#REF!)*2*0.2+(#REF!-#REF!)*1.2*0.25+(C20-D20)*0.9*0.5+(F20-G20)*0.8*0.5+(I20-J20)*0.5*0.4+(L20-M20)*0.35+(#REF!-#REF!)*1.5*0.5+(O20-P20)*1.3+(R20-S20)*0.35+(U20-V20)*0.4+(X20-Y20)*1.5*0.5+(AA20-AB20)</f>
        <v>#REF!</v>
      </c>
      <c r="AQ20" s="11">
        <f t="shared" si="19"/>
        <v>0</v>
      </c>
      <c r="AR20" s="11">
        <f t="shared" si="20"/>
        <v>4</v>
      </c>
      <c r="AS20" s="11">
        <f t="shared" si="21"/>
        <v>2</v>
      </c>
      <c r="AT20" s="11">
        <f t="shared" si="22"/>
        <v>5</v>
      </c>
      <c r="AV20" s="11">
        <f t="shared" si="23"/>
        <v>0</v>
      </c>
      <c r="AW20" s="11">
        <f t="shared" si="24"/>
        <v>2</v>
      </c>
      <c r="AX20" s="11">
        <f t="shared" si="25"/>
        <v>0</v>
      </c>
      <c r="AY20" s="11">
        <f t="shared" si="26"/>
        <v>1</v>
      </c>
      <c r="AZ20" s="11">
        <f t="shared" si="27"/>
        <v>5</v>
      </c>
    </row>
    <row r="21" spans="1:52" s="9" customFormat="1" x14ac:dyDescent="0.15">
      <c r="A21" s="16">
        <v>538</v>
      </c>
      <c r="B21" s="16" t="s">
        <v>30</v>
      </c>
      <c r="C21" s="16">
        <v>12</v>
      </c>
      <c r="D21" s="16">
        <v>3</v>
      </c>
      <c r="E21" s="16">
        <v>9</v>
      </c>
      <c r="F21" s="16">
        <v>5</v>
      </c>
      <c r="G21" s="16">
        <v>0</v>
      </c>
      <c r="H21" s="16">
        <v>5</v>
      </c>
      <c r="I21" s="16">
        <v>2</v>
      </c>
      <c r="J21" s="16">
        <v>0</v>
      </c>
      <c r="K21" s="16">
        <v>0</v>
      </c>
      <c r="L21" s="16">
        <v>5</v>
      </c>
      <c r="M21" s="16">
        <v>0</v>
      </c>
      <c r="N21" s="16">
        <v>5</v>
      </c>
      <c r="O21" s="16">
        <v>2</v>
      </c>
      <c r="P21" s="16">
        <v>0</v>
      </c>
      <c r="Q21" s="16">
        <v>2</v>
      </c>
      <c r="R21" s="16">
        <v>5</v>
      </c>
      <c r="S21" s="16">
        <v>0</v>
      </c>
      <c r="T21" s="16">
        <v>2</v>
      </c>
      <c r="U21" s="16">
        <v>5</v>
      </c>
      <c r="V21" s="16">
        <v>1</v>
      </c>
      <c r="W21" s="16">
        <v>4</v>
      </c>
      <c r="X21" s="16">
        <v>5</v>
      </c>
      <c r="Y21" s="16">
        <v>4</v>
      </c>
      <c r="Z21" s="16">
        <v>0</v>
      </c>
      <c r="AA21" s="16">
        <v>5</v>
      </c>
      <c r="AB21" s="16">
        <v>0</v>
      </c>
      <c r="AC21" s="16">
        <v>1</v>
      </c>
      <c r="AD21" s="16">
        <v>5</v>
      </c>
      <c r="AE21" s="16">
        <v>0</v>
      </c>
      <c r="AF21" s="16">
        <v>5</v>
      </c>
      <c r="AG21" s="16">
        <v>2</v>
      </c>
      <c r="AH21" s="16">
        <v>0</v>
      </c>
      <c r="AI21" s="16">
        <v>1</v>
      </c>
      <c r="AJ21" s="2">
        <f t="shared" si="0"/>
        <v>75.900000000000006</v>
      </c>
      <c r="AK21" s="11">
        <f t="shared" si="1"/>
        <v>66.2</v>
      </c>
      <c r="AL21" s="16" t="e">
        <f>(#REF!-#REF!)*2*0.3+(#REF!-#REF!)*2*0.2+(#REF!-#REF!)*1.2*0.25+(C21-D21)*0.9*0.5+(F21-G21)*0.8*0.5+(I21-J21)*0.5*0.4+(L21-M21)*0.35+(#REF!-#REF!)*1.5*0.5+(O21-P21)*1.3+(R21-S21)*0.35+(U21-V21)*0.4+(X21-Y21)*1.5*0.5+(AA21-AB21)</f>
        <v>#REF!</v>
      </c>
      <c r="AM21" s="16"/>
      <c r="AN21" s="16"/>
      <c r="AO21" s="16"/>
      <c r="AP21" s="16"/>
      <c r="AQ21" s="16">
        <f t="shared" si="19"/>
        <v>9</v>
      </c>
      <c r="AR21" s="16">
        <f t="shared" si="20"/>
        <v>5</v>
      </c>
      <c r="AS21" s="16">
        <f t="shared" si="21"/>
        <v>2</v>
      </c>
      <c r="AT21" s="16">
        <f t="shared" si="22"/>
        <v>5</v>
      </c>
      <c r="AU21" s="16"/>
      <c r="AV21" s="16">
        <f t="shared" si="23"/>
        <v>2</v>
      </c>
      <c r="AW21" s="16">
        <f t="shared" si="24"/>
        <v>5</v>
      </c>
      <c r="AX21" s="16">
        <f t="shared" si="25"/>
        <v>4</v>
      </c>
      <c r="AY21" s="16">
        <f t="shared" si="26"/>
        <v>1</v>
      </c>
      <c r="AZ21" s="16">
        <f t="shared" si="27"/>
        <v>5</v>
      </c>
    </row>
    <row r="22" spans="1:52" x14ac:dyDescent="0.15">
      <c r="A22" s="11">
        <v>542</v>
      </c>
      <c r="B22" s="11" t="s">
        <v>30</v>
      </c>
      <c r="C22" s="11">
        <v>12</v>
      </c>
      <c r="D22" s="11">
        <v>4</v>
      </c>
      <c r="E22" s="11">
        <v>8</v>
      </c>
      <c r="F22" s="12">
        <v>5</v>
      </c>
      <c r="G22" s="12">
        <v>5</v>
      </c>
      <c r="H22" s="12">
        <v>0</v>
      </c>
      <c r="I22" s="11">
        <v>2</v>
      </c>
      <c r="J22" s="11">
        <v>2</v>
      </c>
      <c r="K22" s="11">
        <v>-2</v>
      </c>
      <c r="L22" s="12">
        <v>5</v>
      </c>
      <c r="M22" s="12">
        <v>1</v>
      </c>
      <c r="N22" s="12">
        <v>2</v>
      </c>
      <c r="O22" s="12">
        <v>2</v>
      </c>
      <c r="P22" s="12">
        <v>1</v>
      </c>
      <c r="Q22" s="12">
        <v>0</v>
      </c>
      <c r="R22" s="2">
        <v>5</v>
      </c>
      <c r="S22" s="2">
        <v>1</v>
      </c>
      <c r="T22" s="2">
        <v>0</v>
      </c>
      <c r="U22" s="12">
        <v>5</v>
      </c>
      <c r="V22" s="12">
        <v>0</v>
      </c>
      <c r="W22" s="12">
        <v>2</v>
      </c>
      <c r="X22" s="2">
        <v>5</v>
      </c>
      <c r="Y22" s="2">
        <v>2</v>
      </c>
      <c r="Z22" s="2">
        <v>0</v>
      </c>
      <c r="AA22" s="2">
        <v>5</v>
      </c>
      <c r="AB22" s="2">
        <v>0</v>
      </c>
      <c r="AC22" s="2">
        <v>0</v>
      </c>
      <c r="AD22" s="2">
        <v>5</v>
      </c>
      <c r="AE22" s="2">
        <v>0</v>
      </c>
      <c r="AF22" s="2">
        <v>5</v>
      </c>
      <c r="AG22" s="2">
        <v>2</v>
      </c>
      <c r="AH22" s="2">
        <v>0</v>
      </c>
      <c r="AI22" s="2">
        <v>1</v>
      </c>
      <c r="AJ22" s="2">
        <f t="shared" si="0"/>
        <v>75.900000000000006</v>
      </c>
      <c r="AK22" s="11">
        <f t="shared" si="1"/>
        <v>50.5</v>
      </c>
      <c r="AL22" s="11" t="e">
        <f>(#REF!-#REF!)*2*0.3+(#REF!-#REF!)*2*0.2+(#REF!-#REF!)*1.2*0.25+(C22-D22)*0.9*0.5+(F22-G22)*0.8*0.5+(I22-J22)*0.5*0.4+(L22-M22)*0.35+(#REF!-#REF!)*1.5*0.5+(O22-P22)*1.3+(R22-S22)*0.35+(U22-V22)*0.4+(X22-Y22)*1.5*0.5+(AA22-AB22)</f>
        <v>#REF!</v>
      </c>
      <c r="AM22"/>
      <c r="AN22"/>
      <c r="AO22"/>
      <c r="AP22"/>
      <c r="AQ22" s="11">
        <f t="shared" si="19"/>
        <v>8</v>
      </c>
      <c r="AR22" s="11">
        <f t="shared" si="20"/>
        <v>0</v>
      </c>
      <c r="AS22" s="11">
        <f t="shared" si="21"/>
        <v>0</v>
      </c>
      <c r="AT22" s="11">
        <f t="shared" si="22"/>
        <v>4</v>
      </c>
      <c r="AU22"/>
      <c r="AV22" s="11">
        <f t="shared" si="23"/>
        <v>1</v>
      </c>
      <c r="AW22" s="11">
        <f t="shared" si="24"/>
        <v>4</v>
      </c>
      <c r="AX22" s="11">
        <f t="shared" si="25"/>
        <v>5</v>
      </c>
      <c r="AY22" s="11">
        <f t="shared" si="26"/>
        <v>3</v>
      </c>
      <c r="AZ22" s="11">
        <f t="shared" si="27"/>
        <v>5</v>
      </c>
    </row>
    <row r="23" spans="1:52" s="9" customFormat="1" x14ac:dyDescent="0.15">
      <c r="A23" s="16">
        <v>603</v>
      </c>
      <c r="B23" s="16">
        <v>0</v>
      </c>
      <c r="C23" s="16">
        <v>12</v>
      </c>
      <c r="D23" s="16">
        <v>12</v>
      </c>
      <c r="E23" s="16">
        <v>0</v>
      </c>
      <c r="F23" s="16">
        <v>5</v>
      </c>
      <c r="G23" s="16">
        <v>5</v>
      </c>
      <c r="H23" s="16">
        <v>0</v>
      </c>
      <c r="I23" s="16">
        <v>1</v>
      </c>
      <c r="J23" s="16">
        <v>1</v>
      </c>
      <c r="K23" s="16">
        <v>0</v>
      </c>
      <c r="L23" s="16">
        <v>5</v>
      </c>
      <c r="M23" s="16">
        <v>5</v>
      </c>
      <c r="N23" s="16">
        <v>-2</v>
      </c>
      <c r="O23" s="16">
        <v>0</v>
      </c>
      <c r="P23" s="16">
        <v>0</v>
      </c>
      <c r="Q23" s="16">
        <v>0</v>
      </c>
      <c r="R23" s="16">
        <v>5</v>
      </c>
      <c r="S23" s="16">
        <v>5</v>
      </c>
      <c r="T23" s="16">
        <v>-2</v>
      </c>
      <c r="U23" s="16">
        <v>5</v>
      </c>
      <c r="V23" s="16">
        <v>5</v>
      </c>
      <c r="W23" s="16">
        <v>-2</v>
      </c>
      <c r="X23" s="16">
        <v>5</v>
      </c>
      <c r="Y23" s="16">
        <v>5</v>
      </c>
      <c r="Z23" s="16">
        <v>-2</v>
      </c>
      <c r="AA23" s="16">
        <v>2</v>
      </c>
      <c r="AB23" s="16">
        <v>2</v>
      </c>
      <c r="AC23" s="16">
        <v>-1</v>
      </c>
      <c r="AD23" s="16">
        <v>5</v>
      </c>
      <c r="AE23" s="16">
        <v>5</v>
      </c>
      <c r="AF23" s="16">
        <v>-2</v>
      </c>
      <c r="AG23" s="16">
        <v>2</v>
      </c>
      <c r="AH23" s="16">
        <v>2</v>
      </c>
      <c r="AI23" s="16">
        <v>-2</v>
      </c>
      <c r="AJ23" s="2">
        <f t="shared" si="0"/>
        <v>58.4</v>
      </c>
      <c r="AK23" s="11">
        <f t="shared" si="1"/>
        <v>0</v>
      </c>
      <c r="AL23" s="16" t="e">
        <f>(#REF!-#REF!)*2*0.3+(#REF!-#REF!)*2*0.2+(#REF!-#REF!)*1.2*0.25+(C23-D23)*0.9*0.5+(F23-G23)*0.8*0.5+(I23-J23)*0.5*0.4+(L23-M23)*0.35+(#REF!-#REF!)*1.5*0.5+(O23-P23)*1.3+(R23-S23)*0.35+(U23-V23)*0.4+(X23-Y23)*1.5*0.5+(AA23-AB23)</f>
        <v>#REF!</v>
      </c>
      <c r="AM23" s="16"/>
      <c r="AN23" s="16"/>
      <c r="AO23" s="16"/>
      <c r="AP23" s="16"/>
      <c r="AQ23" s="16">
        <f t="shared" si="19"/>
        <v>0</v>
      </c>
      <c r="AR23" s="16">
        <f t="shared" si="20"/>
        <v>0</v>
      </c>
      <c r="AS23" s="16">
        <f t="shared" si="21"/>
        <v>0</v>
      </c>
      <c r="AT23" s="16">
        <f t="shared" si="22"/>
        <v>0</v>
      </c>
      <c r="AU23" s="16"/>
      <c r="AV23" s="16">
        <f t="shared" si="23"/>
        <v>0</v>
      </c>
      <c r="AW23" s="16">
        <f t="shared" si="24"/>
        <v>0</v>
      </c>
      <c r="AX23" s="16">
        <f t="shared" si="25"/>
        <v>0</v>
      </c>
      <c r="AY23" s="16">
        <f t="shared" si="26"/>
        <v>0</v>
      </c>
      <c r="AZ23" s="16">
        <f t="shared" si="27"/>
        <v>0</v>
      </c>
    </row>
    <row r="24" spans="1:52" x14ac:dyDescent="0.15">
      <c r="A24" s="2">
        <v>604</v>
      </c>
      <c r="B24" s="2" t="s">
        <v>33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2"/>
      <c r="V24" s="2"/>
      <c r="W24" s="2"/>
      <c r="X24"/>
      <c r="Y24"/>
      <c r="Z24"/>
      <c r="AA24"/>
      <c r="AB24"/>
      <c r="AC24"/>
      <c r="AD24"/>
      <c r="AE24"/>
      <c r="AF24"/>
      <c r="AG24"/>
      <c r="AH24"/>
      <c r="AI24"/>
      <c r="AJ24" s="2">
        <f t="shared" si="0"/>
        <v>0</v>
      </c>
      <c r="AK24" s="11">
        <f t="shared" si="1"/>
        <v>0</v>
      </c>
      <c r="AL24" s="11" t="e">
        <f>(#REF!-#REF!)*2*0.3+(#REF!-#REF!)*2*0.2+(#REF!-#REF!)*1.2*0.25+(C24-D24)*0.9*0.5+(F24-G24)*0.8*0.5+(I24-J24)*0.5*0.4+(L24-M24)*0.35+(#REF!-#REF!)*1.5*0.5+(O24-P24)*1.3+(R24-S24)*0.35+(U24-V24)*0.4+(X24-Y24)*1.5*0.5+(AA24-AB24)</f>
        <v>#REF!</v>
      </c>
      <c r="AM24"/>
      <c r="AN24"/>
      <c r="AO24"/>
      <c r="AP24"/>
      <c r="AQ24" s="11">
        <f t="shared" si="19"/>
        <v>0</v>
      </c>
      <c r="AR24" s="11">
        <f t="shared" si="20"/>
        <v>0</v>
      </c>
      <c r="AS24" s="11">
        <f t="shared" si="21"/>
        <v>0</v>
      </c>
      <c r="AT24" s="11">
        <f t="shared" si="22"/>
        <v>0</v>
      </c>
      <c r="AU24"/>
      <c r="AV24" s="11">
        <f t="shared" si="23"/>
        <v>0</v>
      </c>
      <c r="AW24" s="11">
        <f t="shared" si="24"/>
        <v>0</v>
      </c>
      <c r="AX24" s="11">
        <f t="shared" si="25"/>
        <v>0</v>
      </c>
      <c r="AY24" s="11">
        <f t="shared" si="26"/>
        <v>0</v>
      </c>
      <c r="AZ24" s="11">
        <f t="shared" si="27"/>
        <v>0</v>
      </c>
    </row>
    <row r="25" spans="1:52" s="9" customFormat="1" x14ac:dyDescent="0.15">
      <c r="A25" s="16">
        <v>607</v>
      </c>
      <c r="B25" s="16" t="s">
        <v>30</v>
      </c>
      <c r="C25" s="16">
        <v>18</v>
      </c>
      <c r="D25" s="16">
        <v>6</v>
      </c>
      <c r="E25" s="16">
        <v>6</v>
      </c>
      <c r="F25" s="16">
        <v>10</v>
      </c>
      <c r="G25" s="16">
        <v>8</v>
      </c>
      <c r="H25" s="16">
        <v>0</v>
      </c>
      <c r="I25" s="16">
        <v>3</v>
      </c>
      <c r="J25" s="16">
        <v>0</v>
      </c>
      <c r="K25" s="16">
        <v>1</v>
      </c>
      <c r="L25" s="16">
        <v>10</v>
      </c>
      <c r="M25" s="16">
        <v>7</v>
      </c>
      <c r="N25" s="16">
        <v>-2</v>
      </c>
      <c r="O25" s="16">
        <v>4</v>
      </c>
      <c r="P25" s="16">
        <v>3</v>
      </c>
      <c r="Q25" s="16">
        <v>-2</v>
      </c>
      <c r="R25" s="16">
        <v>10</v>
      </c>
      <c r="S25" s="16">
        <v>0</v>
      </c>
      <c r="T25" s="16">
        <v>2</v>
      </c>
      <c r="U25" s="16">
        <v>5</v>
      </c>
      <c r="V25" s="16">
        <v>3</v>
      </c>
      <c r="W25" s="16">
        <v>0</v>
      </c>
      <c r="X25" s="16">
        <v>5</v>
      </c>
      <c r="Y25" s="16">
        <v>4</v>
      </c>
      <c r="Z25" s="16">
        <v>0</v>
      </c>
      <c r="AA25" s="16">
        <v>5</v>
      </c>
      <c r="AB25" s="16">
        <v>0</v>
      </c>
      <c r="AC25" s="16">
        <v>1</v>
      </c>
      <c r="AD25" s="16">
        <v>10</v>
      </c>
      <c r="AE25" s="16">
        <v>0</v>
      </c>
      <c r="AF25" s="16">
        <v>10</v>
      </c>
      <c r="AG25" s="16">
        <v>4</v>
      </c>
      <c r="AH25" s="16">
        <v>3</v>
      </c>
      <c r="AI25" s="16">
        <v>-2</v>
      </c>
      <c r="AJ25" s="2">
        <f t="shared" si="0"/>
        <v>120.4</v>
      </c>
      <c r="AK25" s="11">
        <f t="shared" si="1"/>
        <v>75.199999999999989</v>
      </c>
      <c r="AL25" s="16" t="e">
        <f>(#REF!-#REF!)*2*0.3+(#REF!-#REF!)*2*0.2+(#REF!-#REF!)*1.2*0.25+(C25-D25)*0.9*0.5+(F25-G25)*0.8*0.5+(I25-J25)*0.5*0.4+(L25-M25)*0.35+(#REF!-#REF!)*1.5*0.5+(O25-P25)*1.3+(R25-S25)*0.35+(U25-V25)*0.4+(X25-Y25)*1.5*0.5+(AA25-AB25)</f>
        <v>#REF!</v>
      </c>
      <c r="AM25" s="16"/>
      <c r="AN25" s="16"/>
      <c r="AO25" s="16"/>
      <c r="AP25" s="16"/>
      <c r="AQ25" s="16">
        <f t="shared" si="19"/>
        <v>12</v>
      </c>
      <c r="AR25" s="16">
        <f t="shared" si="20"/>
        <v>2</v>
      </c>
      <c r="AS25" s="16">
        <f t="shared" si="21"/>
        <v>3</v>
      </c>
      <c r="AT25" s="16">
        <f t="shared" si="22"/>
        <v>3</v>
      </c>
      <c r="AU25" s="16"/>
      <c r="AV25" s="16">
        <f t="shared" si="23"/>
        <v>1</v>
      </c>
      <c r="AW25" s="16">
        <f t="shared" si="24"/>
        <v>10</v>
      </c>
      <c r="AX25" s="16">
        <f t="shared" si="25"/>
        <v>2</v>
      </c>
      <c r="AY25" s="16">
        <f t="shared" si="26"/>
        <v>1</v>
      </c>
      <c r="AZ25" s="16">
        <f t="shared" si="27"/>
        <v>5</v>
      </c>
    </row>
    <row r="26" spans="1:52" x14ac:dyDescent="0.15">
      <c r="A26" s="2">
        <v>608</v>
      </c>
      <c r="B26" s="2" t="s">
        <v>30</v>
      </c>
      <c r="C26" s="2">
        <v>24</v>
      </c>
      <c r="D26" s="2">
        <v>15</v>
      </c>
      <c r="E26" s="2">
        <v>0</v>
      </c>
      <c r="F26" s="2">
        <v>10</v>
      </c>
      <c r="G26" s="2">
        <v>1</v>
      </c>
      <c r="H26" s="2">
        <v>8</v>
      </c>
      <c r="I26" s="2">
        <v>4</v>
      </c>
      <c r="J26" s="2">
        <v>0</v>
      </c>
      <c r="K26" s="2">
        <v>0</v>
      </c>
      <c r="L26" s="2">
        <v>10</v>
      </c>
      <c r="M26" s="2">
        <v>6</v>
      </c>
      <c r="N26" s="2">
        <v>0</v>
      </c>
      <c r="O26" s="2">
        <v>4</v>
      </c>
      <c r="P26" s="2">
        <v>2</v>
      </c>
      <c r="Q26" s="2">
        <v>0</v>
      </c>
      <c r="R26" s="2">
        <v>10</v>
      </c>
      <c r="S26" s="2">
        <v>0</v>
      </c>
      <c r="T26" s="2">
        <v>0</v>
      </c>
      <c r="U26" s="2">
        <v>5</v>
      </c>
      <c r="V26" s="2">
        <v>2</v>
      </c>
      <c r="W26" s="2">
        <v>0</v>
      </c>
      <c r="X26" s="2">
        <v>5</v>
      </c>
      <c r="Y26" s="2">
        <v>4</v>
      </c>
      <c r="Z26" s="2">
        <v>0</v>
      </c>
      <c r="AA26" s="2">
        <v>5</v>
      </c>
      <c r="AB26" s="2">
        <v>0</v>
      </c>
      <c r="AC26" s="2">
        <v>0</v>
      </c>
      <c r="AD26" s="2">
        <v>5</v>
      </c>
      <c r="AE26" s="2">
        <v>0</v>
      </c>
      <c r="AF26" s="2">
        <v>5</v>
      </c>
      <c r="AG26" s="2">
        <v>4</v>
      </c>
      <c r="AH26" s="2">
        <v>0</v>
      </c>
      <c r="AI26" s="2">
        <v>2</v>
      </c>
      <c r="AJ26" s="2">
        <f t="shared" si="0"/>
        <v>121.3</v>
      </c>
      <c r="AK26" s="11">
        <f t="shared" si="1"/>
        <v>85.4</v>
      </c>
      <c r="AL26" s="2" t="e">
        <f>(#REF!-#REF!)*2*0.3+(#REF!-#REF!)*2*0.2+(#REF!-#REF!)*1.2*0.25+(C26-D26)*0.9*0.5+(F26-G26)*0.8*0.5+(I26-J26)*0.5*0.4+(L26-M26)*0.35+(#REF!-#REF!)*1.5*0.5+(O26-P26)*1.3+(R26-S26)*0.35+(U26-V26)*0.4+(X26-Y26)*1.5*0.5+(AA26-AB26)</f>
        <v>#REF!</v>
      </c>
      <c r="AM26" s="2"/>
      <c r="AN26" s="2"/>
      <c r="AO26" s="2"/>
      <c r="AP26" s="2"/>
      <c r="AQ26" s="2">
        <f t="shared" si="19"/>
        <v>9</v>
      </c>
      <c r="AR26" s="2">
        <f t="shared" si="20"/>
        <v>9</v>
      </c>
      <c r="AS26" s="2">
        <f t="shared" si="21"/>
        <v>4</v>
      </c>
      <c r="AT26" s="2">
        <f t="shared" si="22"/>
        <v>4</v>
      </c>
      <c r="AV26" s="2">
        <f t="shared" si="23"/>
        <v>2</v>
      </c>
      <c r="AW26" s="2">
        <f t="shared" si="24"/>
        <v>10</v>
      </c>
      <c r="AX26" s="2">
        <f t="shared" si="25"/>
        <v>3</v>
      </c>
      <c r="AY26" s="2">
        <f t="shared" si="26"/>
        <v>1</v>
      </c>
      <c r="AZ26" s="2">
        <f t="shared" si="27"/>
        <v>5</v>
      </c>
    </row>
    <row r="27" spans="1:52" s="9" customFormat="1" x14ac:dyDescent="0.15">
      <c r="A27" s="16">
        <v>615</v>
      </c>
      <c r="B27" s="16"/>
      <c r="C27" s="16">
        <v>12</v>
      </c>
      <c r="D27" s="16">
        <v>6</v>
      </c>
      <c r="E27" s="16">
        <v>0</v>
      </c>
      <c r="F27" s="16">
        <v>5</v>
      </c>
      <c r="G27" s="16">
        <v>5</v>
      </c>
      <c r="H27" s="16">
        <v>0</v>
      </c>
      <c r="I27" s="16">
        <v>2</v>
      </c>
      <c r="J27" s="16">
        <v>0</v>
      </c>
      <c r="K27" s="16">
        <v>0</v>
      </c>
      <c r="L27" s="16">
        <v>5</v>
      </c>
      <c r="M27" s="16">
        <v>5</v>
      </c>
      <c r="N27" s="16">
        <v>-2</v>
      </c>
      <c r="O27" s="16">
        <v>2</v>
      </c>
      <c r="P27" s="16">
        <v>2</v>
      </c>
      <c r="Q27" s="16">
        <v>-1</v>
      </c>
      <c r="R27" s="16">
        <v>5</v>
      </c>
      <c r="S27" s="16">
        <v>5</v>
      </c>
      <c r="T27" s="16">
        <v>-2</v>
      </c>
      <c r="U27" s="16">
        <v>5</v>
      </c>
      <c r="V27" s="16">
        <v>1</v>
      </c>
      <c r="W27" s="16">
        <v>0</v>
      </c>
      <c r="X27" s="16">
        <v>5</v>
      </c>
      <c r="Y27" s="16">
        <v>4</v>
      </c>
      <c r="Z27" s="16">
        <v>-1</v>
      </c>
      <c r="AA27" s="16">
        <v>5</v>
      </c>
      <c r="AB27" s="16">
        <v>3</v>
      </c>
      <c r="AC27" s="16">
        <v>-1</v>
      </c>
      <c r="AD27" s="16">
        <v>5</v>
      </c>
      <c r="AE27" s="16">
        <v>5</v>
      </c>
      <c r="AF27" s="16">
        <v>-2</v>
      </c>
      <c r="AG27" s="16">
        <v>2</v>
      </c>
      <c r="AH27" s="16">
        <v>2</v>
      </c>
      <c r="AI27" s="16">
        <v>-2</v>
      </c>
      <c r="AJ27" s="2">
        <f t="shared" si="0"/>
        <v>75.900000000000006</v>
      </c>
      <c r="AK27" s="11">
        <f t="shared" si="1"/>
        <v>23.5</v>
      </c>
      <c r="AL27" s="16" t="e">
        <f>(#REF!-#REF!)*2*0.3+(#REF!-#REF!)*2*0.2+(#REF!-#REF!)*1.2*0.25+(C27-D27)*0.9*0.5+(F27-G27)*0.8*0.5+(I27-J27)*0.5*0.4+(L27-M27)*0.35+(#REF!-#REF!)*1.5*0.5+(O27-P27)*1.3+(R27-S27)*0.35+(U27-V27)*0.4+(X27-Y27)*1.5*0.5+(AA27-AB27)</f>
        <v>#REF!</v>
      </c>
      <c r="AM27" s="16"/>
      <c r="AN27" s="16"/>
      <c r="AO27" s="16"/>
      <c r="AP27" s="16"/>
      <c r="AQ27" s="16">
        <f t="shared" si="19"/>
        <v>6</v>
      </c>
      <c r="AR27" s="16">
        <f t="shared" si="20"/>
        <v>0</v>
      </c>
      <c r="AS27" s="16">
        <f t="shared" si="21"/>
        <v>2</v>
      </c>
      <c r="AT27" s="16">
        <f t="shared" si="22"/>
        <v>0</v>
      </c>
      <c r="AU27" s="16"/>
      <c r="AV27" s="16">
        <f t="shared" si="23"/>
        <v>0</v>
      </c>
      <c r="AW27" s="16">
        <f t="shared" si="24"/>
        <v>0</v>
      </c>
      <c r="AX27" s="16">
        <f t="shared" si="25"/>
        <v>4</v>
      </c>
      <c r="AY27" s="16">
        <f t="shared" si="26"/>
        <v>1</v>
      </c>
      <c r="AZ27" s="16">
        <f t="shared" si="27"/>
        <v>2</v>
      </c>
    </row>
    <row r="28" spans="1:52" x14ac:dyDescent="0.15">
      <c r="A28" s="11">
        <v>629</v>
      </c>
      <c r="B28" s="11"/>
      <c r="AJ28" s="2">
        <f t="shared" si="0"/>
        <v>0</v>
      </c>
      <c r="AK28" s="11">
        <f t="shared" si="1"/>
        <v>0</v>
      </c>
      <c r="AL28" s="11" t="e">
        <f>(#REF!-#REF!)*2*0.3+(#REF!-#REF!)*2*0.2+(#REF!-#REF!)*1.2*0.25+(C28-D28)*0.9*0.5+(F28-G28)*0.8*0.5+(I28-J28)*0.5*0.4+(L28-M28)*0.35+(#REF!-#REF!)*1.5*0.5+(O28-P28)*1.3+(R28-S28)*0.35+(U28-V28)*0.4+(X28-Y28)*1.5*0.5+(AA28-AB28)</f>
        <v>#REF!</v>
      </c>
      <c r="AQ28" s="11">
        <f t="shared" si="19"/>
        <v>0</v>
      </c>
      <c r="AR28" s="11">
        <f t="shared" si="20"/>
        <v>0</v>
      </c>
      <c r="AS28" s="11">
        <f t="shared" si="21"/>
        <v>0</v>
      </c>
      <c r="AT28" s="11">
        <f t="shared" si="22"/>
        <v>0</v>
      </c>
      <c r="AV28" s="11">
        <f t="shared" si="23"/>
        <v>0</v>
      </c>
      <c r="AW28" s="11">
        <f t="shared" si="24"/>
        <v>0</v>
      </c>
      <c r="AX28" s="11">
        <f t="shared" si="25"/>
        <v>0</v>
      </c>
      <c r="AY28" s="11">
        <f t="shared" si="26"/>
        <v>0</v>
      </c>
      <c r="AZ28" s="11">
        <f t="shared" si="27"/>
        <v>0</v>
      </c>
    </row>
    <row r="29" spans="1:52" s="9" customFormat="1" x14ac:dyDescent="0.15">
      <c r="A29" s="13">
        <v>715</v>
      </c>
      <c r="B29" s="19" t="s">
        <v>30</v>
      </c>
      <c r="C29" s="11">
        <v>24</v>
      </c>
      <c r="D29" s="11">
        <v>0</v>
      </c>
      <c r="E29" s="11">
        <v>24</v>
      </c>
      <c r="F29" s="12">
        <v>10</v>
      </c>
      <c r="G29" s="12">
        <v>1</v>
      </c>
      <c r="H29" s="12">
        <v>9</v>
      </c>
      <c r="I29" s="11">
        <v>0</v>
      </c>
      <c r="J29" s="11">
        <v>0</v>
      </c>
      <c r="K29" s="11">
        <v>3</v>
      </c>
      <c r="L29" s="12">
        <v>0</v>
      </c>
      <c r="M29" s="12">
        <v>0</v>
      </c>
      <c r="N29" s="12">
        <v>5</v>
      </c>
      <c r="O29" s="11">
        <v>0</v>
      </c>
      <c r="P29" s="11">
        <v>0</v>
      </c>
      <c r="Q29" s="11">
        <v>3</v>
      </c>
      <c r="R29" s="12">
        <v>0</v>
      </c>
      <c r="S29" s="12">
        <v>0</v>
      </c>
      <c r="T29" s="12">
        <v>5</v>
      </c>
      <c r="U29" s="11">
        <v>0</v>
      </c>
      <c r="V29" s="11">
        <v>0</v>
      </c>
      <c r="W29" s="11">
        <v>5</v>
      </c>
      <c r="X29" s="12">
        <v>0</v>
      </c>
      <c r="Y29" s="12">
        <v>0</v>
      </c>
      <c r="Z29" s="12">
        <v>5</v>
      </c>
      <c r="AA29" s="12">
        <v>0</v>
      </c>
      <c r="AB29" s="12">
        <v>0</v>
      </c>
      <c r="AC29" s="12">
        <v>0</v>
      </c>
      <c r="AD29" s="12">
        <v>10</v>
      </c>
      <c r="AE29" s="12">
        <v>0</v>
      </c>
      <c r="AF29" s="12">
        <v>10</v>
      </c>
      <c r="AG29" s="12">
        <v>0</v>
      </c>
      <c r="AH29" s="12">
        <v>0</v>
      </c>
      <c r="AI29" s="12">
        <v>2</v>
      </c>
      <c r="AJ29" s="2">
        <f t="shared" si="0"/>
        <v>47.6</v>
      </c>
      <c r="AK29" s="11">
        <f t="shared" si="1"/>
        <v>46.8</v>
      </c>
      <c r="AL29" s="11" t="e">
        <f>(#REF!-#REF!)*2*0.3+(#REF!-#REF!)*2*0.2+(#REF!-#REF!)*1.2*0.25+(C29-D29)*0.9*0.5+(F29-G29)*0.8*0.5+(I29-J29)*0.5*0.4+(L29-M29)*0.35+(#REF!-#REF!)*1.5*0.5+(O29-P29)*1.3+(R29-S29)*0.35+(U29-V29)*0.4+(X29-Y29)*1.5*0.5+(AA29-AB29)</f>
        <v>#REF!</v>
      </c>
      <c r="AM29"/>
      <c r="AN29"/>
      <c r="AO29"/>
      <c r="AP29"/>
      <c r="AQ29" s="11">
        <f t="shared" si="19"/>
        <v>24</v>
      </c>
      <c r="AR29" s="11">
        <f t="shared" si="20"/>
        <v>9</v>
      </c>
      <c r="AS29" s="11">
        <f t="shared" si="21"/>
        <v>0</v>
      </c>
      <c r="AT29" s="11">
        <f t="shared" si="22"/>
        <v>0</v>
      </c>
      <c r="AU29"/>
      <c r="AV29" s="11">
        <f t="shared" si="23"/>
        <v>0</v>
      </c>
      <c r="AW29" s="11">
        <f t="shared" si="24"/>
        <v>0</v>
      </c>
      <c r="AX29" s="11">
        <f t="shared" si="25"/>
        <v>0</v>
      </c>
      <c r="AY29" s="11">
        <f t="shared" si="26"/>
        <v>0</v>
      </c>
      <c r="AZ29" s="11">
        <f t="shared" si="27"/>
        <v>0</v>
      </c>
    </row>
    <row r="30" spans="1:52" x14ac:dyDescent="0.15">
      <c r="A30" s="16">
        <v>718</v>
      </c>
      <c r="B30" s="16">
        <v>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2">
        <f t="shared" si="0"/>
        <v>0</v>
      </c>
      <c r="AK30" s="11">
        <f t="shared" si="1"/>
        <v>0</v>
      </c>
      <c r="AL30" s="16" t="e">
        <f>(#REF!-#REF!)*2*0.3+(#REF!-#REF!)*2*0.2+(#REF!-#REF!)*1.2*0.25+(C30-D30)*0.9*0.5+(F30-G30)*0.8*0.5+(I30-J30)*0.5*0.4+(L30-M30)*0.35+(#REF!-#REF!)*1.5*0.5+(O30-P30)*1.3+(R30-S30)*0.35+(U30-V30)*0.4+(X30-Y30)*1.5*0.5+(AA30-AB30)</f>
        <v>#REF!</v>
      </c>
      <c r="AM30" s="16"/>
      <c r="AN30" s="16"/>
      <c r="AO30" s="16"/>
      <c r="AP30" s="16"/>
      <c r="AQ30" s="16">
        <f t="shared" si="19"/>
        <v>0</v>
      </c>
      <c r="AR30" s="16">
        <f t="shared" si="20"/>
        <v>0</v>
      </c>
      <c r="AS30" s="16">
        <f t="shared" si="21"/>
        <v>0</v>
      </c>
      <c r="AT30" s="16">
        <f t="shared" si="22"/>
        <v>0</v>
      </c>
      <c r="AU30" s="16"/>
      <c r="AV30" s="16">
        <f t="shared" si="23"/>
        <v>0</v>
      </c>
      <c r="AW30" s="16">
        <f t="shared" si="24"/>
        <v>0</v>
      </c>
      <c r="AX30" s="16">
        <f t="shared" si="25"/>
        <v>0</v>
      </c>
      <c r="AY30" s="16">
        <f t="shared" si="26"/>
        <v>0</v>
      </c>
      <c r="AZ30" s="16">
        <f t="shared" si="27"/>
        <v>0</v>
      </c>
    </row>
    <row r="31" spans="1:52" s="9" customFormat="1" x14ac:dyDescent="0.15">
      <c r="A31" s="11">
        <v>719</v>
      </c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2"/>
      <c r="V31" s="2"/>
      <c r="W31" s="2"/>
      <c r="X31"/>
      <c r="Y31"/>
      <c r="Z31"/>
      <c r="AA31"/>
      <c r="AB31"/>
      <c r="AC31"/>
      <c r="AD31"/>
      <c r="AE31"/>
      <c r="AF31"/>
      <c r="AG31"/>
      <c r="AH31"/>
      <c r="AI31"/>
      <c r="AJ31" s="2">
        <f t="shared" si="0"/>
        <v>0</v>
      </c>
      <c r="AK31" s="11">
        <f t="shared" si="1"/>
        <v>0</v>
      </c>
      <c r="AL31" s="11" t="e">
        <f>(#REF!-#REF!)*2*0.3+(#REF!-#REF!)*2*0.2+(#REF!-#REF!)*1.2*0.25+(C31-D31)*0.9*0.5+(F31-G31)*0.8*0.5+(I31-J31)*0.5*0.4+(L31-M31)*0.35+(#REF!-#REF!)*1.5*0.5+(O31-P31)*1.3+(R31-S31)*0.35+(U31-V31)*0.4+(X31-Y31)*1.5*0.5+(AA31-AB31)</f>
        <v>#REF!</v>
      </c>
      <c r="AM31"/>
      <c r="AN31"/>
      <c r="AO31"/>
      <c r="AP31"/>
      <c r="AQ31" s="11">
        <f t="shared" si="19"/>
        <v>0</v>
      </c>
      <c r="AR31" s="11">
        <f t="shared" si="20"/>
        <v>0</v>
      </c>
      <c r="AS31" s="11">
        <f t="shared" si="21"/>
        <v>0</v>
      </c>
      <c r="AT31" s="11">
        <f t="shared" si="22"/>
        <v>0</v>
      </c>
      <c r="AU31"/>
      <c r="AV31" s="11">
        <f t="shared" si="23"/>
        <v>0</v>
      </c>
      <c r="AW31" s="11">
        <f t="shared" si="24"/>
        <v>0</v>
      </c>
      <c r="AX31" s="11">
        <f t="shared" si="25"/>
        <v>0</v>
      </c>
      <c r="AY31" s="11">
        <f t="shared" si="26"/>
        <v>0</v>
      </c>
      <c r="AZ31" s="11">
        <f t="shared" si="27"/>
        <v>0</v>
      </c>
    </row>
    <row r="32" spans="1:52" x14ac:dyDescent="0.15">
      <c r="A32" s="16">
        <v>720</v>
      </c>
      <c r="B32" s="16"/>
      <c r="C32" s="16">
        <v>12</v>
      </c>
      <c r="D32" s="16">
        <v>11</v>
      </c>
      <c r="E32" s="16">
        <v>0</v>
      </c>
      <c r="F32" s="16">
        <v>5</v>
      </c>
      <c r="G32" s="16">
        <v>5</v>
      </c>
      <c r="H32" s="16">
        <v>0</v>
      </c>
      <c r="I32" s="16">
        <v>2</v>
      </c>
      <c r="J32" s="16">
        <v>2</v>
      </c>
      <c r="K32" s="16">
        <v>-2</v>
      </c>
      <c r="L32" s="16">
        <v>5</v>
      </c>
      <c r="M32" s="16">
        <v>5</v>
      </c>
      <c r="N32" s="16">
        <v>-2</v>
      </c>
      <c r="O32" s="16">
        <v>2</v>
      </c>
      <c r="P32" s="16">
        <v>2</v>
      </c>
      <c r="Q32" s="16">
        <v>-1</v>
      </c>
      <c r="R32" s="16">
        <v>5</v>
      </c>
      <c r="S32" s="16">
        <v>5</v>
      </c>
      <c r="T32" s="16">
        <v>-2</v>
      </c>
      <c r="U32" s="16">
        <v>5</v>
      </c>
      <c r="V32" s="16">
        <v>5</v>
      </c>
      <c r="W32" s="16">
        <v>-2</v>
      </c>
      <c r="X32" s="16">
        <v>5</v>
      </c>
      <c r="Y32" s="16">
        <v>4</v>
      </c>
      <c r="Z32" s="16">
        <v>0</v>
      </c>
      <c r="AA32" s="16">
        <v>3</v>
      </c>
      <c r="AB32" s="16">
        <v>2</v>
      </c>
      <c r="AC32" s="16">
        <v>0</v>
      </c>
      <c r="AD32" s="16">
        <v>5</v>
      </c>
      <c r="AE32" s="16">
        <v>3</v>
      </c>
      <c r="AF32" s="16">
        <v>0</v>
      </c>
      <c r="AG32" s="16">
        <v>2</v>
      </c>
      <c r="AH32" s="16">
        <v>2</v>
      </c>
      <c r="AI32" s="16">
        <v>-2</v>
      </c>
      <c r="AJ32" s="2">
        <f t="shared" si="0"/>
        <v>72.3</v>
      </c>
      <c r="AK32" s="11">
        <f t="shared" si="1"/>
        <v>7.8000000000000007</v>
      </c>
      <c r="AL32" s="16" t="e">
        <f>(#REF!-#REF!)*2*0.3+(#REF!-#REF!)*2*0.2+(#REF!-#REF!)*1.2*0.25+(C32-D32)*0.9*0.5+(F32-G32)*0.8*0.5+(I32-J32)*0.5*0.4+(L32-M32)*0.35+(#REF!-#REF!)*1.5*0.5+(O32-P32)*1.3+(R32-S32)*0.35+(U32-V32)*0.4+(X32-Y32)*1.5*0.5+(AA32-AB32)</f>
        <v>#REF!</v>
      </c>
      <c r="AM32" s="16"/>
      <c r="AN32" s="16"/>
      <c r="AO32" s="16"/>
      <c r="AP32" s="16"/>
      <c r="AQ32" s="16"/>
      <c r="AR32" s="16"/>
      <c r="AS32" s="16"/>
      <c r="AT32" s="16"/>
      <c r="AU32" s="16"/>
      <c r="AV32" s="16">
        <f t="shared" si="23"/>
        <v>0</v>
      </c>
      <c r="AW32" s="16">
        <f t="shared" si="24"/>
        <v>0</v>
      </c>
      <c r="AX32" s="16">
        <f t="shared" si="25"/>
        <v>0</v>
      </c>
      <c r="AY32" s="16">
        <f t="shared" si="26"/>
        <v>1</v>
      </c>
      <c r="AZ32" s="16">
        <f t="shared" si="27"/>
        <v>1</v>
      </c>
    </row>
    <row r="33" spans="1:52" s="9" customFormat="1" x14ac:dyDescent="0.15">
      <c r="A33" s="11">
        <v>723</v>
      </c>
      <c r="B33" s="11">
        <v>0</v>
      </c>
      <c r="C33" s="11">
        <v>12</v>
      </c>
      <c r="D33" s="11">
        <v>12</v>
      </c>
      <c r="E33" s="11">
        <v>0</v>
      </c>
      <c r="F33" s="12">
        <v>7</v>
      </c>
      <c r="G33" s="12">
        <v>7</v>
      </c>
      <c r="H33" s="12">
        <v>0</v>
      </c>
      <c r="I33"/>
      <c r="J33"/>
      <c r="K33"/>
      <c r="L33" s="12">
        <v>1</v>
      </c>
      <c r="M33" s="12">
        <v>1</v>
      </c>
      <c r="N33" s="12">
        <v>0</v>
      </c>
      <c r="O33" s="12">
        <v>1</v>
      </c>
      <c r="P33" s="12">
        <v>1</v>
      </c>
      <c r="Q33" s="12">
        <v>-1</v>
      </c>
      <c r="R33" s="2">
        <v>4</v>
      </c>
      <c r="S33" s="2">
        <v>4</v>
      </c>
      <c r="T33" s="2">
        <v>-1</v>
      </c>
      <c r="U33" s="2">
        <v>5</v>
      </c>
      <c r="V33" s="2">
        <v>5</v>
      </c>
      <c r="W33" s="2">
        <v>-2</v>
      </c>
      <c r="X33"/>
      <c r="Y33"/>
      <c r="Z33"/>
      <c r="AA33"/>
      <c r="AB33"/>
      <c r="AC33"/>
      <c r="AD33" s="2">
        <v>4</v>
      </c>
      <c r="AE33" s="2">
        <v>4</v>
      </c>
      <c r="AF33" s="2">
        <v>-1</v>
      </c>
      <c r="AG33"/>
      <c r="AH33"/>
      <c r="AI33"/>
      <c r="AJ33" s="2">
        <f t="shared" si="0"/>
        <v>37.400000000000006</v>
      </c>
      <c r="AK33" s="11">
        <f t="shared" si="1"/>
        <v>0</v>
      </c>
      <c r="AL33" s="11" t="e">
        <f>(#REF!-#REF!)*2*0.3+(#REF!-#REF!)*2*0.2+(#REF!-#REF!)*1.2*0.25+(C33-D33)*0.9*0.5+(F33-G33)*0.8*0.5+(I33-J33)*0.5*0.4+(L33-M33)*0.35+(#REF!-#REF!)*1.5*0.5+(O33-P33)*1.3+(R33-S33)*0.35+(U33-V33)*0.4+(X33-Y33)*1.5*0.5+(AA33-AB33)</f>
        <v>#REF!</v>
      </c>
      <c r="AM33"/>
      <c r="AN33"/>
      <c r="AO33"/>
      <c r="AP33"/>
      <c r="AQ33" s="11">
        <f t="shared" ref="AQ33:AQ35" si="28">C33-D33</f>
        <v>0</v>
      </c>
      <c r="AR33" s="11">
        <f t="shared" ref="AR33:AR35" si="29">F33-G33</f>
        <v>0</v>
      </c>
      <c r="AS33" s="11">
        <f t="shared" ref="AS33:AS35" si="30">I33-J33</f>
        <v>0</v>
      </c>
      <c r="AT33" s="11">
        <f t="shared" ref="AT33:AT35" si="31">L33-M33</f>
        <v>0</v>
      </c>
      <c r="AU33"/>
      <c r="AV33" s="11">
        <f t="shared" si="23"/>
        <v>0</v>
      </c>
      <c r="AW33" s="11">
        <f t="shared" si="24"/>
        <v>0</v>
      </c>
      <c r="AX33" s="11">
        <f t="shared" si="25"/>
        <v>0</v>
      </c>
      <c r="AY33" s="11">
        <f t="shared" si="26"/>
        <v>0</v>
      </c>
      <c r="AZ33" s="11">
        <f t="shared" si="27"/>
        <v>0</v>
      </c>
    </row>
    <row r="34" spans="1:52" x14ac:dyDescent="0.15">
      <c r="A34" s="16">
        <v>733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2">
        <f t="shared" si="0"/>
        <v>0</v>
      </c>
      <c r="AK34" s="11">
        <f t="shared" si="1"/>
        <v>0</v>
      </c>
      <c r="AL34" s="16" t="e">
        <f>(#REF!-#REF!)*2*0.3+(#REF!-#REF!)*2*0.2+(#REF!-#REF!)*1.2*0.25+(C34-D34)*0.9*0.5+(F34-G34)*0.8*0.5+(I34-J34)*0.5*0.4+(L34-M34)*0.35+(#REF!-#REF!)*1.5*0.5+(O34-P34)*1.3+(R34-S34)*0.35+(U34-V34)*0.4+(X34-Y34)*1.5*0.5+(AA34-AB34)</f>
        <v>#REF!</v>
      </c>
      <c r="AM34" s="16"/>
      <c r="AN34" s="16"/>
      <c r="AO34" s="16"/>
      <c r="AP34" s="16"/>
      <c r="AQ34" s="16">
        <f t="shared" si="28"/>
        <v>0</v>
      </c>
      <c r="AR34" s="16">
        <f t="shared" si="29"/>
        <v>0</v>
      </c>
      <c r="AS34" s="16">
        <f t="shared" si="30"/>
        <v>0</v>
      </c>
      <c r="AT34" s="16">
        <f t="shared" si="31"/>
        <v>0</v>
      </c>
      <c r="AU34" s="16"/>
      <c r="AV34" s="16">
        <f t="shared" si="23"/>
        <v>0</v>
      </c>
      <c r="AW34" s="16">
        <f t="shared" si="24"/>
        <v>0</v>
      </c>
      <c r="AX34" s="16">
        <f t="shared" si="25"/>
        <v>0</v>
      </c>
      <c r="AY34" s="16">
        <f t="shared" si="26"/>
        <v>0</v>
      </c>
      <c r="AZ34" s="16">
        <f t="shared" si="27"/>
        <v>0</v>
      </c>
    </row>
    <row r="35" spans="1:52" s="9" customFormat="1" x14ac:dyDescent="0.15">
      <c r="A35" s="11">
        <v>740</v>
      </c>
      <c r="B35" s="11"/>
      <c r="C35" s="11">
        <v>12</v>
      </c>
      <c r="D35" s="11">
        <v>3</v>
      </c>
      <c r="E35" s="11">
        <v>6</v>
      </c>
      <c r="F35" s="12">
        <v>5</v>
      </c>
      <c r="G35" s="12">
        <v>5</v>
      </c>
      <c r="H35" s="12">
        <v>-1</v>
      </c>
      <c r="I35" s="11">
        <v>2</v>
      </c>
      <c r="J35" s="11">
        <v>2</v>
      </c>
      <c r="K35" s="11">
        <v>-2</v>
      </c>
      <c r="L35" s="12">
        <v>5</v>
      </c>
      <c r="M35" s="12">
        <v>4</v>
      </c>
      <c r="N35" s="12">
        <v>-1</v>
      </c>
      <c r="O35" s="12">
        <v>2</v>
      </c>
      <c r="P35" s="12">
        <v>1</v>
      </c>
      <c r="Q35" s="12">
        <v>0</v>
      </c>
      <c r="R35" s="2">
        <v>5</v>
      </c>
      <c r="S35" s="2">
        <v>4</v>
      </c>
      <c r="T35" s="2">
        <v>-2</v>
      </c>
      <c r="U35" s="2">
        <v>5</v>
      </c>
      <c r="V35" s="2">
        <v>2</v>
      </c>
      <c r="W35" s="2">
        <v>0</v>
      </c>
      <c r="X35" s="2">
        <v>5</v>
      </c>
      <c r="Y35" s="2">
        <v>4</v>
      </c>
      <c r="Z35" s="2">
        <v>-1</v>
      </c>
      <c r="AA35" s="2">
        <v>5</v>
      </c>
      <c r="AB35" s="2">
        <v>2</v>
      </c>
      <c r="AC35" s="2">
        <v>0</v>
      </c>
      <c r="AD35" s="2">
        <v>5</v>
      </c>
      <c r="AE35" s="2">
        <v>5</v>
      </c>
      <c r="AF35" s="2">
        <v>-2</v>
      </c>
      <c r="AG35" s="2">
        <v>2</v>
      </c>
      <c r="AH35" s="2">
        <v>0</v>
      </c>
      <c r="AI35" s="2">
        <v>0</v>
      </c>
      <c r="AJ35" s="2">
        <f t="shared" si="0"/>
        <v>75.900000000000006</v>
      </c>
      <c r="AK35" s="11">
        <f t="shared" si="1"/>
        <v>27.799999999999997</v>
      </c>
      <c r="AL35" s="11" t="e">
        <f>(#REF!-#REF!)*2*0.3+(#REF!-#REF!)*2*0.2+(#REF!-#REF!)*1.2*0.25+(C35-D35)*0.9*0.5+(F35-G35)*0.8*0.5+(I35-J35)*0.5*0.4+(L35-M35)*0.35+(#REF!-#REF!)*1.5*0.5+(O35-P35)*1.3+(R35-S35)*0.35+(U35-V35)*0.4+(X35-Y35)*1.5*0.5+(AA35-AB35)</f>
        <v>#REF!</v>
      </c>
      <c r="AM35"/>
      <c r="AN35"/>
      <c r="AO35"/>
      <c r="AP35"/>
      <c r="AQ35" s="11">
        <f t="shared" si="28"/>
        <v>9</v>
      </c>
      <c r="AR35" s="11">
        <f t="shared" si="29"/>
        <v>0</v>
      </c>
      <c r="AS35" s="11">
        <f t="shared" si="30"/>
        <v>0</v>
      </c>
      <c r="AT35" s="11">
        <f t="shared" si="31"/>
        <v>1</v>
      </c>
      <c r="AU35"/>
      <c r="AV35" s="11">
        <f t="shared" si="23"/>
        <v>1</v>
      </c>
      <c r="AW35" s="11">
        <f t="shared" si="24"/>
        <v>1</v>
      </c>
      <c r="AX35" s="11">
        <f t="shared" si="25"/>
        <v>3</v>
      </c>
      <c r="AY35" s="11">
        <f t="shared" si="26"/>
        <v>1</v>
      </c>
      <c r="AZ35" s="11">
        <f t="shared" si="27"/>
        <v>3</v>
      </c>
    </row>
    <row r="36" spans="1:52" x14ac:dyDescent="0.15">
      <c r="A36" s="20" t="s">
        <v>23</v>
      </c>
      <c r="B36" s="20"/>
      <c r="C36" s="20">
        <f>SUM(C33:C35)</f>
        <v>24</v>
      </c>
      <c r="D36" s="20"/>
      <c r="E36" s="20"/>
      <c r="F36" s="20">
        <f>SUM(F33:F35)</f>
        <v>12</v>
      </c>
      <c r="G36" s="20"/>
      <c r="H36" s="20"/>
      <c r="I36" s="20">
        <f>SUM(I33:I35)</f>
        <v>2</v>
      </c>
      <c r="J36" s="20"/>
      <c r="K36" s="20"/>
      <c r="L36" s="20">
        <f>SUM(L33:L35)</f>
        <v>6</v>
      </c>
      <c r="M36" s="20"/>
      <c r="N36" s="20"/>
      <c r="O36" s="20">
        <f>SUM(O33:O35)</f>
        <v>3</v>
      </c>
      <c r="P36" s="20"/>
      <c r="Q36" s="20"/>
      <c r="R36" s="2">
        <f>SUM(R33:R35)</f>
        <v>9</v>
      </c>
      <c r="U36" s="20">
        <f>SUM(U33:U35)</f>
        <v>10</v>
      </c>
      <c r="V36" s="20"/>
      <c r="W36" s="20"/>
      <c r="X36" s="20">
        <f>SUM(X33:X35)</f>
        <v>5</v>
      </c>
      <c r="Y36" s="20"/>
      <c r="Z36" s="20"/>
      <c r="AA36" s="20">
        <f>SUM(AA33:AA35)</f>
        <v>5</v>
      </c>
      <c r="AB36" s="20"/>
      <c r="AC36" s="20"/>
      <c r="AD36" s="20"/>
      <c r="AE36" s="20"/>
      <c r="AF36" s="20"/>
      <c r="AG36" s="20"/>
      <c r="AH36" s="20"/>
      <c r="AI36" s="20"/>
      <c r="AJ36" s="20">
        <f t="shared" ref="AJ36:AL36" si="32">SUM(AJ33:AJ35)</f>
        <v>113.30000000000001</v>
      </c>
      <c r="AK36" s="20">
        <f t="shared" si="32"/>
        <v>27.799999999999997</v>
      </c>
      <c r="AL36" s="20" t="e">
        <f t="shared" si="32"/>
        <v>#REF!</v>
      </c>
      <c r="AM36" s="20" t="e">
        <f>AL36/AK36</f>
        <v>#REF!</v>
      </c>
      <c r="AN36" s="20">
        <f t="shared" ref="AN36:AZ36" si="33">SUM(AN33:AN35)</f>
        <v>0</v>
      </c>
      <c r="AO36" s="20">
        <f t="shared" si="33"/>
        <v>0</v>
      </c>
      <c r="AP36" s="20">
        <f t="shared" si="33"/>
        <v>0</v>
      </c>
      <c r="AQ36" s="20">
        <f t="shared" si="33"/>
        <v>9</v>
      </c>
      <c r="AR36" s="20">
        <f t="shared" si="33"/>
        <v>0</v>
      </c>
      <c r="AS36" s="20">
        <f t="shared" si="33"/>
        <v>0</v>
      </c>
      <c r="AT36" s="20">
        <f t="shared" si="33"/>
        <v>1</v>
      </c>
      <c r="AU36" s="20">
        <f t="shared" si="33"/>
        <v>0</v>
      </c>
      <c r="AV36" s="20">
        <f t="shared" si="33"/>
        <v>1</v>
      </c>
      <c r="AW36" s="20">
        <f t="shared" si="33"/>
        <v>1</v>
      </c>
      <c r="AX36" s="20">
        <f t="shared" si="33"/>
        <v>3</v>
      </c>
      <c r="AY36" s="20">
        <f t="shared" si="33"/>
        <v>1</v>
      </c>
      <c r="AZ36" s="20">
        <f t="shared" si="33"/>
        <v>3</v>
      </c>
    </row>
    <row r="37" spans="1:52" s="10" customFormat="1" x14ac:dyDescent="0.15">
      <c r="A37" s="11"/>
      <c r="B37" s="11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2">
        <f t="shared" ref="AJ37:AJ61" si="34">(C37)*0.9+(F37)*0.8+(I37)*4.5+(L37)+(O37)*3.8+R37+U37+X37*1.5+AA37*1.8+AD37*1.8+AG37*2</f>
        <v>0</v>
      </c>
      <c r="AK37" s="11">
        <f t="shared" ref="AK37:AK61" si="35">(C37-D37)*0.9+(F37-G37)*0.8+(I37-J37)*4.5+(L37-M37)+(O37-P37)*3.8+(R37-S37)+(U37-V37)+(X37-Y37)*1.5+(AA37-AB37)*1.8+(AD37-AE37)*1.8+(AG37-AH37)*2</f>
        <v>0</v>
      </c>
      <c r="AL37" s="11" t="e">
        <f>(#REF!-#REF!)*2*0.3+(#REF!-#REF!)*2*0.2+(#REF!-#REF!)*1.2*0.25+(C37-D37)*0.9*0.5+(F37-G37)*0.8*0.5+(I37-J37)*0.5*0.4+(L37-M37)*0.35+(#REF!-#REF!)*1.5*0.5+(O37-P37)*1.3+(R37-S37)*0.35+(U37-V37)*0.4+(X37-Y37)*1.5*0.5+(AA37-AB37)</f>
        <v>#REF!</v>
      </c>
      <c r="AM37"/>
      <c r="AN37"/>
      <c r="AO37"/>
      <c r="AP37"/>
      <c r="AQ37" s="11">
        <f t="shared" ref="AQ37:AQ50" si="36">C37-D37</f>
        <v>0</v>
      </c>
      <c r="AR37" s="11">
        <f t="shared" ref="AR37:AR50" si="37">F37-G37</f>
        <v>0</v>
      </c>
      <c r="AS37" s="11">
        <f t="shared" ref="AS37:AS50" si="38">I37-J37</f>
        <v>0</v>
      </c>
      <c r="AT37" s="11">
        <f t="shared" ref="AT37:AT50" si="39">L37-M37</f>
        <v>0</v>
      </c>
      <c r="AU37"/>
      <c r="AV37" s="11">
        <f t="shared" ref="AV37:AV50" si="40">O37-P37</f>
        <v>0</v>
      </c>
      <c r="AW37" s="11">
        <f t="shared" ref="AW37:AW50" si="41">R37-S37</f>
        <v>0</v>
      </c>
      <c r="AX37" s="11">
        <f t="shared" ref="AX37:AX50" si="42">U37-V37</f>
        <v>0</v>
      </c>
      <c r="AY37" s="11">
        <f t="shared" ref="AY37:AY50" si="43">X37-Y37</f>
        <v>0</v>
      </c>
      <c r="AZ37" s="11">
        <f t="shared" ref="AZ37:AZ50" si="44">AA37-AB37</f>
        <v>0</v>
      </c>
    </row>
    <row r="38" spans="1:52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U38" s="2"/>
      <c r="V38" s="2"/>
      <c r="W38" s="2"/>
      <c r="AJ38" s="2">
        <f t="shared" si="34"/>
        <v>0</v>
      </c>
      <c r="AK38" s="11">
        <f t="shared" si="35"/>
        <v>0</v>
      </c>
      <c r="AL38" s="2" t="e">
        <f>(#REF!-#REF!)*2*0.3+(#REF!-#REF!)*2*0.2+(#REF!-#REF!)*1.2*0.25+(C38-D38)*0.9*0.5+(F38-G38)*0.8*0.5+(I38-J38)*0.5*0.4+(L38-M38)*0.35+(#REF!-#REF!)*1.5*0.5+(O38-P38)*1.3+(R38-S38)*0.35+(U38-V38)*0.4+(X38-Y38)*1.5*0.5+(AA38-AB38)</f>
        <v>#REF!</v>
      </c>
      <c r="AM38" s="2"/>
      <c r="AN38" s="2"/>
      <c r="AO38" s="2"/>
      <c r="AP38" s="2"/>
      <c r="AQ38" s="2">
        <f t="shared" si="36"/>
        <v>0</v>
      </c>
      <c r="AR38" s="2">
        <f t="shared" si="37"/>
        <v>0</v>
      </c>
      <c r="AS38" s="2">
        <f t="shared" si="38"/>
        <v>0</v>
      </c>
      <c r="AT38" s="2">
        <f t="shared" si="39"/>
        <v>0</v>
      </c>
      <c r="AV38" s="2">
        <f t="shared" si="40"/>
        <v>0</v>
      </c>
      <c r="AW38" s="2">
        <f t="shared" si="41"/>
        <v>0</v>
      </c>
      <c r="AX38" s="2">
        <f t="shared" si="42"/>
        <v>0</v>
      </c>
      <c r="AY38" s="2">
        <f t="shared" si="43"/>
        <v>0</v>
      </c>
      <c r="AZ38" s="2">
        <f t="shared" si="44"/>
        <v>0</v>
      </c>
    </row>
    <row r="39" spans="1:52" x14ac:dyDescent="0.15">
      <c r="A39" s="11"/>
      <c r="B39" s="11"/>
      <c r="AJ39" s="2">
        <f t="shared" si="34"/>
        <v>0</v>
      </c>
      <c r="AK39" s="11">
        <f t="shared" si="35"/>
        <v>0</v>
      </c>
      <c r="AL39" s="11" t="e">
        <f>(#REF!-#REF!)*2*0.3+(#REF!-#REF!)*2*0.2+(#REF!-#REF!)*1.2*0.25+(C39-D39)*0.9*0.5+(F39-G39)*0.8*0.5+(I39-J39)*0.5*0.4+(L39-M39)*0.35+(#REF!-#REF!)*1.5*0.5+(O39-P39)*1.3+(R39-S39)*0.35+(U39-V39)*0.4+(X39-Y39)*1.5*0.5+(AA39-AB39)</f>
        <v>#REF!</v>
      </c>
      <c r="AQ39" s="11">
        <f t="shared" si="36"/>
        <v>0</v>
      </c>
      <c r="AR39" s="11">
        <f t="shared" si="37"/>
        <v>0</v>
      </c>
      <c r="AS39" s="11">
        <f t="shared" si="38"/>
        <v>0</v>
      </c>
      <c r="AT39" s="11">
        <f t="shared" si="39"/>
        <v>0</v>
      </c>
      <c r="AV39" s="11">
        <f t="shared" si="40"/>
        <v>0</v>
      </c>
      <c r="AW39" s="11">
        <f t="shared" si="41"/>
        <v>0</v>
      </c>
      <c r="AX39" s="11">
        <f t="shared" si="42"/>
        <v>0</v>
      </c>
      <c r="AY39" s="11">
        <f t="shared" si="43"/>
        <v>0</v>
      </c>
      <c r="AZ39" s="11">
        <f t="shared" si="44"/>
        <v>0</v>
      </c>
    </row>
    <row r="40" spans="1:52" x14ac:dyDescent="0.15">
      <c r="A40" s="11"/>
      <c r="B40" s="11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2">
        <f t="shared" si="34"/>
        <v>0</v>
      </c>
      <c r="AK40" s="11">
        <f t="shared" si="35"/>
        <v>0</v>
      </c>
      <c r="AL40" s="11" t="e">
        <f>(#REF!-#REF!)*2*0.3+(#REF!-#REF!)*2*0.2+(#REF!-#REF!)*1.2*0.25+(C40-D40)*0.9*0.5+(F40-G40)*0.8*0.5+(I40-J40)*0.5*0.4+(L40-M40)*0.35+(#REF!-#REF!)*1.5*0.5+(O40-P40)*1.3+(R40-S40)*0.35+(U40-V40)*0.4+(X40-Y40)*1.5*0.5+(AA40-AB40)</f>
        <v>#REF!</v>
      </c>
      <c r="AM40"/>
      <c r="AN40"/>
      <c r="AO40"/>
      <c r="AP40"/>
      <c r="AQ40" s="11">
        <f t="shared" si="36"/>
        <v>0</v>
      </c>
      <c r="AR40" s="11">
        <f t="shared" si="37"/>
        <v>0</v>
      </c>
      <c r="AS40" s="11">
        <f t="shared" si="38"/>
        <v>0</v>
      </c>
      <c r="AT40" s="11">
        <f t="shared" si="39"/>
        <v>0</v>
      </c>
      <c r="AU40"/>
      <c r="AV40" s="11">
        <f t="shared" si="40"/>
        <v>0</v>
      </c>
      <c r="AW40" s="11">
        <f t="shared" si="41"/>
        <v>0</v>
      </c>
      <c r="AX40" s="11">
        <f t="shared" si="42"/>
        <v>0</v>
      </c>
      <c r="AY40" s="11">
        <f t="shared" si="43"/>
        <v>0</v>
      </c>
      <c r="AZ40" s="11">
        <f t="shared" si="44"/>
        <v>0</v>
      </c>
    </row>
    <row r="41" spans="1:52" s="10" customFormat="1" x14ac:dyDescent="0.15">
      <c r="A41" s="11"/>
      <c r="B41" s="1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2">
        <f t="shared" si="34"/>
        <v>0</v>
      </c>
      <c r="AK41" s="11">
        <f t="shared" si="35"/>
        <v>0</v>
      </c>
      <c r="AL41" s="11" t="e">
        <f>(#REF!-#REF!)*2*0.3+(#REF!-#REF!)*2*0.2+(#REF!-#REF!)*1.2*0.25+(C41-D41)*0.9*0.5+(F41-G41)*0.8*0.5+(I41-J41)*0.5*0.4+(L41-M41)*0.35+(#REF!-#REF!)*1.5*0.5+(O41-P41)*1.3+(R41-S41)*0.35+(U41-V41)*0.4+(X41-Y41)*1.5*0.5+(AA41-AB41)</f>
        <v>#REF!</v>
      </c>
      <c r="AM41"/>
      <c r="AN41"/>
      <c r="AO41"/>
      <c r="AP41"/>
      <c r="AQ41" s="11">
        <f t="shared" si="36"/>
        <v>0</v>
      </c>
      <c r="AR41" s="11">
        <f t="shared" si="37"/>
        <v>0</v>
      </c>
      <c r="AS41" s="11">
        <f t="shared" si="38"/>
        <v>0</v>
      </c>
      <c r="AT41" s="11">
        <f t="shared" si="39"/>
        <v>0</v>
      </c>
      <c r="AU41"/>
      <c r="AV41" s="11">
        <f t="shared" si="40"/>
        <v>0</v>
      </c>
      <c r="AW41" s="11">
        <f t="shared" si="41"/>
        <v>0</v>
      </c>
      <c r="AX41" s="11">
        <f t="shared" si="42"/>
        <v>0</v>
      </c>
      <c r="AY41" s="11">
        <f t="shared" si="43"/>
        <v>0</v>
      </c>
      <c r="AZ41" s="11">
        <f t="shared" si="44"/>
        <v>0</v>
      </c>
    </row>
    <row r="42" spans="1:52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U42" s="2"/>
      <c r="V42" s="2"/>
      <c r="W42" s="2"/>
      <c r="AJ42" s="2">
        <f t="shared" si="34"/>
        <v>0</v>
      </c>
      <c r="AK42" s="11">
        <f t="shared" si="35"/>
        <v>0</v>
      </c>
      <c r="AL42" s="2" t="e">
        <f>(#REF!-#REF!)*2*0.3+(#REF!-#REF!)*2*0.2+(#REF!-#REF!)*1.2*0.25+(C42-D42)*0.9*0.5+(F42-G42)*0.8*0.5+(I42-J42)*0.5*0.4+(L42-M42)*0.35+(#REF!-#REF!)*1.5*0.5+(O42-P42)*1.3+(R42-S42)*0.35+(U42-V42)*0.4+(X42-Y42)*1.5*0.5+(AA42-AB42)</f>
        <v>#REF!</v>
      </c>
      <c r="AM42" s="2"/>
      <c r="AN42" s="2"/>
      <c r="AO42" s="2"/>
      <c r="AP42" s="2"/>
      <c r="AQ42" s="2">
        <f t="shared" si="36"/>
        <v>0</v>
      </c>
      <c r="AR42" s="2">
        <f t="shared" si="37"/>
        <v>0</v>
      </c>
      <c r="AS42" s="2">
        <f t="shared" si="38"/>
        <v>0</v>
      </c>
      <c r="AT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</row>
    <row r="43" spans="1:52" x14ac:dyDescent="0.15">
      <c r="A43" s="11"/>
      <c r="B43" s="11"/>
      <c r="AJ43" s="2">
        <f t="shared" si="34"/>
        <v>0</v>
      </c>
      <c r="AK43" s="11">
        <f t="shared" si="35"/>
        <v>0</v>
      </c>
      <c r="AL43" s="11" t="e">
        <f>(#REF!-#REF!)*2*0.3+(#REF!-#REF!)*2*0.2+(#REF!-#REF!)*1.2*0.25+(C43-D43)*0.9*0.5+(F43-G43)*0.8*0.5+(I43-J43)*0.5*0.4+(L43-M43)*0.35+(#REF!-#REF!)*1.5*0.5+(O43-P43)*1.3+(R43-S43)*0.35+(U43-V43)*0.4+(X43-Y43)*1.5*0.5+(AA43-AB43)</f>
        <v>#REF!</v>
      </c>
      <c r="AQ43" s="11">
        <f t="shared" si="36"/>
        <v>0</v>
      </c>
      <c r="AR43" s="11">
        <f t="shared" si="37"/>
        <v>0</v>
      </c>
      <c r="AS43" s="11">
        <f t="shared" si="38"/>
        <v>0</v>
      </c>
      <c r="AT43" s="11">
        <f t="shared" si="39"/>
        <v>0</v>
      </c>
      <c r="AV43" s="11">
        <f t="shared" si="40"/>
        <v>0</v>
      </c>
      <c r="AW43" s="24">
        <f t="shared" si="41"/>
        <v>0</v>
      </c>
      <c r="AX43" s="11">
        <f t="shared" si="42"/>
        <v>0</v>
      </c>
      <c r="AY43" s="11">
        <f t="shared" si="43"/>
        <v>0</v>
      </c>
      <c r="AZ43" s="11">
        <f t="shared" si="44"/>
        <v>0</v>
      </c>
    </row>
    <row r="44" spans="1:52" x14ac:dyDescent="0.15">
      <c r="A44" s="11"/>
      <c r="B44" s="11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2">
        <f t="shared" si="34"/>
        <v>0</v>
      </c>
      <c r="AK44" s="11">
        <f t="shared" si="35"/>
        <v>0</v>
      </c>
      <c r="AL44" s="11" t="e">
        <f>(#REF!-#REF!)*2*0.3+(#REF!-#REF!)*2*0.2+(#REF!-#REF!)*1.2*0.25+(C44-D44)*0.9*0.5+(F44-G44)*0.8*0.5+(I44-J44)*0.5*0.4+(L44-M44)*0.35+(#REF!-#REF!)*1.5*0.5+(O44-P44)*1.3+(R44-S44)*0.35+(U44-V44)*0.4+(X44-Y44)*1.5*0.5+(AA44-AB44)</f>
        <v>#REF!</v>
      </c>
      <c r="AM44"/>
      <c r="AN44"/>
      <c r="AO44"/>
      <c r="AP44"/>
      <c r="AQ44" s="11">
        <f t="shared" si="36"/>
        <v>0</v>
      </c>
      <c r="AR44" s="11">
        <f t="shared" si="37"/>
        <v>0</v>
      </c>
      <c r="AS44" s="11">
        <f t="shared" si="38"/>
        <v>0</v>
      </c>
      <c r="AT44" s="11">
        <f t="shared" si="39"/>
        <v>0</v>
      </c>
      <c r="AU44"/>
      <c r="AV44" s="11">
        <f t="shared" si="40"/>
        <v>0</v>
      </c>
      <c r="AW44" s="24">
        <f t="shared" si="41"/>
        <v>0</v>
      </c>
      <c r="AX44" s="11">
        <f t="shared" si="42"/>
        <v>0</v>
      </c>
      <c r="AY44" s="11">
        <f t="shared" si="43"/>
        <v>0</v>
      </c>
      <c r="AZ44" s="11">
        <f t="shared" si="44"/>
        <v>0</v>
      </c>
    </row>
    <row r="45" spans="1:52" x14ac:dyDescent="0.15">
      <c r="A45" s="11"/>
      <c r="B45" s="11"/>
      <c r="E45"/>
      <c r="H45"/>
      <c r="K45"/>
      <c r="N45"/>
      <c r="T45"/>
      <c r="W45"/>
      <c r="AJ45" s="2">
        <f t="shared" si="34"/>
        <v>0</v>
      </c>
      <c r="AK45" s="11">
        <f t="shared" si="35"/>
        <v>0</v>
      </c>
      <c r="AL45" s="11" t="e">
        <f>(#REF!-#REF!)*2*0.3+(#REF!-#REF!)*2*0.2+(#REF!-#REF!)*1.2*0.25+(C45-D45)*0.9*0.5+(F45-G45)*0.8*0.5+(I45-J45)*0.5*0.4+(L45-M45)*0.35+(#REF!-#REF!)*1.5*0.5+(O45-P45)*1.3+(R45-S45)*0.35+(U45-V45)*0.4+(X45-Y45)*1.5*0.5+(AA45-AB45)</f>
        <v>#REF!</v>
      </c>
      <c r="AQ45" s="11">
        <f t="shared" si="36"/>
        <v>0</v>
      </c>
      <c r="AR45" s="11">
        <f t="shared" si="37"/>
        <v>0</v>
      </c>
      <c r="AS45" s="11">
        <f t="shared" si="38"/>
        <v>0</v>
      </c>
      <c r="AT45" s="11">
        <f t="shared" si="39"/>
        <v>0</v>
      </c>
      <c r="AV45" s="11">
        <f t="shared" si="40"/>
        <v>0</v>
      </c>
      <c r="AW45" s="24">
        <f t="shared" si="41"/>
        <v>0</v>
      </c>
      <c r="AX45" s="11">
        <f t="shared" si="42"/>
        <v>0</v>
      </c>
      <c r="AY45" s="11">
        <f t="shared" si="43"/>
        <v>0</v>
      </c>
      <c r="AZ45" s="11">
        <f t="shared" si="44"/>
        <v>0</v>
      </c>
    </row>
    <row r="46" spans="1:52" x14ac:dyDescent="0.15">
      <c r="A46" s="11"/>
      <c r="B46" s="11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2">
        <f t="shared" si="34"/>
        <v>0</v>
      </c>
      <c r="AK46" s="11">
        <f t="shared" si="35"/>
        <v>0</v>
      </c>
      <c r="AL46" s="11" t="e">
        <f>(#REF!-#REF!)*2*0.3+(#REF!-#REF!)*2*0.2+(#REF!-#REF!)*1.2*0.25+(C46-D46)*0.9*0.5+(F46-G46)*0.8*0.5+(I46-J46)*0.5*0.4+(L46-M46)*0.35+(#REF!-#REF!)*1.5*0.5+(O46-P46)*1.3+(R46-S46)*0.35+(U46-V46)*0.4+(X46-Y46)*1.5*0.5+(AA46-AB46)</f>
        <v>#REF!</v>
      </c>
      <c r="AM46"/>
      <c r="AN46"/>
      <c r="AO46"/>
      <c r="AP46"/>
      <c r="AQ46" s="11">
        <f t="shared" si="36"/>
        <v>0</v>
      </c>
      <c r="AR46" s="11">
        <f t="shared" si="37"/>
        <v>0</v>
      </c>
      <c r="AS46" s="11">
        <f t="shared" si="38"/>
        <v>0</v>
      </c>
      <c r="AT46" s="11">
        <f t="shared" si="39"/>
        <v>0</v>
      </c>
      <c r="AU46"/>
      <c r="AV46" s="11">
        <f t="shared" si="40"/>
        <v>0</v>
      </c>
      <c r="AW46" s="24">
        <f t="shared" si="41"/>
        <v>0</v>
      </c>
      <c r="AX46" s="11">
        <f t="shared" si="42"/>
        <v>0</v>
      </c>
      <c r="AY46" s="11">
        <f t="shared" si="43"/>
        <v>0</v>
      </c>
      <c r="AZ46" s="11">
        <f t="shared" si="44"/>
        <v>0</v>
      </c>
    </row>
    <row r="47" spans="1:52" x14ac:dyDescent="0.15">
      <c r="A47" s="11"/>
      <c r="B47" s="11"/>
      <c r="E47"/>
      <c r="H47"/>
      <c r="K47"/>
      <c r="N47"/>
      <c r="T47"/>
      <c r="W47"/>
      <c r="AJ47" s="2">
        <f t="shared" si="34"/>
        <v>0</v>
      </c>
      <c r="AK47" s="11">
        <f t="shared" si="35"/>
        <v>0</v>
      </c>
      <c r="AL47" s="11" t="e">
        <f>(#REF!-#REF!)*2*0.3+(#REF!-#REF!)*2*0.2+(#REF!-#REF!)*1.2*0.25+(C47-D47)*0.9*0.5+(F47-G47)*0.8*0.5+(I47-J47)*0.5*0.4+(L47-M47)*0.35+(#REF!-#REF!)*1.5*0.5+(O47-P47)*1.3+(R47-S47)*0.35+(U47-V47)*0.4+(X47-Y47)*1.5*0.5+(AA47-AB47)</f>
        <v>#REF!</v>
      </c>
      <c r="AQ47" s="11">
        <f t="shared" si="36"/>
        <v>0</v>
      </c>
      <c r="AR47" s="11">
        <f t="shared" si="37"/>
        <v>0</v>
      </c>
      <c r="AS47" s="11">
        <f t="shared" si="38"/>
        <v>0</v>
      </c>
      <c r="AT47" s="11">
        <f t="shared" si="39"/>
        <v>0</v>
      </c>
      <c r="AV47" s="11">
        <f t="shared" si="40"/>
        <v>0</v>
      </c>
      <c r="AW47" s="24">
        <f t="shared" si="41"/>
        <v>0</v>
      </c>
      <c r="AX47" s="11">
        <f t="shared" si="42"/>
        <v>0</v>
      </c>
      <c r="AY47" s="11">
        <f t="shared" si="43"/>
        <v>0</v>
      </c>
      <c r="AZ47" s="11">
        <f t="shared" si="44"/>
        <v>0</v>
      </c>
    </row>
    <row r="48" spans="1:52" x14ac:dyDescent="0.15">
      <c r="A48" s="11"/>
      <c r="B48" s="11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2">
        <f t="shared" si="34"/>
        <v>0</v>
      </c>
      <c r="AK48" s="11">
        <f t="shared" si="35"/>
        <v>0</v>
      </c>
      <c r="AL48" s="11" t="e">
        <f>(#REF!-#REF!)*2*0.3+(#REF!-#REF!)*2*0.2+(#REF!-#REF!)*1.2*0.25+(C48-D48)*0.9*0.5+(F48-G48)*0.8*0.5+(I48-J48)*0.5*0.4+(L48-M48)*0.35+(#REF!-#REF!)*1.5*0.5+(O48-P48)*1.3+(R48-S48)*0.35+(U48-V48)*0.4+(X48-Y48)*1.5*0.5+(AA48-AB48)</f>
        <v>#REF!</v>
      </c>
      <c r="AM48"/>
      <c r="AN48"/>
      <c r="AO48"/>
      <c r="AP48"/>
      <c r="AQ48" s="11">
        <f t="shared" si="36"/>
        <v>0</v>
      </c>
      <c r="AR48" s="11">
        <f t="shared" si="37"/>
        <v>0</v>
      </c>
      <c r="AS48" s="11">
        <f t="shared" si="38"/>
        <v>0</v>
      </c>
      <c r="AT48" s="11">
        <f t="shared" si="39"/>
        <v>0</v>
      </c>
      <c r="AU48"/>
      <c r="AV48" s="11">
        <f t="shared" si="40"/>
        <v>0</v>
      </c>
      <c r="AW48" s="24">
        <f t="shared" si="41"/>
        <v>0</v>
      </c>
      <c r="AX48" s="11">
        <f t="shared" si="42"/>
        <v>0</v>
      </c>
      <c r="AY48" s="11">
        <f t="shared" si="43"/>
        <v>0</v>
      </c>
      <c r="AZ48" s="11">
        <f t="shared" si="44"/>
        <v>0</v>
      </c>
    </row>
    <row r="49" spans="1:52" x14ac:dyDescent="0.15">
      <c r="A49" s="11"/>
      <c r="B49" s="11"/>
      <c r="E49"/>
      <c r="H49"/>
      <c r="K49"/>
      <c r="N49"/>
      <c r="T49"/>
      <c r="W49"/>
      <c r="AJ49" s="2">
        <f t="shared" si="34"/>
        <v>0</v>
      </c>
      <c r="AK49" s="11">
        <f t="shared" si="35"/>
        <v>0</v>
      </c>
      <c r="AL49" s="11" t="e">
        <f>(#REF!-#REF!)*2*0.3+(#REF!-#REF!)*2*0.2+(#REF!-#REF!)*1.2*0.25+(C49-D49)*0.9*0.5+(F49-G49)*0.8*0.5+(I49-J49)*0.5*0.4+(L49-M49)*0.35+(#REF!-#REF!)*1.5*0.5+(O49-P49)*1.3+(R49-S49)*0.35+(U49-V49)*0.4+(X49-Y49)*1.5*0.5+(AA49-AB49)</f>
        <v>#REF!</v>
      </c>
      <c r="AQ49" s="11">
        <f t="shared" si="36"/>
        <v>0</v>
      </c>
      <c r="AR49" s="11">
        <f t="shared" si="37"/>
        <v>0</v>
      </c>
      <c r="AS49" s="11">
        <f t="shared" si="38"/>
        <v>0</v>
      </c>
      <c r="AT49" s="11">
        <f t="shared" si="39"/>
        <v>0</v>
      </c>
      <c r="AV49" s="11">
        <f t="shared" si="40"/>
        <v>0</v>
      </c>
      <c r="AW49" s="24">
        <f t="shared" si="41"/>
        <v>0</v>
      </c>
      <c r="AX49" s="11">
        <f t="shared" si="42"/>
        <v>0</v>
      </c>
      <c r="AY49" s="11">
        <f t="shared" si="43"/>
        <v>0</v>
      </c>
      <c r="AZ49" s="11">
        <f t="shared" si="44"/>
        <v>0</v>
      </c>
    </row>
    <row r="50" spans="1:52" x14ac:dyDescent="0.15">
      <c r="A50" s="11"/>
      <c r="B50" s="11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 s="2">
        <f t="shared" si="34"/>
        <v>0</v>
      </c>
      <c r="AK50" s="11">
        <f t="shared" si="35"/>
        <v>0</v>
      </c>
      <c r="AL50" s="11" t="e">
        <f>(#REF!-#REF!)*2*0.3+(#REF!-#REF!)*2*0.2+(#REF!-#REF!)*1.2*0.25+(C50-D50)*0.9*0.5+(F50-G50)*0.8*0.5+(I50-J50)*0.5*0.4+(L50-M50)*0.35+(#REF!-#REF!)*1.5*0.5+(O50-P50)*1.3+(R50-S50)*0.35+(U50-V50)*0.4+(X50-Y50)*1.5*0.5+(AA50-AB50)</f>
        <v>#REF!</v>
      </c>
      <c r="AM50"/>
      <c r="AN50"/>
      <c r="AO50"/>
      <c r="AP50"/>
      <c r="AQ50" s="11">
        <f t="shared" si="36"/>
        <v>0</v>
      </c>
      <c r="AR50" s="11">
        <f t="shared" si="37"/>
        <v>0</v>
      </c>
      <c r="AS50" s="11">
        <f t="shared" si="38"/>
        <v>0</v>
      </c>
      <c r="AT50" s="11">
        <f t="shared" si="39"/>
        <v>0</v>
      </c>
      <c r="AU50"/>
      <c r="AV50" s="11">
        <f t="shared" si="40"/>
        <v>0</v>
      </c>
      <c r="AW50" s="24">
        <f t="shared" si="41"/>
        <v>0</v>
      </c>
      <c r="AX50" s="11">
        <f t="shared" si="42"/>
        <v>0</v>
      </c>
      <c r="AY50" s="11">
        <f t="shared" si="43"/>
        <v>0</v>
      </c>
      <c r="AZ50" s="11">
        <f t="shared" si="44"/>
        <v>0</v>
      </c>
    </row>
    <row r="51" spans="1:52" s="22" customFormat="1" x14ac:dyDescent="0.15">
      <c r="A51" s="11"/>
      <c r="B51" s="1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 s="2">
        <f t="shared" si="34"/>
        <v>0</v>
      </c>
      <c r="AK51" s="11">
        <f t="shared" si="35"/>
        <v>0</v>
      </c>
      <c r="AL51" s="11" t="e">
        <f>(#REF!-#REF!)*2*0.3+(#REF!-#REF!)*2*0.2+(#REF!-#REF!)*1.2*0.25+(C51-D51)*0.9*0.5+(F51-G51)*0.8*0.5+(I51-J51)*0.5*0.4+(L51-M51)*0.35+(#REF!-#REF!)*1.5*0.5+(O51-P51)*1.3+(R51-S51)*0.35+(U51-V51)*0.4+(X51-Y51)*1.5*0.5+(AA51-AB51)</f>
        <v>#REF!</v>
      </c>
      <c r="AM51"/>
      <c r="AN51"/>
      <c r="AO51"/>
      <c r="AP51"/>
      <c r="AQ51"/>
      <c r="AR51"/>
      <c r="AS51"/>
      <c r="AT51"/>
      <c r="AU51"/>
      <c r="AV51"/>
      <c r="AW51" s="24"/>
      <c r="AX51"/>
      <c r="AY51"/>
      <c r="AZ51"/>
    </row>
    <row r="52" spans="1:52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">
        <f t="shared" si="34"/>
        <v>0</v>
      </c>
      <c r="AK52" s="11">
        <f t="shared" si="35"/>
        <v>0</v>
      </c>
      <c r="AL52" s="24" t="e">
        <f>(#REF!-#REF!)*2*0.3+(#REF!-#REF!)*2*0.2+(#REF!-#REF!)*1.2*0.25+(C52-D52)*0.9*0.5+(F52-G52)*0.8*0.5+(I52-J52)*0.5*0.4+(L52-M52)*0.35+(#REF!-#REF!)*1.5*0.5+(O52-P52)*1.3+(R52-S52)*0.35+(U52-V52)*0.4+(X52-Y52)*1.5*0.5+(AA52-AB52)</f>
        <v>#REF!</v>
      </c>
      <c r="AM52" s="24"/>
      <c r="AN52" s="24"/>
      <c r="AO52" s="24"/>
      <c r="AP52" s="24"/>
      <c r="AQ52" s="24"/>
      <c r="AR52" s="24"/>
      <c r="AS52" s="24"/>
      <c r="AT52" s="24"/>
      <c r="AV52" s="24"/>
      <c r="AW52" s="24"/>
      <c r="AX52" s="24"/>
      <c r="AY52" s="24"/>
      <c r="AZ52" s="24"/>
    </row>
    <row r="53" spans="1:52" x14ac:dyDescent="0.15">
      <c r="A53" s="11"/>
      <c r="B53" s="11"/>
      <c r="AJ53" s="2">
        <f t="shared" si="34"/>
        <v>0</v>
      </c>
      <c r="AK53" s="11">
        <f t="shared" si="35"/>
        <v>0</v>
      </c>
      <c r="AL53" s="11" t="e">
        <f>(#REF!-#REF!)*2*0.3+(#REF!-#REF!)*2*0.2+(#REF!-#REF!)*1.2*0.25+(C53-D53)*0.9*0.5+(F53-G53)*0.8*0.5+(I53-J53)*0.5*0.4+(L53-M53)*0.35+(#REF!-#REF!)*1.5*0.5+(O53-P53)*1.3+(R53-S53)*0.35+(U53-V53)*0.4+(X53-Y53)*1.5*0.5+(AA53-AB53)</f>
        <v>#REF!</v>
      </c>
      <c r="AW53" s="24"/>
    </row>
    <row r="54" spans="1:52" x14ac:dyDescent="0.15">
      <c r="A54" s="11"/>
      <c r="B54" s="1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 s="2">
        <f t="shared" si="34"/>
        <v>0</v>
      </c>
      <c r="AK54" s="11">
        <f t="shared" si="35"/>
        <v>0</v>
      </c>
      <c r="AL54" s="11" t="e">
        <f>(#REF!-#REF!)*2*0.3+(#REF!-#REF!)*2*0.2+(#REF!-#REF!)*1.2*0.25+(C54-D54)*0.9*0.5+(F54-G54)*0.8*0.5+(I54-J54)*0.5*0.4+(L54-M54)*0.35+(#REF!-#REF!)*1.5*0.5+(O54-P54)*1.3+(R54-S54)*0.35+(U54-V54)*0.4+(X54-Y54)*1.5*0.5+(AA54-AB54)</f>
        <v>#REF!</v>
      </c>
      <c r="AM54"/>
      <c r="AN54"/>
      <c r="AO54"/>
      <c r="AP54"/>
      <c r="AQ54"/>
      <c r="AR54"/>
      <c r="AS54"/>
      <c r="AT54"/>
      <c r="AU54"/>
      <c r="AV54"/>
      <c r="AW54" s="24"/>
      <c r="AX54"/>
      <c r="AY54"/>
      <c r="AZ54"/>
    </row>
    <row r="55" spans="1:52" x14ac:dyDescent="0.15">
      <c r="A55" s="11"/>
      <c r="B55" s="11"/>
      <c r="AJ55" s="2">
        <f t="shared" si="34"/>
        <v>0</v>
      </c>
      <c r="AK55" s="11">
        <f t="shared" si="35"/>
        <v>0</v>
      </c>
      <c r="AL55" s="11" t="e">
        <f>(#REF!-#REF!)*2*0.3+(#REF!-#REF!)*2*0.2+(#REF!-#REF!)*1.2*0.25+(C55-D55)*0.9*0.5+(F55-G55)*0.8*0.5+(I55-J55)*0.5*0.4+(L55-M55)*0.35+(#REF!-#REF!)*1.5*0.5+(O55-P55)*1.3+(R55-S55)*0.35+(U55-V55)*0.4+(X55-Y55)*1.5*0.5+(AA55-AB55)</f>
        <v>#REF!</v>
      </c>
      <c r="AW55" s="24"/>
    </row>
    <row r="56" spans="1:52" x14ac:dyDescent="0.15">
      <c r="A56" s="11"/>
      <c r="B56" s="11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2">
        <f t="shared" si="34"/>
        <v>0</v>
      </c>
      <c r="AK56" s="11">
        <f t="shared" si="35"/>
        <v>0</v>
      </c>
      <c r="AL56" s="11" t="e">
        <f>(#REF!-#REF!)*2*0.3+(#REF!-#REF!)*2*0.2+(#REF!-#REF!)*1.2*0.25+(C56-D56)*0.9*0.5+(F56-G56)*0.8*0.5+(I56-J56)*0.5*0.4+(L56-M56)*0.35+(#REF!-#REF!)*1.5*0.5+(O56-P56)*1.3+(R56-S56)*0.35+(U56-V56)*0.4+(X56-Y56)*1.5*0.5+(AA56-AB56)</f>
        <v>#REF!</v>
      </c>
      <c r="AM56"/>
      <c r="AN56"/>
      <c r="AO56"/>
      <c r="AP56"/>
      <c r="AQ56"/>
      <c r="AR56"/>
      <c r="AS56"/>
      <c r="AT56"/>
      <c r="AU56"/>
      <c r="AV56"/>
      <c r="AW56" s="24"/>
      <c r="AX56"/>
      <c r="AY56"/>
      <c r="AZ56"/>
    </row>
    <row r="57" spans="1:52" x14ac:dyDescent="0.15">
      <c r="A57" s="11"/>
      <c r="B57" s="11"/>
      <c r="AJ57" s="2">
        <f t="shared" si="34"/>
        <v>0</v>
      </c>
      <c r="AK57" s="11">
        <f t="shared" si="35"/>
        <v>0</v>
      </c>
      <c r="AL57" s="11" t="e">
        <f>(#REF!-#REF!)*2*0.3+(#REF!-#REF!)*2*0.2+(#REF!-#REF!)*1.2*0.25+(C57-D57)*0.9*0.5+(F57-G57)*0.8*0.5+(I57-J57)*0.5*0.4+(L57-M57)*0.35+(#REF!-#REF!)*1.5*0.5+(O57-P57)*1.3+(R57-S57)*0.35+(U57-V57)*0.4+(X57-Y57)*1.5*0.5+(AA57-AB57)</f>
        <v>#REF!</v>
      </c>
      <c r="AW57" s="24"/>
    </row>
    <row r="58" spans="1:52" x14ac:dyDescent="0.15">
      <c r="A58" s="11"/>
      <c r="B58" s="11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 s="2">
        <f t="shared" si="34"/>
        <v>0</v>
      </c>
      <c r="AK58" s="11">
        <f t="shared" si="35"/>
        <v>0</v>
      </c>
      <c r="AL58" s="11" t="e">
        <f>(#REF!-#REF!)*2*0.3+(#REF!-#REF!)*2*0.2+(#REF!-#REF!)*1.2*0.25+(C58-D58)*0.9*0.5+(F58-G58)*0.8*0.5+(I58-J58)*0.5*0.4+(L58-M58)*0.35+(#REF!-#REF!)*1.5*0.5+(O58-P58)*1.3+(R58-S58)*0.35+(U58-V58)*0.4+(X58-Y58)*1.5*0.5+(AA58-AB58)</f>
        <v>#REF!</v>
      </c>
      <c r="AM58"/>
      <c r="AN58"/>
      <c r="AO58"/>
      <c r="AP58"/>
      <c r="AQ58"/>
      <c r="AR58"/>
      <c r="AS58"/>
      <c r="AT58"/>
      <c r="AU58"/>
      <c r="AV58"/>
      <c r="AW58" s="24"/>
      <c r="AX58"/>
      <c r="AY58"/>
      <c r="AZ58"/>
    </row>
    <row r="59" spans="1:52" x14ac:dyDescent="0.15">
      <c r="A59" s="11"/>
      <c r="B59" s="11"/>
      <c r="AJ59" s="2">
        <f t="shared" si="34"/>
        <v>0</v>
      </c>
      <c r="AK59" s="11">
        <f t="shared" si="35"/>
        <v>0</v>
      </c>
      <c r="AL59" s="11" t="e">
        <f>(#REF!-#REF!)*2*0.3+(#REF!-#REF!)*2*0.2+(#REF!-#REF!)*1.2*0.25+(C59-D59)*0.9*0.5+(F59-G59)*0.8*0.5+(I59-J59)*0.5*0.4+(L59-M59)*0.35+(#REF!-#REF!)*1.5*0.5+(O59-P59)*1.3+(R59-S59)*0.35+(U59-V59)*0.4+(X59-Y59)*1.5*0.5+(AA59-AB59)</f>
        <v>#REF!</v>
      </c>
      <c r="AW59" s="24"/>
    </row>
    <row r="60" spans="1:52" x14ac:dyDescent="0.15">
      <c r="A60" s="11"/>
      <c r="B60" s="11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 s="2">
        <f t="shared" si="34"/>
        <v>0</v>
      </c>
      <c r="AK60" s="11">
        <f t="shared" si="35"/>
        <v>0</v>
      </c>
      <c r="AL60"/>
      <c r="AM60"/>
      <c r="AN60"/>
      <c r="AO60"/>
      <c r="AP60"/>
      <c r="AQ60"/>
      <c r="AR60"/>
      <c r="AS60"/>
      <c r="AT60"/>
      <c r="AU60"/>
      <c r="AV60"/>
      <c r="AW60" s="24"/>
      <c r="AX60"/>
      <c r="AY60"/>
      <c r="AZ60"/>
    </row>
    <row r="61" spans="1:52" s="23" customFormat="1" x14ac:dyDescent="0.15">
      <c r="A61" s="11"/>
      <c r="B61" s="1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2">
        <f t="shared" si="34"/>
        <v>0</v>
      </c>
      <c r="AK61" s="11">
        <f t="shared" si="35"/>
        <v>0</v>
      </c>
      <c r="AL61" s="11" t="e">
        <f>(#REF!-#REF!)*2*0.3+(#REF!-#REF!)*2*0.2+(#REF!-#REF!)*1.2*0.25+(C61-D61)*0.9*0.5+(F61-G61)*0.8*0.5+(I61-J61)*0.5*0.4+(L61-M61)*0.35+(#REF!-#REF!)*1.5*0.5+(O61-P61)*1.3+(R61-S61)*0.35+(U61-V61)*0.4+(X61-Y61)*1.5*0.5+(AA61-AB61)</f>
        <v>#REF!</v>
      </c>
      <c r="AM61"/>
      <c r="AN61"/>
      <c r="AO61"/>
      <c r="AP61"/>
      <c r="AQ61" s="11">
        <f>C61-D61</f>
        <v>0</v>
      </c>
      <c r="AR61" s="11">
        <f>F61-G61</f>
        <v>0</v>
      </c>
      <c r="AS61" s="11">
        <f>I61-J61</f>
        <v>0</v>
      </c>
      <c r="AT61" s="11">
        <f>L61-M61</f>
        <v>0</v>
      </c>
      <c r="AU61"/>
      <c r="AV61" s="11">
        <f>O61-P61</f>
        <v>0</v>
      </c>
      <c r="AW61" s="24">
        <f>R61-S61</f>
        <v>0</v>
      </c>
      <c r="AX61" s="11">
        <f>U61-V61</f>
        <v>0</v>
      </c>
      <c r="AY61" s="11">
        <f>X61-Y61</f>
        <v>0</v>
      </c>
      <c r="AZ61" s="11">
        <f>AA61-AB61</f>
        <v>0</v>
      </c>
    </row>
    <row r="62" spans="1:52" x14ac:dyDescent="0.15">
      <c r="A62" s="11"/>
      <c r="B62" s="11"/>
    </row>
    <row r="63" spans="1:52" s="23" customFormat="1" x14ac:dyDescent="0.15">
      <c r="A63" s="20" t="s">
        <v>24</v>
      </c>
      <c r="B63" s="20"/>
      <c r="C63" s="20">
        <f>C61*0.9</f>
        <v>0</v>
      </c>
      <c r="D63" s="20"/>
      <c r="E63" s="20"/>
      <c r="F63" s="20">
        <f>F61*0.8</f>
        <v>0</v>
      </c>
      <c r="G63" s="20"/>
      <c r="H63" s="20"/>
      <c r="I63" s="20">
        <f>I61*0.5</f>
        <v>0</v>
      </c>
      <c r="J63" s="20"/>
      <c r="K63" s="20"/>
      <c r="L63" s="20">
        <f>L61*1</f>
        <v>0</v>
      </c>
      <c r="M63" s="20"/>
      <c r="N63" s="20"/>
      <c r="O63" s="20">
        <f>O61*3.8</f>
        <v>0</v>
      </c>
      <c r="P63" s="20"/>
      <c r="Q63" s="20"/>
      <c r="R63" s="2">
        <f>R61</f>
        <v>0</v>
      </c>
      <c r="S63" s="2"/>
      <c r="T63" s="2"/>
      <c r="U63" s="20">
        <f>U61</f>
        <v>0</v>
      </c>
      <c r="V63" s="20"/>
      <c r="W63" s="20"/>
      <c r="X63" s="20">
        <f>X61*1.5</f>
        <v>0</v>
      </c>
      <c r="Y63" s="20"/>
      <c r="Z63" s="20"/>
      <c r="AA63" s="20">
        <f>AA61*2</f>
        <v>0</v>
      </c>
      <c r="AB63" s="20"/>
      <c r="AC63" s="20"/>
      <c r="AD63" s="20"/>
      <c r="AE63" s="20"/>
      <c r="AF63" s="20"/>
      <c r="AG63" s="20"/>
      <c r="AH63" s="20"/>
      <c r="AI63" s="20"/>
      <c r="AJ63" s="20"/>
      <c r="AK63" s="20">
        <f>SUM(C63:AC63)</f>
        <v>0</v>
      </c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15">
      <c r="A64" s="11"/>
      <c r="B64" s="11"/>
    </row>
    <row r="65" spans="1:52" s="23" customFormat="1" x14ac:dyDescent="0.15">
      <c r="A65" s="20" t="s">
        <v>25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"/>
      <c r="S65" s="2"/>
      <c r="T65" s="2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 t="e">
        <f>AK61/AK63</f>
        <v>#DIV/0!</v>
      </c>
      <c r="AL65" s="20"/>
      <c r="AM65" s="20"/>
      <c r="AN65" s="20" t="e">
        <f>AN61/#REF!</f>
        <v>#REF!</v>
      </c>
      <c r="AO65" s="20" t="e">
        <f>AO61/#REF!</f>
        <v>#REF!</v>
      </c>
      <c r="AP65" s="20" t="e">
        <f>AP61/#REF!</f>
        <v>#REF!</v>
      </c>
      <c r="AQ65" s="20" t="e">
        <f>AQ61/C61</f>
        <v>#DIV/0!</v>
      </c>
      <c r="AR65" s="20" t="e">
        <f>AR61/F61</f>
        <v>#DIV/0!</v>
      </c>
      <c r="AS65" s="20" t="e">
        <f>AS61/I61</f>
        <v>#DIV/0!</v>
      </c>
      <c r="AT65" s="20" t="e">
        <f>AT61/L61</f>
        <v>#DIV/0!</v>
      </c>
      <c r="AU65" s="20" t="e">
        <f>AU61/#REF!</f>
        <v>#REF!</v>
      </c>
      <c r="AV65" s="20" t="e">
        <f t="shared" ref="AV65:AZ65" si="45">AV61/O61</f>
        <v>#DIV/0!</v>
      </c>
      <c r="AW65" s="20" t="e">
        <f t="shared" si="45"/>
        <v>#DIV/0!</v>
      </c>
      <c r="AX65" s="20" t="e">
        <f t="shared" si="45"/>
        <v>#DIV/0!</v>
      </c>
      <c r="AY65" s="20" t="e">
        <f t="shared" si="45"/>
        <v>#DIV/0!</v>
      </c>
      <c r="AZ65" s="20" t="e">
        <f t="shared" si="45"/>
        <v>#DIV/0!</v>
      </c>
    </row>
    <row r="66" spans="1:52" x14ac:dyDescent="0.15">
      <c r="A66" s="11" t="s">
        <v>34</v>
      </c>
      <c r="B66" s="11"/>
    </row>
    <row r="67" spans="1:52" x14ac:dyDescent="0.15">
      <c r="A67" s="11"/>
      <c r="B67" s="11"/>
    </row>
    <row r="68" spans="1:52" x14ac:dyDescent="0.15">
      <c r="A68" s="11"/>
      <c r="B68" s="11"/>
    </row>
    <row r="69" spans="1:52" x14ac:dyDescent="0.15">
      <c r="A69" s="11"/>
      <c r="B69" s="11"/>
    </row>
    <row r="70" spans="1:52" x14ac:dyDescent="0.15">
      <c r="A70" s="11"/>
      <c r="B70" s="11"/>
    </row>
    <row r="71" spans="1:52" x14ac:dyDescent="0.15">
      <c r="A71" s="11"/>
      <c r="B71" s="11"/>
    </row>
    <row r="72" spans="1:52" x14ac:dyDescent="0.15">
      <c r="A72" s="11"/>
      <c r="B72" s="11"/>
    </row>
    <row r="73" spans="1:52" x14ac:dyDescent="0.15">
      <c r="A73" s="11"/>
      <c r="B73" s="11"/>
    </row>
    <row r="74" spans="1:52" x14ac:dyDescent="0.15">
      <c r="A74" s="11"/>
      <c r="B74" s="11"/>
    </row>
    <row r="75" spans="1:52" x14ac:dyDescent="0.15">
      <c r="A75" s="11"/>
      <c r="B75" s="11"/>
    </row>
    <row r="76" spans="1:52" x14ac:dyDescent="0.15">
      <c r="A76" s="11"/>
      <c r="B76" s="11"/>
    </row>
  </sheetData>
  <mergeCells count="14">
    <mergeCell ref="A1:A3"/>
    <mergeCell ref="C1:AU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N2:AY2"/>
  </mergeCells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workbookViewId="0">
      <selection activeCell="C8" sqref="C8:AI8"/>
    </sheetView>
  </sheetViews>
  <sheetFormatPr defaultColWidth="9" defaultRowHeight="13.5" x14ac:dyDescent="0.15"/>
  <cols>
    <col min="1" max="1" width="5.625" customWidth="1"/>
    <col min="2" max="2" width="11.75" customWidth="1"/>
    <col min="3" max="5" width="4" style="11" customWidth="1"/>
    <col min="6" max="8" width="4" style="12" customWidth="1"/>
    <col min="9" max="11" width="4" style="11" customWidth="1"/>
    <col min="12" max="17" width="4" style="12" customWidth="1"/>
    <col min="18" max="20" width="4" style="2" customWidth="1"/>
    <col min="21" max="23" width="4" style="12" customWidth="1"/>
    <col min="24" max="35" width="4" style="2" customWidth="1"/>
    <col min="36" max="36" width="6.625" style="2" customWidth="1"/>
    <col min="37" max="37" width="6.625" style="11" customWidth="1"/>
    <col min="38" max="38" width="6.25" style="11" customWidth="1"/>
    <col min="39" max="42" width="6.125" style="11" customWidth="1"/>
    <col min="43" max="43" width="8.125" style="11" customWidth="1"/>
    <col min="44" max="47" width="6.875" style="11" customWidth="1"/>
    <col min="48" max="48" width="7.75" style="11" customWidth="1"/>
  </cols>
  <sheetData>
    <row r="1" spans="1:48" x14ac:dyDescent="0.15">
      <c r="A1" s="36" t="s">
        <v>26</v>
      </c>
      <c r="B1" s="14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  <c r="S1" s="39"/>
      <c r="T1" s="39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40"/>
    </row>
    <row r="2" spans="1:48" x14ac:dyDescent="0.15">
      <c r="A2" s="36"/>
      <c r="B2" s="15"/>
      <c r="C2" s="45" t="s">
        <v>4</v>
      </c>
      <c r="D2" s="46"/>
      <c r="E2" s="47"/>
      <c r="F2" s="42" t="s">
        <v>5</v>
      </c>
      <c r="G2" s="43"/>
      <c r="H2" s="44"/>
      <c r="I2" s="45" t="s">
        <v>27</v>
      </c>
      <c r="J2" s="46"/>
      <c r="K2" s="47"/>
      <c r="L2" s="42" t="s">
        <v>7</v>
      </c>
      <c r="M2" s="43"/>
      <c r="N2" s="44"/>
      <c r="O2" s="43" t="s">
        <v>9</v>
      </c>
      <c r="P2" s="43"/>
      <c r="Q2" s="44"/>
      <c r="R2" s="48" t="s">
        <v>10</v>
      </c>
      <c r="S2" s="49"/>
      <c r="T2" s="50"/>
      <c r="U2" s="42" t="s">
        <v>11</v>
      </c>
      <c r="V2" s="43"/>
      <c r="W2" s="44"/>
      <c r="X2" s="49" t="s">
        <v>12</v>
      </c>
      <c r="Y2" s="49"/>
      <c r="Z2" s="50"/>
      <c r="AA2" s="49" t="s">
        <v>13</v>
      </c>
      <c r="AB2" s="49"/>
      <c r="AC2" s="50"/>
      <c r="AD2" s="49" t="s">
        <v>28</v>
      </c>
      <c r="AE2" s="49"/>
      <c r="AF2" s="50"/>
      <c r="AG2" s="51" t="s">
        <v>35</v>
      </c>
      <c r="AH2" s="49"/>
      <c r="AI2" s="50"/>
      <c r="AJ2" s="7"/>
      <c r="AM2" s="46"/>
      <c r="AN2" s="46"/>
      <c r="AO2" s="46"/>
      <c r="AP2" s="46"/>
      <c r="AQ2" s="46"/>
      <c r="AR2" s="46"/>
      <c r="AS2" s="46"/>
      <c r="AT2" s="46"/>
      <c r="AU2" s="47"/>
    </row>
    <row r="3" spans="1:48" x14ac:dyDescent="0.15">
      <c r="A3" s="36"/>
      <c r="B3" s="13"/>
      <c r="C3" s="11" t="s">
        <v>15</v>
      </c>
      <c r="D3" s="11" t="s">
        <v>16</v>
      </c>
      <c r="E3" s="11" t="s">
        <v>17</v>
      </c>
      <c r="F3" s="12" t="s">
        <v>15</v>
      </c>
      <c r="G3" s="12" t="s">
        <v>16</v>
      </c>
      <c r="H3" s="12" t="s">
        <v>17</v>
      </c>
      <c r="I3" s="11" t="s">
        <v>15</v>
      </c>
      <c r="J3" s="11" t="s">
        <v>16</v>
      </c>
      <c r="K3" s="11" t="s">
        <v>17</v>
      </c>
      <c r="L3" s="12" t="s">
        <v>15</v>
      </c>
      <c r="M3" s="12" t="s">
        <v>16</v>
      </c>
      <c r="N3" s="12" t="s">
        <v>17</v>
      </c>
      <c r="O3" s="11" t="s">
        <v>15</v>
      </c>
      <c r="P3" s="11" t="s">
        <v>16</v>
      </c>
      <c r="Q3" s="11" t="s">
        <v>17</v>
      </c>
      <c r="R3" s="12" t="s">
        <v>15</v>
      </c>
      <c r="S3" s="12" t="s">
        <v>16</v>
      </c>
      <c r="T3" s="12" t="s">
        <v>17</v>
      </c>
      <c r="U3" s="11" t="s">
        <v>15</v>
      </c>
      <c r="V3" s="11" t="s">
        <v>16</v>
      </c>
      <c r="W3" s="11" t="s">
        <v>17</v>
      </c>
      <c r="X3" s="12" t="s">
        <v>15</v>
      </c>
      <c r="Y3" s="12" t="s">
        <v>16</v>
      </c>
      <c r="Z3" s="12" t="s">
        <v>17</v>
      </c>
      <c r="AA3" s="12" t="s">
        <v>15</v>
      </c>
      <c r="AB3" s="12" t="s">
        <v>16</v>
      </c>
      <c r="AC3" s="12" t="s">
        <v>17</v>
      </c>
      <c r="AD3" s="12" t="s">
        <v>15</v>
      </c>
      <c r="AE3" s="12" t="s">
        <v>16</v>
      </c>
      <c r="AF3" s="12" t="s">
        <v>17</v>
      </c>
      <c r="AG3" s="12" t="s">
        <v>15</v>
      </c>
      <c r="AH3" s="12" t="s">
        <v>16</v>
      </c>
      <c r="AI3" s="12" t="s">
        <v>17</v>
      </c>
      <c r="AJ3" s="2" t="s">
        <v>18</v>
      </c>
      <c r="AK3" s="11" t="s">
        <v>19</v>
      </c>
      <c r="AL3" s="11" t="s">
        <v>20</v>
      </c>
      <c r="AM3" s="11" t="s">
        <v>4</v>
      </c>
      <c r="AN3" s="11" t="s">
        <v>5</v>
      </c>
      <c r="AO3" s="11" t="s">
        <v>6</v>
      </c>
      <c r="AP3" s="11" t="s">
        <v>7</v>
      </c>
      <c r="AR3" s="11" t="s">
        <v>9</v>
      </c>
      <c r="AS3" s="11" t="s">
        <v>10</v>
      </c>
      <c r="AT3" s="11" t="s">
        <v>11</v>
      </c>
      <c r="AU3" s="11" t="s">
        <v>22</v>
      </c>
      <c r="AV3" s="11" t="s">
        <v>13</v>
      </c>
    </row>
    <row r="4" spans="1:48" x14ac:dyDescent="0.15">
      <c r="A4" s="11">
        <v>201</v>
      </c>
      <c r="B4" s="11" t="s">
        <v>30</v>
      </c>
      <c r="C4" s="11">
        <v>19</v>
      </c>
      <c r="D4" s="11">
        <v>13</v>
      </c>
      <c r="E4" s="11">
        <v>0</v>
      </c>
      <c r="F4" s="12">
        <v>7</v>
      </c>
      <c r="G4" s="12">
        <v>3</v>
      </c>
      <c r="H4" s="12">
        <v>0</v>
      </c>
      <c r="I4" s="11">
        <v>2</v>
      </c>
      <c r="J4" s="11">
        <v>2</v>
      </c>
      <c r="K4" s="11">
        <v>0</v>
      </c>
      <c r="L4" s="12">
        <v>3</v>
      </c>
      <c r="M4" s="12">
        <v>3</v>
      </c>
      <c r="N4" s="12">
        <v>0</v>
      </c>
      <c r="O4" s="12">
        <v>2</v>
      </c>
      <c r="P4" s="12">
        <v>2</v>
      </c>
      <c r="Q4" s="12">
        <v>0</v>
      </c>
      <c r="R4" s="2">
        <v>0</v>
      </c>
      <c r="S4" s="2">
        <v>0</v>
      </c>
      <c r="T4" s="2">
        <v>0</v>
      </c>
      <c r="U4" s="12">
        <v>5</v>
      </c>
      <c r="V4" s="12">
        <v>3</v>
      </c>
      <c r="W4" s="12">
        <v>0</v>
      </c>
      <c r="X4" s="2">
        <v>5</v>
      </c>
      <c r="Y4" s="2">
        <v>3</v>
      </c>
      <c r="Z4" s="2">
        <v>0</v>
      </c>
      <c r="AA4" s="2">
        <v>1</v>
      </c>
      <c r="AB4" s="2">
        <v>0</v>
      </c>
      <c r="AC4" s="2">
        <v>10</v>
      </c>
      <c r="AD4" s="2">
        <v>5</v>
      </c>
      <c r="AE4" s="2">
        <v>0</v>
      </c>
      <c r="AF4" s="2">
        <v>0</v>
      </c>
      <c r="AG4" s="2">
        <v>2</v>
      </c>
      <c r="AH4" s="2">
        <v>1</v>
      </c>
      <c r="AI4" s="2">
        <v>0</v>
      </c>
      <c r="AJ4" s="2">
        <f>(C4)*0.9+(F4)*0.8+(I4)*4.5+(L4)+(O4)*3.8+R4+U4+X4*1.5+AA4*1.8+AD4*1.8+AG4*2</f>
        <v>69.599999999999994</v>
      </c>
      <c r="AK4" s="11">
        <f>(C4-D4)*0.9+(F4-G4)*0.8+(I4-J4)*4.5+(L4-M4)+(O4-P4)*3.8+(R4-S4)+(U4-V4)+(X4-Y4)*1.5+(AA4-AB4)*1.8+(AD4-AE4)*1.8+(AG4-AH4)*2</f>
        <v>26.400000000000002</v>
      </c>
      <c r="AL4" s="11" t="e">
        <f t="shared" ref="AL4:AL35" si="0">(C4-D4)*0.9*0.5+(F4-G4)*0.8*0.5+(I4-J4)*1.5+(L4-M4)*0.35+(O4-P4)*1.3+(R4-S4)*0.35+(U4-V4)*0.4+(X4-Y4)*1.5*0.5+(AA4-AB4)*0.9+(AD4-AE4)*0.9+(AG-AH)*1</f>
        <v>#NAME?</v>
      </c>
      <c r="AM4" s="11">
        <f t="shared" ref="AM4:AM9" si="1">C4-D4</f>
        <v>6</v>
      </c>
      <c r="AN4" s="11">
        <f t="shared" ref="AN4:AN9" si="2">F4-G4</f>
        <v>4</v>
      </c>
      <c r="AO4" s="11">
        <f t="shared" ref="AO4:AO9" si="3">I4-J4</f>
        <v>0</v>
      </c>
      <c r="AP4" s="11">
        <f t="shared" ref="AP4:AP9" si="4">L4-M4</f>
        <v>0</v>
      </c>
      <c r="AQ4"/>
      <c r="AR4" s="11">
        <f t="shared" ref="AR4:AR7" si="5">O4-P4</f>
        <v>0</v>
      </c>
      <c r="AS4" s="11">
        <f t="shared" ref="AS4:AS7" si="6">R4-S4</f>
        <v>0</v>
      </c>
      <c r="AT4" s="11">
        <f t="shared" ref="AT4:AT7" si="7">U4-V4</f>
        <v>2</v>
      </c>
      <c r="AU4" s="11">
        <f t="shared" ref="AU4:AU7" si="8">X4-Y4</f>
        <v>2</v>
      </c>
      <c r="AV4" s="11">
        <f t="shared" ref="AV4:AV7" si="9">AA4-AB4</f>
        <v>1</v>
      </c>
    </row>
    <row r="5" spans="1:48" s="9" customFormat="1" x14ac:dyDescent="0.15">
      <c r="A5" s="16">
        <v>214</v>
      </c>
      <c r="B5" s="16" t="s">
        <v>30</v>
      </c>
      <c r="C5" s="16">
        <v>21</v>
      </c>
      <c r="D5" s="16">
        <v>18</v>
      </c>
      <c r="E5" s="16">
        <v>0</v>
      </c>
      <c r="F5" s="16">
        <v>10</v>
      </c>
      <c r="G5" s="16">
        <v>8</v>
      </c>
      <c r="H5" s="16">
        <v>0</v>
      </c>
      <c r="I5" s="16">
        <v>1</v>
      </c>
      <c r="J5" s="16">
        <v>1</v>
      </c>
      <c r="K5" s="16">
        <v>2</v>
      </c>
      <c r="L5" s="16">
        <v>6</v>
      </c>
      <c r="M5" s="16">
        <v>5</v>
      </c>
      <c r="N5" s="16">
        <v>0</v>
      </c>
      <c r="O5" s="16">
        <v>2</v>
      </c>
      <c r="P5" s="16">
        <v>2</v>
      </c>
      <c r="Q5" s="16">
        <v>0</v>
      </c>
      <c r="R5" s="16">
        <v>7</v>
      </c>
      <c r="S5" s="16">
        <v>6</v>
      </c>
      <c r="T5" s="16">
        <v>0</v>
      </c>
      <c r="U5" s="16">
        <v>4</v>
      </c>
      <c r="V5" s="16">
        <v>0</v>
      </c>
      <c r="W5" s="16">
        <v>0</v>
      </c>
      <c r="X5" s="16">
        <v>10</v>
      </c>
      <c r="Y5" s="16">
        <v>2</v>
      </c>
      <c r="Z5" s="16">
        <v>0</v>
      </c>
      <c r="AA5" s="16">
        <v>0</v>
      </c>
      <c r="AB5" s="16">
        <v>0</v>
      </c>
      <c r="AC5" s="16">
        <v>10</v>
      </c>
      <c r="AD5" s="16">
        <v>10</v>
      </c>
      <c r="AE5" s="16">
        <v>0</v>
      </c>
      <c r="AF5" s="16">
        <v>0</v>
      </c>
      <c r="AG5" s="16">
        <v>2</v>
      </c>
      <c r="AH5" s="16">
        <v>2</v>
      </c>
      <c r="AI5" s="16">
        <v>0</v>
      </c>
      <c r="AJ5" s="2">
        <f t="shared" ref="AJ5:AJ35" si="10">(C5)*0.9+(F5)*0.8+(I5)*4.5+(L5)+(O5)*3.8+R5+U5+X5*1.5+AA5*1.8+AD5*1.8+AG5*2</f>
        <v>93</v>
      </c>
      <c r="AK5" s="11">
        <f t="shared" ref="AK5:AK35" si="11">(C5-D5)*0.9+(F5-G5)*0.8+(I5-J5)*4.5+(L5-M5)+(O5-P5)*3.8+(R5-S5)+(U5-V5)+(X5-Y5)*1.5+(AA5-AB5)*1.8+(AD5-AE5)*1.8+(AG5-AH5)*2</f>
        <v>40.299999999999997</v>
      </c>
      <c r="AL5" s="11" t="e">
        <f t="shared" si="0"/>
        <v>#NAME?</v>
      </c>
      <c r="AM5" s="16">
        <f t="shared" si="1"/>
        <v>3</v>
      </c>
      <c r="AN5" s="16">
        <f t="shared" si="2"/>
        <v>2</v>
      </c>
      <c r="AO5" s="16">
        <f t="shared" si="3"/>
        <v>0</v>
      </c>
      <c r="AP5" s="16">
        <f t="shared" si="4"/>
        <v>1</v>
      </c>
      <c r="AQ5" s="16"/>
      <c r="AR5" s="16">
        <f t="shared" si="5"/>
        <v>0</v>
      </c>
      <c r="AS5" s="16">
        <f t="shared" si="6"/>
        <v>1</v>
      </c>
      <c r="AT5" s="16">
        <f t="shared" si="7"/>
        <v>4</v>
      </c>
      <c r="AU5" s="16">
        <f t="shared" si="8"/>
        <v>8</v>
      </c>
      <c r="AV5" s="16">
        <f t="shared" si="9"/>
        <v>0</v>
      </c>
    </row>
    <row r="6" spans="1:48" x14ac:dyDescent="0.15">
      <c r="A6" s="11">
        <v>217</v>
      </c>
      <c r="B6" s="11"/>
      <c r="C6" s="11">
        <v>10</v>
      </c>
      <c r="D6" s="11">
        <v>0</v>
      </c>
      <c r="E6" s="11">
        <v>10</v>
      </c>
      <c r="F6" s="12">
        <v>4</v>
      </c>
      <c r="G6" s="12">
        <v>1</v>
      </c>
      <c r="H6" s="12">
        <v>0</v>
      </c>
      <c r="I6" s="11">
        <v>1</v>
      </c>
      <c r="J6" s="11">
        <v>0</v>
      </c>
      <c r="K6" s="11">
        <v>2</v>
      </c>
      <c r="L6" s="12">
        <v>3</v>
      </c>
      <c r="M6" s="12">
        <v>3</v>
      </c>
      <c r="N6" s="12">
        <v>0</v>
      </c>
      <c r="O6" s="12">
        <v>2</v>
      </c>
      <c r="P6" s="12">
        <v>1</v>
      </c>
      <c r="Q6" s="12">
        <v>0</v>
      </c>
      <c r="R6" s="2">
        <v>2</v>
      </c>
      <c r="S6" s="2">
        <v>0</v>
      </c>
      <c r="T6" s="2">
        <v>0</v>
      </c>
      <c r="U6" s="12">
        <v>2</v>
      </c>
      <c r="V6" s="12">
        <v>0</v>
      </c>
      <c r="W6" s="12">
        <v>0</v>
      </c>
      <c r="X6" s="2">
        <v>5</v>
      </c>
      <c r="Y6" s="2">
        <v>5</v>
      </c>
      <c r="Z6" s="2">
        <v>-2</v>
      </c>
      <c r="AA6" s="2">
        <v>2</v>
      </c>
      <c r="AB6" s="2">
        <v>0</v>
      </c>
      <c r="AC6" s="2">
        <v>5</v>
      </c>
      <c r="AD6" s="2">
        <v>2</v>
      </c>
      <c r="AE6" s="2">
        <v>2</v>
      </c>
      <c r="AF6" s="2">
        <v>0</v>
      </c>
      <c r="AG6" s="2">
        <v>1</v>
      </c>
      <c r="AH6" s="2">
        <v>0</v>
      </c>
      <c r="AI6" s="2">
        <v>3</v>
      </c>
      <c r="AJ6" s="2">
        <f t="shared" si="10"/>
        <v>48</v>
      </c>
      <c r="AK6" s="11">
        <f t="shared" si="11"/>
        <v>29.3</v>
      </c>
      <c r="AL6" s="11" t="e">
        <f t="shared" si="0"/>
        <v>#NAME?</v>
      </c>
      <c r="AM6" s="11">
        <f t="shared" si="1"/>
        <v>10</v>
      </c>
      <c r="AN6" s="11">
        <f t="shared" si="2"/>
        <v>3</v>
      </c>
      <c r="AO6" s="11">
        <f t="shared" si="3"/>
        <v>1</v>
      </c>
      <c r="AP6" s="11">
        <f t="shared" si="4"/>
        <v>0</v>
      </c>
      <c r="AQ6"/>
      <c r="AR6" s="11">
        <f t="shared" si="5"/>
        <v>1</v>
      </c>
      <c r="AS6" s="11">
        <f t="shared" si="6"/>
        <v>2</v>
      </c>
      <c r="AT6" s="11">
        <f t="shared" si="7"/>
        <v>2</v>
      </c>
      <c r="AU6" s="11">
        <f t="shared" si="8"/>
        <v>0</v>
      </c>
      <c r="AV6" s="11">
        <f t="shared" si="9"/>
        <v>2</v>
      </c>
    </row>
    <row r="7" spans="1:48" s="9" customFormat="1" x14ac:dyDescent="0.15">
      <c r="A7" s="16">
        <v>219</v>
      </c>
      <c r="B7" s="16">
        <v>0</v>
      </c>
      <c r="C7" s="16">
        <v>9</v>
      </c>
      <c r="D7" s="16">
        <v>7</v>
      </c>
      <c r="E7" s="16">
        <v>0</v>
      </c>
      <c r="F7" s="16">
        <v>8</v>
      </c>
      <c r="G7" s="16">
        <v>8</v>
      </c>
      <c r="H7" s="16">
        <v>-5</v>
      </c>
      <c r="I7" s="16">
        <v>1</v>
      </c>
      <c r="J7" s="16">
        <v>1</v>
      </c>
      <c r="K7" s="16">
        <v>0</v>
      </c>
      <c r="L7" s="16">
        <v>3</v>
      </c>
      <c r="M7" s="16">
        <v>3</v>
      </c>
      <c r="N7" s="16">
        <v>-1</v>
      </c>
      <c r="O7" s="16">
        <v>1</v>
      </c>
      <c r="P7" s="16">
        <v>1</v>
      </c>
      <c r="Q7" s="16">
        <v>0</v>
      </c>
      <c r="R7" s="16">
        <v>3</v>
      </c>
      <c r="S7" s="16">
        <v>3</v>
      </c>
      <c r="T7" s="16">
        <v>0</v>
      </c>
      <c r="U7" s="16">
        <v>3</v>
      </c>
      <c r="V7" s="16">
        <v>3</v>
      </c>
      <c r="W7" s="16">
        <v>-1</v>
      </c>
      <c r="X7" s="16">
        <v>3</v>
      </c>
      <c r="Y7" s="16">
        <v>3</v>
      </c>
      <c r="Z7" s="16">
        <v>-1</v>
      </c>
      <c r="AA7" s="16">
        <v>1</v>
      </c>
      <c r="AB7" s="16">
        <v>1</v>
      </c>
      <c r="AC7" s="16">
        <v>0</v>
      </c>
      <c r="AD7" s="16">
        <v>4</v>
      </c>
      <c r="AE7" s="16">
        <v>4</v>
      </c>
      <c r="AF7" s="16">
        <v>0</v>
      </c>
      <c r="AG7" s="16">
        <v>1</v>
      </c>
      <c r="AH7" s="16">
        <v>1</v>
      </c>
      <c r="AI7" s="16">
        <v>0</v>
      </c>
      <c r="AJ7" s="2">
        <f t="shared" si="10"/>
        <v>47.3</v>
      </c>
      <c r="AK7" s="11">
        <f t="shared" si="11"/>
        <v>1.8</v>
      </c>
      <c r="AL7" s="11" t="e">
        <f t="shared" si="0"/>
        <v>#NAME?</v>
      </c>
      <c r="AM7" s="16">
        <f t="shared" si="1"/>
        <v>2</v>
      </c>
      <c r="AN7" s="16">
        <f t="shared" si="2"/>
        <v>0</v>
      </c>
      <c r="AO7" s="16">
        <f t="shared" si="3"/>
        <v>0</v>
      </c>
      <c r="AP7" s="16">
        <f t="shared" si="4"/>
        <v>0</v>
      </c>
      <c r="AQ7" s="16"/>
      <c r="AR7" s="16">
        <f t="shared" si="5"/>
        <v>0</v>
      </c>
      <c r="AS7" s="16">
        <f t="shared" si="6"/>
        <v>0</v>
      </c>
      <c r="AT7" s="16">
        <f t="shared" si="7"/>
        <v>0</v>
      </c>
      <c r="AU7" s="16">
        <f t="shared" si="8"/>
        <v>0</v>
      </c>
      <c r="AV7" s="16">
        <f t="shared" si="9"/>
        <v>0</v>
      </c>
    </row>
    <row r="8" spans="1:48" x14ac:dyDescent="0.15">
      <c r="A8" s="16">
        <v>302</v>
      </c>
      <c r="B8" s="16"/>
      <c r="C8" s="16">
        <v>8</v>
      </c>
      <c r="D8" s="16">
        <v>2</v>
      </c>
      <c r="E8" s="16">
        <v>8</v>
      </c>
      <c r="F8" s="16">
        <v>5</v>
      </c>
      <c r="G8" s="16">
        <v>5</v>
      </c>
      <c r="H8" s="16">
        <v>-2</v>
      </c>
      <c r="I8" s="16">
        <v>1</v>
      </c>
      <c r="J8" s="16">
        <v>1</v>
      </c>
      <c r="K8" s="16">
        <v>0</v>
      </c>
      <c r="L8" s="16">
        <v>1</v>
      </c>
      <c r="M8" s="16">
        <v>0</v>
      </c>
      <c r="N8" s="16">
        <v>1</v>
      </c>
      <c r="O8" s="16">
        <v>1</v>
      </c>
      <c r="P8" s="16">
        <v>1</v>
      </c>
      <c r="Q8" s="16">
        <v>0</v>
      </c>
      <c r="R8" s="16">
        <v>1</v>
      </c>
      <c r="S8" s="16">
        <v>0</v>
      </c>
      <c r="T8" s="16">
        <v>0</v>
      </c>
      <c r="U8" s="16">
        <v>1</v>
      </c>
      <c r="V8" s="16">
        <v>0</v>
      </c>
      <c r="W8" s="16">
        <v>0</v>
      </c>
      <c r="X8" s="16">
        <v>2</v>
      </c>
      <c r="Y8" s="16">
        <v>2</v>
      </c>
      <c r="Z8" s="16">
        <v>0</v>
      </c>
      <c r="AA8" s="16">
        <v>1</v>
      </c>
      <c r="AB8" s="16">
        <v>1</v>
      </c>
      <c r="AC8" s="16">
        <v>0</v>
      </c>
      <c r="AD8" s="16">
        <v>4</v>
      </c>
      <c r="AE8" s="16">
        <v>3</v>
      </c>
      <c r="AF8" s="16">
        <v>0</v>
      </c>
      <c r="AG8" s="16">
        <v>1</v>
      </c>
      <c r="AH8" s="16">
        <v>0</v>
      </c>
      <c r="AI8" s="16">
        <v>5</v>
      </c>
      <c r="AJ8" s="2">
        <f t="shared" si="10"/>
        <v>36.5</v>
      </c>
      <c r="AK8" s="11">
        <f t="shared" si="11"/>
        <v>12.200000000000001</v>
      </c>
      <c r="AL8" s="11" t="e">
        <f t="shared" si="0"/>
        <v>#NAME?</v>
      </c>
      <c r="AM8" s="16">
        <f t="shared" si="1"/>
        <v>6</v>
      </c>
      <c r="AN8" s="16">
        <f t="shared" si="2"/>
        <v>0</v>
      </c>
      <c r="AO8" s="16">
        <f t="shared" si="3"/>
        <v>0</v>
      </c>
      <c r="AP8" s="16">
        <f t="shared" si="4"/>
        <v>1</v>
      </c>
      <c r="AQ8" s="16"/>
      <c r="AR8" s="16"/>
      <c r="AS8" s="16"/>
      <c r="AT8" s="16"/>
      <c r="AU8" s="16"/>
      <c r="AV8" s="16"/>
    </row>
    <row r="9" spans="1:48" s="9" customFormat="1" x14ac:dyDescent="0.15">
      <c r="A9" s="11">
        <v>319</v>
      </c>
      <c r="B9" s="17" t="s">
        <v>36</v>
      </c>
      <c r="C9" s="11">
        <v>5</v>
      </c>
      <c r="D9" s="11">
        <v>4</v>
      </c>
      <c r="E9" s="11">
        <v>0</v>
      </c>
      <c r="F9" s="12">
        <v>5</v>
      </c>
      <c r="G9" s="12">
        <v>2</v>
      </c>
      <c r="H9" s="12">
        <v>0</v>
      </c>
      <c r="I9" s="11">
        <v>1</v>
      </c>
      <c r="J9" s="11">
        <v>1</v>
      </c>
      <c r="K9" s="11">
        <v>0</v>
      </c>
      <c r="L9" s="12">
        <v>2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2">
        <v>4</v>
      </c>
      <c r="S9" s="2">
        <v>4</v>
      </c>
      <c r="T9" s="2">
        <v>0</v>
      </c>
      <c r="U9" s="12">
        <v>3</v>
      </c>
      <c r="V9" s="12">
        <v>2</v>
      </c>
      <c r="W9" s="12">
        <v>0</v>
      </c>
      <c r="X9" s="2">
        <v>3</v>
      </c>
      <c r="Y9" s="2">
        <v>2</v>
      </c>
      <c r="Z9" s="2">
        <v>0</v>
      </c>
      <c r="AA9" s="2">
        <v>5</v>
      </c>
      <c r="AB9" s="2">
        <v>2</v>
      </c>
      <c r="AC9" s="2">
        <v>1</v>
      </c>
      <c r="AD9" s="2">
        <v>3</v>
      </c>
      <c r="AE9" s="2">
        <v>2</v>
      </c>
      <c r="AF9" s="2">
        <v>0</v>
      </c>
      <c r="AG9" s="2">
        <v>1</v>
      </c>
      <c r="AH9" s="2">
        <v>0</v>
      </c>
      <c r="AI9" s="2">
        <v>3</v>
      </c>
      <c r="AJ9" s="2">
        <f t="shared" si="10"/>
        <v>46.699999999999996</v>
      </c>
      <c r="AK9" s="11">
        <f t="shared" si="11"/>
        <v>20.8</v>
      </c>
      <c r="AL9" s="11" t="e">
        <f t="shared" si="0"/>
        <v>#NAME?</v>
      </c>
      <c r="AM9" s="21">
        <f t="shared" si="1"/>
        <v>1</v>
      </c>
      <c r="AN9" s="21">
        <f t="shared" si="2"/>
        <v>3</v>
      </c>
      <c r="AO9" s="21">
        <f t="shared" si="3"/>
        <v>0</v>
      </c>
      <c r="AP9" s="21">
        <f t="shared" si="4"/>
        <v>2</v>
      </c>
      <c r="AQ9"/>
      <c r="AR9"/>
      <c r="AS9"/>
      <c r="AT9"/>
      <c r="AU9"/>
      <c r="AV9"/>
    </row>
    <row r="10" spans="1:48" x14ac:dyDescent="0.15">
      <c r="A10" s="16">
        <v>328</v>
      </c>
      <c r="B10" s="16" t="s">
        <v>30</v>
      </c>
      <c r="C10" s="16">
        <v>24</v>
      </c>
      <c r="D10" s="16">
        <v>14</v>
      </c>
      <c r="E10" s="16">
        <v>0</v>
      </c>
      <c r="F10" s="16">
        <v>4</v>
      </c>
      <c r="G10" s="16">
        <v>0</v>
      </c>
      <c r="H10" s="16">
        <v>5</v>
      </c>
      <c r="I10" s="16">
        <v>1</v>
      </c>
      <c r="J10" s="16">
        <v>0</v>
      </c>
      <c r="K10" s="16">
        <v>6</v>
      </c>
      <c r="L10" s="16">
        <v>2</v>
      </c>
      <c r="M10" s="16">
        <v>0</v>
      </c>
      <c r="N10" s="16">
        <v>0</v>
      </c>
      <c r="O10" s="16">
        <v>1</v>
      </c>
      <c r="P10" s="16">
        <v>0</v>
      </c>
      <c r="Q10" s="16">
        <v>0</v>
      </c>
      <c r="R10" s="16">
        <v>3</v>
      </c>
      <c r="S10" s="16">
        <v>0</v>
      </c>
      <c r="T10" s="16">
        <v>0</v>
      </c>
      <c r="U10" s="16">
        <v>1</v>
      </c>
      <c r="V10" s="16">
        <v>0</v>
      </c>
      <c r="W10" s="16">
        <v>1</v>
      </c>
      <c r="X10" s="16">
        <v>0</v>
      </c>
      <c r="Y10" s="16">
        <v>0</v>
      </c>
      <c r="Z10" s="16">
        <v>3</v>
      </c>
      <c r="AA10" s="16">
        <v>2</v>
      </c>
      <c r="AB10" s="16">
        <v>0</v>
      </c>
      <c r="AC10" s="16">
        <v>10</v>
      </c>
      <c r="AD10" s="16">
        <v>5</v>
      </c>
      <c r="AE10" s="16">
        <v>0</v>
      </c>
      <c r="AF10" s="16">
        <v>0</v>
      </c>
      <c r="AG10" s="16">
        <v>1</v>
      </c>
      <c r="AH10" s="16">
        <v>0</v>
      </c>
      <c r="AI10" s="16">
        <v>3</v>
      </c>
      <c r="AJ10" s="2">
        <f t="shared" si="10"/>
        <v>53.7</v>
      </c>
      <c r="AK10" s="11">
        <f t="shared" si="11"/>
        <v>41.1</v>
      </c>
      <c r="AL10" s="11" t="e">
        <f t="shared" si="0"/>
        <v>#NAME?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s="9" customFormat="1" x14ac:dyDescent="0.15">
      <c r="A11" s="11">
        <v>330</v>
      </c>
      <c r="B11" s="11" t="s">
        <v>37</v>
      </c>
      <c r="C11" s="11">
        <v>12</v>
      </c>
      <c r="D11" s="11"/>
      <c r="E11" s="11"/>
      <c r="F11" s="12">
        <v>3</v>
      </c>
      <c r="G11" s="12"/>
      <c r="H11" s="12"/>
      <c r="I11" s="11">
        <v>1</v>
      </c>
      <c r="J11" s="11"/>
      <c r="K11" s="11"/>
      <c r="L11" s="12">
        <v>0</v>
      </c>
      <c r="M11" s="12"/>
      <c r="N11" s="12"/>
      <c r="O11" s="12">
        <v>1</v>
      </c>
      <c r="P11" s="12"/>
      <c r="Q11" s="12"/>
      <c r="R11" s="2">
        <v>0</v>
      </c>
      <c r="S11" s="2"/>
      <c r="T11" s="2"/>
      <c r="U11" s="12">
        <v>0</v>
      </c>
      <c r="V11" s="12"/>
      <c r="W11" s="12"/>
      <c r="X11" s="2">
        <v>2</v>
      </c>
      <c r="Y11" s="2"/>
      <c r="Z11" s="2"/>
      <c r="AA11" s="2">
        <v>1</v>
      </c>
      <c r="AB11" s="2"/>
      <c r="AC11" s="2"/>
      <c r="AD11" s="2">
        <v>2</v>
      </c>
      <c r="AE11" s="2"/>
      <c r="AF11" s="2"/>
      <c r="AG11" s="2">
        <v>0</v>
      </c>
      <c r="AH11" s="2"/>
      <c r="AI11" s="2"/>
      <c r="AJ11" s="2">
        <f t="shared" si="10"/>
        <v>29.900000000000006</v>
      </c>
      <c r="AK11" s="11">
        <f t="shared" si="11"/>
        <v>29.900000000000006</v>
      </c>
      <c r="AL11" s="11" t="e">
        <f t="shared" si="0"/>
        <v>#NAME?</v>
      </c>
      <c r="AM11"/>
      <c r="AN11"/>
      <c r="AO11"/>
      <c r="AP11"/>
      <c r="AQ11"/>
      <c r="AR11"/>
      <c r="AS11"/>
      <c r="AT11"/>
      <c r="AU11"/>
      <c r="AV11"/>
    </row>
    <row r="12" spans="1:48" x14ac:dyDescent="0.15">
      <c r="A12" s="16">
        <v>332</v>
      </c>
      <c r="B12" s="16" t="s">
        <v>30</v>
      </c>
      <c r="C12" s="16">
        <v>23</v>
      </c>
      <c r="D12" s="16">
        <v>18</v>
      </c>
      <c r="E12" s="16">
        <v>0</v>
      </c>
      <c r="F12" s="16">
        <v>8</v>
      </c>
      <c r="G12" s="16">
        <v>6</v>
      </c>
      <c r="H12" s="16">
        <v>0</v>
      </c>
      <c r="I12" s="16">
        <v>2</v>
      </c>
      <c r="J12" s="16">
        <v>0</v>
      </c>
      <c r="K12" s="16">
        <v>6</v>
      </c>
      <c r="L12" s="16">
        <v>7</v>
      </c>
      <c r="M12" s="16">
        <v>4</v>
      </c>
      <c r="N12" s="16">
        <v>0</v>
      </c>
      <c r="O12" s="16">
        <v>4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2</v>
      </c>
      <c r="V12" s="16">
        <v>2</v>
      </c>
      <c r="W12" s="16">
        <v>0</v>
      </c>
      <c r="X12" s="16">
        <v>8</v>
      </c>
      <c r="Y12" s="16">
        <v>5</v>
      </c>
      <c r="Z12" s="16">
        <v>0</v>
      </c>
      <c r="AA12" s="16">
        <v>7</v>
      </c>
      <c r="AB12" s="16">
        <v>0</v>
      </c>
      <c r="AC12" s="16">
        <v>10</v>
      </c>
      <c r="AD12" s="16">
        <v>2</v>
      </c>
      <c r="AE12" s="16">
        <v>0</v>
      </c>
      <c r="AF12" s="16">
        <v>0</v>
      </c>
      <c r="AG12" s="16">
        <v>0</v>
      </c>
      <c r="AH12" s="16">
        <v>0</v>
      </c>
      <c r="AI12" s="16">
        <v>6</v>
      </c>
      <c r="AJ12" s="2">
        <f t="shared" si="10"/>
        <v>88.499999999999986</v>
      </c>
      <c r="AK12" s="11">
        <f t="shared" si="11"/>
        <v>54</v>
      </c>
      <c r="AL12" s="11" t="e">
        <f t="shared" si="0"/>
        <v>#NAME?</v>
      </c>
      <c r="AM12" s="16">
        <f t="shared" ref="AM12:AM14" si="12">C12-D12</f>
        <v>5</v>
      </c>
      <c r="AN12" s="16">
        <f t="shared" ref="AN12:AN14" si="13">F12-G12</f>
        <v>2</v>
      </c>
      <c r="AO12" s="16">
        <f t="shared" ref="AO12:AO14" si="14">I12-J12</f>
        <v>2</v>
      </c>
      <c r="AP12" s="16">
        <f t="shared" ref="AP12:AP14" si="15">L12-M12</f>
        <v>3</v>
      </c>
      <c r="AQ12" s="16"/>
      <c r="AR12" s="16"/>
      <c r="AS12" s="16">
        <f t="shared" ref="AS12:AS14" si="16">R12-S12</f>
        <v>0</v>
      </c>
      <c r="AT12" s="16">
        <f t="shared" ref="AT12:AT14" si="17">U12-V12</f>
        <v>0</v>
      </c>
      <c r="AU12" s="16">
        <f t="shared" ref="AU12:AU14" si="18">X12-Y12</f>
        <v>3</v>
      </c>
      <c r="AV12" s="16">
        <f t="shared" ref="AV12:AV14" si="19">AA12-AB12</f>
        <v>7</v>
      </c>
    </row>
    <row r="13" spans="1:48" s="9" customFormat="1" x14ac:dyDescent="0.15">
      <c r="A13" s="16">
        <v>408</v>
      </c>
      <c r="B13" s="18" t="s">
        <v>38</v>
      </c>
      <c r="C13" s="16">
        <v>23</v>
      </c>
      <c r="D13" s="16">
        <v>20</v>
      </c>
      <c r="E13" s="16">
        <v>-14</v>
      </c>
      <c r="F13" s="16">
        <v>8</v>
      </c>
      <c r="G13" s="16">
        <v>6</v>
      </c>
      <c r="H13" s="16">
        <v>-3</v>
      </c>
      <c r="I13" s="16">
        <v>3</v>
      </c>
      <c r="J13" s="16">
        <v>0</v>
      </c>
      <c r="K13" s="16">
        <v>3</v>
      </c>
      <c r="L13" s="16">
        <v>5</v>
      </c>
      <c r="M13" s="16">
        <v>2</v>
      </c>
      <c r="N13" s="16">
        <v>0</v>
      </c>
      <c r="O13" s="16">
        <v>1</v>
      </c>
      <c r="P13" s="16">
        <v>1</v>
      </c>
      <c r="Q13" s="16">
        <v>0</v>
      </c>
      <c r="R13" s="16">
        <v>5</v>
      </c>
      <c r="S13" s="16">
        <v>0</v>
      </c>
      <c r="T13" s="16">
        <v>0</v>
      </c>
      <c r="U13" s="16">
        <v>5</v>
      </c>
      <c r="V13" s="16">
        <v>5</v>
      </c>
      <c r="W13" s="16">
        <v>-3</v>
      </c>
      <c r="X13" s="16">
        <v>5</v>
      </c>
      <c r="Y13" s="16">
        <v>5</v>
      </c>
      <c r="Z13" s="16">
        <v>-3</v>
      </c>
      <c r="AA13" s="16">
        <v>4</v>
      </c>
      <c r="AB13" s="16">
        <v>2</v>
      </c>
      <c r="AC13" s="16">
        <v>3</v>
      </c>
      <c r="AD13" s="16">
        <v>5</v>
      </c>
      <c r="AE13" s="16">
        <v>4</v>
      </c>
      <c r="AF13" s="16">
        <v>-2</v>
      </c>
      <c r="AG13" s="16">
        <v>1</v>
      </c>
      <c r="AH13" s="16">
        <v>0</v>
      </c>
      <c r="AI13" s="16">
        <v>3</v>
      </c>
      <c r="AJ13" s="2">
        <f t="shared" si="10"/>
        <v>85.100000000000009</v>
      </c>
      <c r="AK13" s="11">
        <f t="shared" si="11"/>
        <v>33.200000000000003</v>
      </c>
      <c r="AL13" s="11" t="e">
        <f t="shared" si="0"/>
        <v>#NAME?</v>
      </c>
      <c r="AM13" s="16">
        <f t="shared" si="12"/>
        <v>3</v>
      </c>
      <c r="AN13" s="16">
        <f t="shared" si="13"/>
        <v>2</v>
      </c>
      <c r="AO13" s="16">
        <f t="shared" si="14"/>
        <v>3</v>
      </c>
      <c r="AP13" s="16">
        <f t="shared" si="15"/>
        <v>3</v>
      </c>
      <c r="AQ13" s="16"/>
      <c r="AR13" s="16">
        <f>O13-P13</f>
        <v>0</v>
      </c>
      <c r="AS13" s="16">
        <f t="shared" si="16"/>
        <v>5</v>
      </c>
      <c r="AT13" s="16">
        <f t="shared" si="17"/>
        <v>0</v>
      </c>
      <c r="AU13" s="16">
        <f t="shared" si="18"/>
        <v>0</v>
      </c>
      <c r="AV13" s="16">
        <f t="shared" si="19"/>
        <v>2</v>
      </c>
    </row>
    <row r="14" spans="1:48" s="10" customFormat="1" x14ac:dyDescent="0.15">
      <c r="A14" s="11">
        <v>418</v>
      </c>
      <c r="B14" s="11" t="s">
        <v>30</v>
      </c>
      <c r="C14" s="11">
        <v>20</v>
      </c>
      <c r="D14" s="11">
        <v>0</v>
      </c>
      <c r="E14" s="11">
        <v>24</v>
      </c>
      <c r="F14" s="12">
        <v>5</v>
      </c>
      <c r="G14" s="12">
        <v>5</v>
      </c>
      <c r="H14" s="12">
        <v>0</v>
      </c>
      <c r="I14" s="11">
        <v>1</v>
      </c>
      <c r="J14" s="11">
        <v>0</v>
      </c>
      <c r="K14" s="11">
        <v>6</v>
      </c>
      <c r="L14" s="12">
        <v>5</v>
      </c>
      <c r="M14" s="12">
        <v>4</v>
      </c>
      <c r="N14" s="12">
        <v>0</v>
      </c>
      <c r="O14" s="12">
        <v>2</v>
      </c>
      <c r="P14" s="12">
        <v>1</v>
      </c>
      <c r="Q14" s="12">
        <v>0</v>
      </c>
      <c r="R14" s="2">
        <v>2</v>
      </c>
      <c r="S14" s="2">
        <v>0</v>
      </c>
      <c r="T14" s="2">
        <v>2</v>
      </c>
      <c r="U14" s="12">
        <v>2</v>
      </c>
      <c r="V14" s="12">
        <v>0</v>
      </c>
      <c r="W14" s="12">
        <v>3</v>
      </c>
      <c r="X14" s="2">
        <v>3</v>
      </c>
      <c r="Y14" s="2">
        <v>0</v>
      </c>
      <c r="Z14" s="2">
        <v>10</v>
      </c>
      <c r="AA14" s="2">
        <v>0</v>
      </c>
      <c r="AB14" s="2">
        <v>0</v>
      </c>
      <c r="AC14" s="2">
        <v>10</v>
      </c>
      <c r="AD14" s="2">
        <v>2</v>
      </c>
      <c r="AE14" s="2">
        <v>0</v>
      </c>
      <c r="AF14" s="2">
        <v>0</v>
      </c>
      <c r="AG14" s="2">
        <v>1</v>
      </c>
      <c r="AH14" s="2">
        <v>0</v>
      </c>
      <c r="AI14" s="2">
        <v>6</v>
      </c>
      <c r="AJ14" s="2">
        <f t="shared" si="10"/>
        <v>53.2</v>
      </c>
      <c r="AK14" s="11">
        <f t="shared" si="11"/>
        <v>41.4</v>
      </c>
      <c r="AL14" s="11" t="e">
        <f t="shared" si="0"/>
        <v>#NAME?</v>
      </c>
      <c r="AM14" s="11">
        <f t="shared" si="12"/>
        <v>20</v>
      </c>
      <c r="AN14" s="11">
        <f t="shared" si="13"/>
        <v>0</v>
      </c>
      <c r="AO14" s="11">
        <f t="shared" si="14"/>
        <v>1</v>
      </c>
      <c r="AP14" s="11">
        <f t="shared" si="15"/>
        <v>1</v>
      </c>
      <c r="AQ14"/>
      <c r="AR14" s="11">
        <f>O14-P14</f>
        <v>1</v>
      </c>
      <c r="AS14" s="11">
        <f t="shared" si="16"/>
        <v>2</v>
      </c>
      <c r="AT14" s="11">
        <f t="shared" si="17"/>
        <v>2</v>
      </c>
      <c r="AU14" s="11">
        <f t="shared" si="18"/>
        <v>3</v>
      </c>
      <c r="AV14" s="11">
        <f t="shared" si="19"/>
        <v>0</v>
      </c>
    </row>
    <row r="15" spans="1:48" s="9" customFormat="1" x14ac:dyDescent="0.15">
      <c r="A15" s="16">
        <v>419</v>
      </c>
      <c r="B15" s="18" t="s">
        <v>30</v>
      </c>
      <c r="C15" s="16">
        <v>20</v>
      </c>
      <c r="D15" s="16">
        <v>0</v>
      </c>
      <c r="E15" s="16">
        <v>24</v>
      </c>
      <c r="F15" s="16">
        <v>10</v>
      </c>
      <c r="G15" s="16">
        <v>0</v>
      </c>
      <c r="H15" s="16">
        <v>6</v>
      </c>
      <c r="I15" s="16">
        <v>1</v>
      </c>
      <c r="J15" s="16">
        <v>0</v>
      </c>
      <c r="K15" s="16">
        <v>6</v>
      </c>
      <c r="L15" s="16">
        <v>10</v>
      </c>
      <c r="M15" s="16">
        <v>0</v>
      </c>
      <c r="N15" s="16">
        <v>0</v>
      </c>
      <c r="O15" s="16">
        <v>2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1</v>
      </c>
      <c r="V15" s="16">
        <v>0</v>
      </c>
      <c r="W15" s="16">
        <v>3</v>
      </c>
      <c r="X15" s="16">
        <v>3</v>
      </c>
      <c r="Y15" s="16">
        <v>0</v>
      </c>
      <c r="Z15" s="16">
        <v>10</v>
      </c>
      <c r="AA15" s="16">
        <v>0</v>
      </c>
      <c r="AB15" s="16">
        <v>0</v>
      </c>
      <c r="AC15" s="16">
        <v>10</v>
      </c>
      <c r="AD15" s="16">
        <v>3</v>
      </c>
      <c r="AE15" s="16">
        <v>0</v>
      </c>
      <c r="AF15" s="16">
        <v>0</v>
      </c>
      <c r="AG15" s="16">
        <v>1</v>
      </c>
      <c r="AH15" s="16">
        <v>0</v>
      </c>
      <c r="AI15" s="16">
        <v>6</v>
      </c>
      <c r="AJ15" s="2">
        <f t="shared" si="10"/>
        <v>61</v>
      </c>
      <c r="AK15" s="11">
        <f t="shared" si="11"/>
        <v>61</v>
      </c>
      <c r="AL15" s="11" t="e">
        <f t="shared" si="0"/>
        <v>#NAME?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</row>
    <row r="16" spans="1:48" x14ac:dyDescent="0.15">
      <c r="A16" s="11">
        <v>426</v>
      </c>
      <c r="B16" s="11" t="s">
        <v>31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 s="2">
        <f t="shared" si="10"/>
        <v>0</v>
      </c>
      <c r="AK16" s="11">
        <f t="shared" si="11"/>
        <v>0</v>
      </c>
      <c r="AL16" s="11" t="e">
        <f t="shared" si="0"/>
        <v>#NAME?</v>
      </c>
      <c r="AM16"/>
      <c r="AN16"/>
      <c r="AO16"/>
      <c r="AP16"/>
      <c r="AQ16"/>
      <c r="AR16"/>
      <c r="AS16"/>
      <c r="AT16"/>
      <c r="AU16"/>
      <c r="AV16"/>
    </row>
    <row r="17" spans="1:48" s="9" customFormat="1" x14ac:dyDescent="0.15">
      <c r="A17" s="16">
        <v>427</v>
      </c>
      <c r="B17" s="16" t="s">
        <v>37</v>
      </c>
      <c r="C17" s="16">
        <v>4</v>
      </c>
      <c r="D17" s="16"/>
      <c r="E17" s="16"/>
      <c r="F17" s="16">
        <v>2</v>
      </c>
      <c r="G17" s="16"/>
      <c r="H17" s="16"/>
      <c r="I17" s="16">
        <v>0</v>
      </c>
      <c r="J17" s="16"/>
      <c r="K17" s="16"/>
      <c r="L17" s="16">
        <v>4</v>
      </c>
      <c r="M17" s="16"/>
      <c r="N17" s="16"/>
      <c r="O17" s="16">
        <v>0</v>
      </c>
      <c r="P17" s="16"/>
      <c r="Q17" s="16"/>
      <c r="R17" s="16">
        <v>5</v>
      </c>
      <c r="S17" s="16"/>
      <c r="T17" s="16"/>
      <c r="U17" s="16">
        <v>4</v>
      </c>
      <c r="V17" s="16"/>
      <c r="W17" s="16"/>
      <c r="X17" s="16">
        <v>2</v>
      </c>
      <c r="Y17" s="16"/>
      <c r="Z17" s="16"/>
      <c r="AA17" s="16">
        <v>2</v>
      </c>
      <c r="AB17" s="16"/>
      <c r="AC17" s="16"/>
      <c r="AD17" s="16">
        <v>0</v>
      </c>
      <c r="AE17" s="16"/>
      <c r="AF17" s="16"/>
      <c r="AG17" s="16">
        <v>0</v>
      </c>
      <c r="AH17" s="16"/>
      <c r="AI17" s="16"/>
      <c r="AJ17" s="2">
        <f t="shared" si="10"/>
        <v>24.8</v>
      </c>
      <c r="AK17" s="11">
        <f t="shared" si="11"/>
        <v>24.8</v>
      </c>
      <c r="AL17" s="11" t="e">
        <f t="shared" si="0"/>
        <v>#NAME?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48" x14ac:dyDescent="0.15">
      <c r="A18" s="11">
        <v>432</v>
      </c>
      <c r="B18" s="11" t="s">
        <v>39</v>
      </c>
      <c r="AJ18" s="2">
        <f t="shared" si="10"/>
        <v>0</v>
      </c>
      <c r="AK18" s="11">
        <f t="shared" si="11"/>
        <v>0</v>
      </c>
      <c r="AL18" s="11" t="e">
        <f t="shared" si="0"/>
        <v>#NAME?</v>
      </c>
    </row>
    <row r="19" spans="1:48" s="9" customFormat="1" x14ac:dyDescent="0.15">
      <c r="A19" s="16">
        <v>529</v>
      </c>
      <c r="B19" s="16" t="s">
        <v>40</v>
      </c>
      <c r="C19" s="16">
        <v>36</v>
      </c>
      <c r="D19" s="16">
        <v>0</v>
      </c>
      <c r="E19" s="16">
        <v>36</v>
      </c>
      <c r="F19" s="16">
        <v>15</v>
      </c>
      <c r="G19" s="16">
        <v>0</v>
      </c>
      <c r="H19" s="16">
        <v>15</v>
      </c>
      <c r="I19" s="16">
        <v>0</v>
      </c>
      <c r="J19" s="16">
        <v>0</v>
      </c>
      <c r="K19" s="16">
        <v>9</v>
      </c>
      <c r="L19" s="16">
        <v>7</v>
      </c>
      <c r="M19" s="16">
        <v>0</v>
      </c>
      <c r="N19" s="16">
        <v>5</v>
      </c>
      <c r="O19" s="16">
        <v>1</v>
      </c>
      <c r="P19" s="16">
        <v>0</v>
      </c>
      <c r="Q19" s="16">
        <v>0</v>
      </c>
      <c r="R19" s="16">
        <v>0</v>
      </c>
      <c r="S19" s="16">
        <v>0</v>
      </c>
      <c r="T19" s="16">
        <v>2</v>
      </c>
      <c r="U19" s="16">
        <v>3</v>
      </c>
      <c r="V19" s="16">
        <v>0</v>
      </c>
      <c r="W19" s="16">
        <v>5</v>
      </c>
      <c r="X19" s="16">
        <v>15</v>
      </c>
      <c r="Y19" s="16">
        <v>12</v>
      </c>
      <c r="Z19" s="16">
        <v>-12</v>
      </c>
      <c r="AA19" s="16">
        <v>3</v>
      </c>
      <c r="AB19" s="16">
        <v>0</v>
      </c>
      <c r="AC19" s="16">
        <v>5</v>
      </c>
      <c r="AD19" s="16">
        <v>15</v>
      </c>
      <c r="AE19" s="16">
        <v>0</v>
      </c>
      <c r="AF19" s="16">
        <v>0</v>
      </c>
      <c r="AG19" s="16">
        <v>0</v>
      </c>
      <c r="AH19" s="16">
        <v>0</v>
      </c>
      <c r="AI19" s="16">
        <v>9</v>
      </c>
      <c r="AJ19" s="2">
        <f t="shared" si="10"/>
        <v>113.1</v>
      </c>
      <c r="AK19" s="11">
        <f t="shared" si="11"/>
        <v>95.1</v>
      </c>
      <c r="AL19" s="11" t="e">
        <f t="shared" si="0"/>
        <v>#NAME?</v>
      </c>
      <c r="AM19" s="16">
        <f t="shared" ref="AM19:AM31" si="20">C19-D19</f>
        <v>36</v>
      </c>
      <c r="AN19" s="16">
        <f t="shared" ref="AN19:AN31" si="21">F19-G19</f>
        <v>15</v>
      </c>
      <c r="AO19" s="16">
        <f t="shared" ref="AO19:AO31" si="22">I19-J19</f>
        <v>0</v>
      </c>
      <c r="AP19" s="16">
        <f t="shared" ref="AP19:AP31" si="23">L19-M19</f>
        <v>7</v>
      </c>
      <c r="AQ19" s="16"/>
      <c r="AR19" s="16">
        <f t="shared" ref="AR19:AR35" si="24">O19-P19</f>
        <v>1</v>
      </c>
      <c r="AS19" s="16">
        <f t="shared" ref="AS19:AS35" si="25">R19-S19</f>
        <v>0</v>
      </c>
      <c r="AT19" s="16">
        <f t="shared" ref="AT19:AT35" si="26">U19-V19</f>
        <v>3</v>
      </c>
      <c r="AU19" s="16">
        <f t="shared" ref="AU19:AU35" si="27">X19-Y19</f>
        <v>3</v>
      </c>
      <c r="AV19" s="16">
        <f t="shared" ref="AV19:AV35" si="28">AA19-AB19</f>
        <v>3</v>
      </c>
    </row>
    <row r="20" spans="1:48" x14ac:dyDescent="0.15">
      <c r="A20" s="11">
        <v>534</v>
      </c>
      <c r="B20" s="11"/>
      <c r="C20" s="11">
        <v>12</v>
      </c>
      <c r="D20" s="11">
        <v>12</v>
      </c>
      <c r="E20" s="11">
        <v>-6</v>
      </c>
      <c r="F20" s="12">
        <v>5</v>
      </c>
      <c r="G20" s="12">
        <v>5</v>
      </c>
      <c r="H20" s="12">
        <v>-2</v>
      </c>
      <c r="I20" s="11">
        <v>0</v>
      </c>
      <c r="J20" s="11">
        <v>0</v>
      </c>
      <c r="K20" s="11">
        <v>2</v>
      </c>
      <c r="L20" s="12">
        <v>5</v>
      </c>
      <c r="M20" s="12">
        <v>4</v>
      </c>
      <c r="N20" s="12">
        <v>-2</v>
      </c>
      <c r="O20" s="12">
        <v>1</v>
      </c>
      <c r="P20" s="12">
        <v>1</v>
      </c>
      <c r="Q20" s="12">
        <v>0</v>
      </c>
      <c r="R20" s="2">
        <v>3</v>
      </c>
      <c r="S20" s="2">
        <v>3</v>
      </c>
      <c r="T20" s="2">
        <v>-2</v>
      </c>
      <c r="U20" s="12">
        <v>3</v>
      </c>
      <c r="V20" s="12">
        <v>3</v>
      </c>
      <c r="W20" s="12">
        <v>-2</v>
      </c>
      <c r="X20" s="2">
        <v>4</v>
      </c>
      <c r="Y20" s="2">
        <v>4</v>
      </c>
      <c r="Z20" s="2">
        <v>-2</v>
      </c>
      <c r="AA20" s="2">
        <v>0</v>
      </c>
      <c r="AB20" s="2">
        <v>0</v>
      </c>
      <c r="AC20" s="2">
        <v>5</v>
      </c>
      <c r="AD20" s="2">
        <v>5</v>
      </c>
      <c r="AE20" s="2">
        <v>0</v>
      </c>
      <c r="AF20" s="2">
        <v>0</v>
      </c>
      <c r="AG20" s="2">
        <v>2</v>
      </c>
      <c r="AH20" s="2">
        <v>1</v>
      </c>
      <c r="AI20" s="2">
        <v>1</v>
      </c>
      <c r="AJ20" s="2">
        <f t="shared" si="10"/>
        <v>48.6</v>
      </c>
      <c r="AK20" s="11">
        <f t="shared" si="11"/>
        <v>12</v>
      </c>
      <c r="AL20" s="11" t="e">
        <f t="shared" si="0"/>
        <v>#NAME?</v>
      </c>
      <c r="AM20" s="11">
        <f t="shared" si="20"/>
        <v>0</v>
      </c>
      <c r="AN20" s="11">
        <f t="shared" si="21"/>
        <v>0</v>
      </c>
      <c r="AO20" s="11">
        <f t="shared" si="22"/>
        <v>0</v>
      </c>
      <c r="AP20" s="11">
        <f t="shared" si="23"/>
        <v>1</v>
      </c>
      <c r="AR20" s="11">
        <f t="shared" si="24"/>
        <v>0</v>
      </c>
      <c r="AS20" s="11">
        <f t="shared" si="25"/>
        <v>0</v>
      </c>
      <c r="AT20" s="11">
        <f t="shared" si="26"/>
        <v>0</v>
      </c>
      <c r="AU20" s="11">
        <f t="shared" si="27"/>
        <v>0</v>
      </c>
      <c r="AV20" s="11">
        <f t="shared" si="28"/>
        <v>0</v>
      </c>
    </row>
    <row r="21" spans="1:48" s="9" customFormat="1" x14ac:dyDescent="0.15">
      <c r="A21" s="16">
        <v>538</v>
      </c>
      <c r="B21" s="16" t="s">
        <v>30</v>
      </c>
      <c r="C21" s="16">
        <v>12</v>
      </c>
      <c r="D21" s="16">
        <v>8</v>
      </c>
      <c r="E21" s="16">
        <v>4</v>
      </c>
      <c r="F21" s="16">
        <v>5</v>
      </c>
      <c r="G21" s="16">
        <v>0</v>
      </c>
      <c r="H21" s="16">
        <v>10</v>
      </c>
      <c r="I21" s="16">
        <v>0</v>
      </c>
      <c r="J21" s="16">
        <v>0</v>
      </c>
      <c r="K21" s="16">
        <v>6</v>
      </c>
      <c r="L21" s="16">
        <v>5</v>
      </c>
      <c r="M21" s="16">
        <v>0</v>
      </c>
      <c r="N21" s="16">
        <v>0</v>
      </c>
      <c r="O21" s="16">
        <v>2</v>
      </c>
      <c r="P21" s="16">
        <v>0</v>
      </c>
      <c r="Q21" s="16">
        <v>0</v>
      </c>
      <c r="R21" s="16">
        <v>2</v>
      </c>
      <c r="S21" s="16">
        <v>0</v>
      </c>
      <c r="T21" s="16">
        <v>3</v>
      </c>
      <c r="U21" s="16">
        <v>5</v>
      </c>
      <c r="V21" s="16">
        <v>4</v>
      </c>
      <c r="W21" s="16">
        <v>-2</v>
      </c>
      <c r="X21" s="16">
        <v>4</v>
      </c>
      <c r="Y21" s="16">
        <v>3</v>
      </c>
      <c r="Z21" s="16">
        <v>-1</v>
      </c>
      <c r="AA21" s="16">
        <v>1</v>
      </c>
      <c r="AB21" s="16">
        <v>0</v>
      </c>
      <c r="AC21" s="16">
        <v>10</v>
      </c>
      <c r="AD21" s="16">
        <v>5</v>
      </c>
      <c r="AE21" s="16">
        <v>0</v>
      </c>
      <c r="AF21" s="16">
        <v>0</v>
      </c>
      <c r="AG21" s="16">
        <v>1</v>
      </c>
      <c r="AH21" s="16">
        <v>0</v>
      </c>
      <c r="AI21" s="16">
        <v>6</v>
      </c>
      <c r="AJ21" s="2">
        <f t="shared" si="10"/>
        <v>53.199999999999996</v>
      </c>
      <c r="AK21" s="11">
        <f t="shared" si="11"/>
        <v>37.5</v>
      </c>
      <c r="AL21" s="11" t="e">
        <f t="shared" si="0"/>
        <v>#NAME?</v>
      </c>
      <c r="AM21" s="16">
        <f t="shared" si="20"/>
        <v>4</v>
      </c>
      <c r="AN21" s="16">
        <f t="shared" si="21"/>
        <v>5</v>
      </c>
      <c r="AO21" s="16">
        <f t="shared" si="22"/>
        <v>0</v>
      </c>
      <c r="AP21" s="16">
        <f t="shared" si="23"/>
        <v>5</v>
      </c>
      <c r="AQ21" s="16"/>
      <c r="AR21" s="16">
        <f t="shared" si="24"/>
        <v>2</v>
      </c>
      <c r="AS21" s="16">
        <f t="shared" si="25"/>
        <v>2</v>
      </c>
      <c r="AT21" s="16">
        <f t="shared" si="26"/>
        <v>1</v>
      </c>
      <c r="AU21" s="16">
        <f t="shared" si="27"/>
        <v>1</v>
      </c>
      <c r="AV21" s="16">
        <f t="shared" si="28"/>
        <v>1</v>
      </c>
    </row>
    <row r="22" spans="1:48" x14ac:dyDescent="0.15">
      <c r="A22" s="11">
        <v>542</v>
      </c>
      <c r="B22" s="11" t="s">
        <v>30</v>
      </c>
      <c r="C22" s="11">
        <v>12</v>
      </c>
      <c r="D22" s="11">
        <v>0</v>
      </c>
      <c r="E22" s="11">
        <v>24</v>
      </c>
      <c r="F22" s="12">
        <v>5</v>
      </c>
      <c r="G22" s="12">
        <v>0</v>
      </c>
      <c r="H22" s="12">
        <v>10</v>
      </c>
      <c r="I22" s="11">
        <v>0</v>
      </c>
      <c r="J22" s="11">
        <v>0</v>
      </c>
      <c r="K22" s="11">
        <v>6</v>
      </c>
      <c r="L22" s="12">
        <v>3</v>
      </c>
      <c r="M22" s="12">
        <v>0</v>
      </c>
      <c r="N22" s="12">
        <v>4</v>
      </c>
      <c r="O22" s="12">
        <v>1</v>
      </c>
      <c r="P22" s="12">
        <v>1</v>
      </c>
      <c r="Q22" s="12">
        <v>0</v>
      </c>
      <c r="R22" s="2">
        <v>1</v>
      </c>
      <c r="S22" s="2">
        <v>0</v>
      </c>
      <c r="T22" s="2">
        <v>2</v>
      </c>
      <c r="U22" s="12">
        <v>2</v>
      </c>
      <c r="V22" s="12">
        <v>0</v>
      </c>
      <c r="W22" s="12">
        <v>2</v>
      </c>
      <c r="X22" s="2">
        <v>2</v>
      </c>
      <c r="Y22" s="2">
        <v>0</v>
      </c>
      <c r="Z22" s="2">
        <v>2</v>
      </c>
      <c r="AA22" s="2">
        <v>0</v>
      </c>
      <c r="AB22" s="2">
        <v>0</v>
      </c>
      <c r="AC22" s="2">
        <v>10</v>
      </c>
      <c r="AD22" s="2">
        <v>5</v>
      </c>
      <c r="AE22" s="2">
        <v>0</v>
      </c>
      <c r="AF22" s="2">
        <v>0</v>
      </c>
      <c r="AG22" s="2">
        <v>1</v>
      </c>
      <c r="AH22" s="2">
        <v>0</v>
      </c>
      <c r="AI22" s="2">
        <v>6</v>
      </c>
      <c r="AJ22" s="2">
        <f t="shared" si="10"/>
        <v>38.6</v>
      </c>
      <c r="AK22" s="11">
        <f t="shared" si="11"/>
        <v>34.799999999999997</v>
      </c>
      <c r="AL22" s="11" t="e">
        <f t="shared" si="0"/>
        <v>#NAME?</v>
      </c>
      <c r="AM22" s="11">
        <f t="shared" si="20"/>
        <v>12</v>
      </c>
      <c r="AN22" s="11">
        <f t="shared" si="21"/>
        <v>5</v>
      </c>
      <c r="AO22" s="11">
        <f t="shared" si="22"/>
        <v>0</v>
      </c>
      <c r="AP22" s="11">
        <f t="shared" si="23"/>
        <v>3</v>
      </c>
      <c r="AQ22"/>
      <c r="AR22" s="11">
        <f t="shared" si="24"/>
        <v>0</v>
      </c>
      <c r="AS22" s="11">
        <f t="shared" si="25"/>
        <v>1</v>
      </c>
      <c r="AT22" s="11">
        <f t="shared" si="26"/>
        <v>2</v>
      </c>
      <c r="AU22" s="11">
        <f t="shared" si="27"/>
        <v>2</v>
      </c>
      <c r="AV22" s="11">
        <f t="shared" si="28"/>
        <v>0</v>
      </c>
    </row>
    <row r="23" spans="1:48" s="9" customFormat="1" x14ac:dyDescent="0.15">
      <c r="A23" s="16">
        <v>603</v>
      </c>
      <c r="B23" s="16">
        <v>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2">
        <f t="shared" si="10"/>
        <v>0</v>
      </c>
      <c r="AK23" s="11">
        <f t="shared" si="11"/>
        <v>0</v>
      </c>
      <c r="AL23" s="11" t="e">
        <f t="shared" si="0"/>
        <v>#NAME?</v>
      </c>
      <c r="AM23" s="16">
        <f t="shared" si="20"/>
        <v>0</v>
      </c>
      <c r="AN23" s="16">
        <f t="shared" si="21"/>
        <v>0</v>
      </c>
      <c r="AO23" s="16">
        <f t="shared" si="22"/>
        <v>0</v>
      </c>
      <c r="AP23" s="16">
        <f t="shared" si="23"/>
        <v>0</v>
      </c>
      <c r="AQ23" s="16"/>
      <c r="AR23" s="16">
        <f t="shared" si="24"/>
        <v>0</v>
      </c>
      <c r="AS23" s="16">
        <f t="shared" si="25"/>
        <v>0</v>
      </c>
      <c r="AT23" s="16">
        <f t="shared" si="26"/>
        <v>0</v>
      </c>
      <c r="AU23" s="16">
        <f t="shared" si="27"/>
        <v>0</v>
      </c>
      <c r="AV23" s="16">
        <f t="shared" si="28"/>
        <v>0</v>
      </c>
    </row>
    <row r="24" spans="1:48" x14ac:dyDescent="0.15">
      <c r="A24" s="2">
        <v>604</v>
      </c>
      <c r="B24" s="2" t="s">
        <v>33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2"/>
      <c r="V24" s="2"/>
      <c r="W24" s="2"/>
      <c r="X24"/>
      <c r="Y24"/>
      <c r="Z24"/>
      <c r="AA24"/>
      <c r="AB24"/>
      <c r="AC24"/>
      <c r="AD24"/>
      <c r="AE24"/>
      <c r="AF24"/>
      <c r="AG24"/>
      <c r="AH24"/>
      <c r="AI24"/>
      <c r="AJ24" s="2">
        <f t="shared" si="10"/>
        <v>0</v>
      </c>
      <c r="AK24" s="11">
        <f t="shared" si="11"/>
        <v>0</v>
      </c>
      <c r="AL24" s="11" t="e">
        <f t="shared" si="0"/>
        <v>#NAME?</v>
      </c>
      <c r="AM24" s="11">
        <f t="shared" si="20"/>
        <v>0</v>
      </c>
      <c r="AN24" s="11">
        <f t="shared" si="21"/>
        <v>0</v>
      </c>
      <c r="AO24" s="11">
        <f t="shared" si="22"/>
        <v>0</v>
      </c>
      <c r="AP24" s="11">
        <f t="shared" si="23"/>
        <v>0</v>
      </c>
      <c r="AQ24"/>
      <c r="AR24" s="11">
        <f t="shared" si="24"/>
        <v>0</v>
      </c>
      <c r="AS24" s="11">
        <f t="shared" si="25"/>
        <v>0</v>
      </c>
      <c r="AT24" s="11">
        <f t="shared" si="26"/>
        <v>0</v>
      </c>
      <c r="AU24" s="11">
        <f t="shared" si="27"/>
        <v>0</v>
      </c>
      <c r="AV24" s="11">
        <f t="shared" si="28"/>
        <v>0</v>
      </c>
    </row>
    <row r="25" spans="1:48" s="9" customFormat="1" x14ac:dyDescent="0.15">
      <c r="A25" s="16">
        <v>607</v>
      </c>
      <c r="B25" s="16" t="s">
        <v>30</v>
      </c>
      <c r="C25" s="16">
        <v>12</v>
      </c>
      <c r="D25" s="16">
        <v>3</v>
      </c>
      <c r="E25" s="16">
        <v>13</v>
      </c>
      <c r="F25" s="16">
        <v>8</v>
      </c>
      <c r="G25" s="16">
        <v>8</v>
      </c>
      <c r="H25" s="16">
        <v>-3</v>
      </c>
      <c r="I25" s="16">
        <v>1</v>
      </c>
      <c r="J25" s="16">
        <v>0</v>
      </c>
      <c r="K25" s="16">
        <v>6</v>
      </c>
      <c r="L25" s="16">
        <v>5</v>
      </c>
      <c r="M25" s="16">
        <v>4</v>
      </c>
      <c r="N25" s="16">
        <v>0</v>
      </c>
      <c r="O25" s="16">
        <v>1</v>
      </c>
      <c r="P25" s="16">
        <v>0</v>
      </c>
      <c r="Q25" s="16">
        <v>0</v>
      </c>
      <c r="R25" s="16">
        <v>2</v>
      </c>
      <c r="S25" s="16">
        <v>0</v>
      </c>
      <c r="T25" s="16">
        <v>5</v>
      </c>
      <c r="U25" s="16">
        <v>3</v>
      </c>
      <c r="V25" s="16">
        <v>3</v>
      </c>
      <c r="W25" s="16">
        <v>0</v>
      </c>
      <c r="X25" s="16">
        <v>4</v>
      </c>
      <c r="Y25" s="16">
        <v>4</v>
      </c>
      <c r="Z25" s="16">
        <v>0</v>
      </c>
      <c r="AA25" s="16">
        <v>1</v>
      </c>
      <c r="AB25" s="16">
        <v>0</v>
      </c>
      <c r="AC25" s="16">
        <v>10</v>
      </c>
      <c r="AD25" s="16">
        <v>10</v>
      </c>
      <c r="AE25" s="16">
        <v>3</v>
      </c>
      <c r="AF25" s="16">
        <v>6</v>
      </c>
      <c r="AG25" s="16">
        <v>1</v>
      </c>
      <c r="AH25" s="16">
        <v>0</v>
      </c>
      <c r="AI25" s="16">
        <v>6</v>
      </c>
      <c r="AJ25" s="2">
        <f t="shared" si="10"/>
        <v>63.3</v>
      </c>
      <c r="AK25" s="11">
        <f t="shared" si="11"/>
        <v>35.799999999999997</v>
      </c>
      <c r="AL25" s="11" t="e">
        <f t="shared" si="0"/>
        <v>#NAME?</v>
      </c>
      <c r="AM25" s="16">
        <f t="shared" si="20"/>
        <v>9</v>
      </c>
      <c r="AN25" s="16">
        <f t="shared" si="21"/>
        <v>0</v>
      </c>
      <c r="AO25" s="16">
        <f t="shared" si="22"/>
        <v>1</v>
      </c>
      <c r="AP25" s="16">
        <f t="shared" si="23"/>
        <v>1</v>
      </c>
      <c r="AQ25" s="16"/>
      <c r="AR25" s="16">
        <f t="shared" si="24"/>
        <v>1</v>
      </c>
      <c r="AS25" s="16">
        <f t="shared" si="25"/>
        <v>2</v>
      </c>
      <c r="AT25" s="16">
        <f t="shared" si="26"/>
        <v>0</v>
      </c>
      <c r="AU25" s="16">
        <f t="shared" si="27"/>
        <v>0</v>
      </c>
      <c r="AV25" s="16">
        <f t="shared" si="28"/>
        <v>1</v>
      </c>
    </row>
    <row r="26" spans="1:48" x14ac:dyDescent="0.15">
      <c r="A26" s="2">
        <v>608</v>
      </c>
      <c r="B26" s="2" t="s">
        <v>30</v>
      </c>
      <c r="C26" s="2">
        <v>15</v>
      </c>
      <c r="D26" s="2">
        <v>8</v>
      </c>
      <c r="E26" s="2">
        <v>4</v>
      </c>
      <c r="F26" s="2">
        <v>9</v>
      </c>
      <c r="G26" s="2">
        <v>6</v>
      </c>
      <c r="H26" s="2">
        <v>0</v>
      </c>
      <c r="I26" s="2">
        <v>0</v>
      </c>
      <c r="J26" s="2">
        <v>0</v>
      </c>
      <c r="K26" s="2">
        <v>4</v>
      </c>
      <c r="L26" s="2">
        <v>6</v>
      </c>
      <c r="M26" s="2">
        <v>5</v>
      </c>
      <c r="N26" s="2">
        <v>0</v>
      </c>
      <c r="O26" s="2">
        <v>2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2</v>
      </c>
      <c r="V26" s="2">
        <v>0</v>
      </c>
      <c r="W26" s="2">
        <v>2</v>
      </c>
      <c r="X26" s="2">
        <v>4</v>
      </c>
      <c r="Y26" s="2">
        <v>4</v>
      </c>
      <c r="Z26" s="2">
        <v>0</v>
      </c>
      <c r="AA26" s="2">
        <v>0</v>
      </c>
      <c r="AB26" s="2">
        <v>0</v>
      </c>
      <c r="AC26" s="2">
        <v>10</v>
      </c>
      <c r="AD26" s="2">
        <v>5</v>
      </c>
      <c r="AE26" s="2">
        <v>0</v>
      </c>
      <c r="AF26" s="2">
        <v>0</v>
      </c>
      <c r="AG26" s="2">
        <v>2</v>
      </c>
      <c r="AH26" s="2">
        <v>0</v>
      </c>
      <c r="AI26" s="2">
        <v>6</v>
      </c>
      <c r="AJ26" s="2">
        <f t="shared" si="10"/>
        <v>55.3</v>
      </c>
      <c r="AK26" s="11">
        <f t="shared" si="11"/>
        <v>28.5</v>
      </c>
      <c r="AL26" s="11" t="e">
        <f t="shared" si="0"/>
        <v>#NAME?</v>
      </c>
      <c r="AM26" s="2">
        <f t="shared" si="20"/>
        <v>7</v>
      </c>
      <c r="AN26" s="2">
        <f t="shared" si="21"/>
        <v>3</v>
      </c>
      <c r="AO26" s="2">
        <f t="shared" si="22"/>
        <v>0</v>
      </c>
      <c r="AP26" s="2">
        <f t="shared" si="23"/>
        <v>1</v>
      </c>
      <c r="AR26" s="2">
        <f t="shared" si="24"/>
        <v>1</v>
      </c>
      <c r="AS26" s="2">
        <f t="shared" si="25"/>
        <v>0</v>
      </c>
      <c r="AT26" s="2">
        <f t="shared" si="26"/>
        <v>2</v>
      </c>
      <c r="AU26" s="2">
        <f t="shared" si="27"/>
        <v>0</v>
      </c>
      <c r="AV26" s="2">
        <f t="shared" si="28"/>
        <v>0</v>
      </c>
    </row>
    <row r="27" spans="1:48" s="9" customFormat="1" x14ac:dyDescent="0.15">
      <c r="A27" s="16">
        <v>615</v>
      </c>
      <c r="B27" s="16" t="s">
        <v>41</v>
      </c>
      <c r="C27" s="16">
        <v>6</v>
      </c>
      <c r="D27" s="16">
        <v>4</v>
      </c>
      <c r="E27" s="16">
        <v>2</v>
      </c>
      <c r="F27" s="16">
        <v>5</v>
      </c>
      <c r="G27" s="16">
        <v>5</v>
      </c>
      <c r="H27" s="16">
        <v>-2</v>
      </c>
      <c r="I27" s="16">
        <v>0</v>
      </c>
      <c r="J27" s="16">
        <v>0</v>
      </c>
      <c r="K27" s="16">
        <v>2</v>
      </c>
      <c r="L27" s="16">
        <v>3</v>
      </c>
      <c r="M27" s="16">
        <v>2</v>
      </c>
      <c r="N27" s="16">
        <v>0</v>
      </c>
      <c r="O27" s="16">
        <v>1</v>
      </c>
      <c r="P27" s="16">
        <v>1</v>
      </c>
      <c r="Q27" s="16">
        <v>0</v>
      </c>
      <c r="R27" s="16">
        <v>3</v>
      </c>
      <c r="S27" s="16">
        <v>3</v>
      </c>
      <c r="T27" s="16">
        <v>0</v>
      </c>
      <c r="U27" s="16">
        <v>1</v>
      </c>
      <c r="V27" s="16">
        <v>0</v>
      </c>
      <c r="W27" s="16">
        <v>0</v>
      </c>
      <c r="X27" s="16">
        <v>3</v>
      </c>
      <c r="Y27" s="16">
        <v>1</v>
      </c>
      <c r="Z27" s="16">
        <v>0</v>
      </c>
      <c r="AA27" s="16">
        <v>2</v>
      </c>
      <c r="AB27" s="16">
        <v>2</v>
      </c>
      <c r="AC27" s="16">
        <v>0</v>
      </c>
      <c r="AD27" s="16">
        <v>3</v>
      </c>
      <c r="AE27" s="16">
        <v>2</v>
      </c>
      <c r="AF27" s="16">
        <v>0</v>
      </c>
      <c r="AG27" s="16">
        <v>0</v>
      </c>
      <c r="AH27" s="16">
        <v>0</v>
      </c>
      <c r="AI27" s="16">
        <v>2</v>
      </c>
      <c r="AJ27" s="2">
        <f t="shared" si="10"/>
        <v>33.700000000000003</v>
      </c>
      <c r="AK27" s="11">
        <f t="shared" si="11"/>
        <v>8.6</v>
      </c>
      <c r="AL27" s="11" t="e">
        <f t="shared" si="0"/>
        <v>#NAME?</v>
      </c>
      <c r="AM27" s="16">
        <f t="shared" si="20"/>
        <v>2</v>
      </c>
      <c r="AN27" s="16">
        <f t="shared" si="21"/>
        <v>0</v>
      </c>
      <c r="AO27" s="16">
        <f t="shared" si="22"/>
        <v>0</v>
      </c>
      <c r="AP27" s="16">
        <f t="shared" si="23"/>
        <v>1</v>
      </c>
      <c r="AQ27" s="16"/>
      <c r="AR27" s="16">
        <f t="shared" si="24"/>
        <v>0</v>
      </c>
      <c r="AS27" s="16">
        <f t="shared" si="25"/>
        <v>0</v>
      </c>
      <c r="AT27" s="16">
        <f t="shared" si="26"/>
        <v>1</v>
      </c>
      <c r="AU27" s="16">
        <f t="shared" si="27"/>
        <v>2</v>
      </c>
      <c r="AV27" s="16">
        <f t="shared" si="28"/>
        <v>0</v>
      </c>
    </row>
    <row r="28" spans="1:48" x14ac:dyDescent="0.15">
      <c r="A28" s="11">
        <v>629</v>
      </c>
      <c r="B28" s="11"/>
      <c r="C28" s="11">
        <v>12</v>
      </c>
      <c r="D28" s="11">
        <v>0</v>
      </c>
      <c r="E28" s="11">
        <v>24</v>
      </c>
      <c r="F28" s="12">
        <v>5</v>
      </c>
      <c r="G28" s="12">
        <v>0</v>
      </c>
      <c r="H28" s="12">
        <v>0</v>
      </c>
      <c r="I28" s="11">
        <v>0</v>
      </c>
      <c r="J28" s="11">
        <v>0</v>
      </c>
      <c r="K28" s="11">
        <v>2</v>
      </c>
      <c r="L28" s="12">
        <v>2</v>
      </c>
      <c r="M28" s="12">
        <v>2</v>
      </c>
      <c r="N28" s="12">
        <v>0</v>
      </c>
      <c r="O28" s="12">
        <v>0</v>
      </c>
      <c r="P28" s="12">
        <v>0</v>
      </c>
      <c r="Q28" s="12">
        <v>0</v>
      </c>
      <c r="R28" s="2">
        <v>0</v>
      </c>
      <c r="S28" s="2">
        <v>0</v>
      </c>
      <c r="T28" s="2">
        <v>0</v>
      </c>
      <c r="U28" s="12">
        <v>0</v>
      </c>
      <c r="V28" s="12">
        <v>0</v>
      </c>
      <c r="W28" s="1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5</v>
      </c>
      <c r="AD28" s="2">
        <v>5</v>
      </c>
      <c r="AE28" s="2">
        <v>4</v>
      </c>
      <c r="AF28" s="2">
        <v>0</v>
      </c>
      <c r="AG28" s="2">
        <v>0</v>
      </c>
      <c r="AH28" s="2">
        <v>0</v>
      </c>
      <c r="AI28" s="2">
        <v>2</v>
      </c>
      <c r="AJ28" s="2">
        <f t="shared" si="10"/>
        <v>25.8</v>
      </c>
      <c r="AK28" s="11">
        <f t="shared" si="11"/>
        <v>16.600000000000001</v>
      </c>
      <c r="AL28" s="11" t="e">
        <f t="shared" si="0"/>
        <v>#NAME?</v>
      </c>
      <c r="AM28" s="11">
        <f t="shared" si="20"/>
        <v>12</v>
      </c>
      <c r="AN28" s="11">
        <f t="shared" si="21"/>
        <v>5</v>
      </c>
      <c r="AO28" s="11">
        <f t="shared" si="22"/>
        <v>0</v>
      </c>
      <c r="AP28" s="11">
        <f t="shared" si="23"/>
        <v>0</v>
      </c>
      <c r="AR28" s="11">
        <f t="shared" si="24"/>
        <v>0</v>
      </c>
      <c r="AS28" s="11">
        <f t="shared" si="25"/>
        <v>0</v>
      </c>
      <c r="AT28" s="11">
        <f t="shared" si="26"/>
        <v>0</v>
      </c>
      <c r="AU28" s="11">
        <f t="shared" si="27"/>
        <v>0</v>
      </c>
      <c r="AV28" s="11">
        <f t="shared" si="28"/>
        <v>0</v>
      </c>
    </row>
    <row r="29" spans="1:48" s="9" customFormat="1" x14ac:dyDescent="0.15">
      <c r="A29" s="13">
        <v>715</v>
      </c>
      <c r="B29" s="19" t="s">
        <v>30</v>
      </c>
      <c r="C29" s="11">
        <v>24</v>
      </c>
      <c r="D29" s="11">
        <v>11</v>
      </c>
      <c r="E29" s="11">
        <v>13</v>
      </c>
      <c r="F29" s="12">
        <v>10</v>
      </c>
      <c r="G29" s="12">
        <v>10</v>
      </c>
      <c r="H29" s="12">
        <v>-5</v>
      </c>
      <c r="I29" s="11">
        <v>3</v>
      </c>
      <c r="J29" s="11">
        <v>3</v>
      </c>
      <c r="K29" s="11">
        <v>-1</v>
      </c>
      <c r="L29" s="12">
        <v>5</v>
      </c>
      <c r="M29" s="12">
        <v>5</v>
      </c>
      <c r="N29" s="12">
        <v>0</v>
      </c>
      <c r="O29" s="11">
        <v>3</v>
      </c>
      <c r="P29" s="11">
        <v>3</v>
      </c>
      <c r="Q29" s="11">
        <v>0</v>
      </c>
      <c r="R29" s="12">
        <v>5</v>
      </c>
      <c r="S29" s="12">
        <v>4</v>
      </c>
      <c r="T29" s="12">
        <v>0</v>
      </c>
      <c r="U29" s="11">
        <v>5</v>
      </c>
      <c r="V29" s="11">
        <v>0</v>
      </c>
      <c r="W29" s="11">
        <v>0</v>
      </c>
      <c r="X29" s="12">
        <v>5</v>
      </c>
      <c r="Y29" s="12">
        <v>0</v>
      </c>
      <c r="Z29" s="12">
        <v>0</v>
      </c>
      <c r="AA29" s="12">
        <v>0</v>
      </c>
      <c r="AB29" s="12">
        <v>0</v>
      </c>
      <c r="AC29" s="12">
        <v>15</v>
      </c>
      <c r="AD29" s="12">
        <v>10</v>
      </c>
      <c r="AE29" s="12">
        <v>0</v>
      </c>
      <c r="AF29" s="12">
        <v>0</v>
      </c>
      <c r="AG29" s="12">
        <v>2</v>
      </c>
      <c r="AH29" s="12">
        <v>0</v>
      </c>
      <c r="AI29" s="12">
        <v>6</v>
      </c>
      <c r="AJ29" s="2">
        <f t="shared" si="10"/>
        <v>99</v>
      </c>
      <c r="AK29" s="11">
        <f t="shared" si="11"/>
        <v>47.2</v>
      </c>
      <c r="AL29" s="11" t="e">
        <f t="shared" si="0"/>
        <v>#NAME?</v>
      </c>
      <c r="AM29" s="11">
        <f t="shared" si="20"/>
        <v>13</v>
      </c>
      <c r="AN29" s="11">
        <f t="shared" si="21"/>
        <v>0</v>
      </c>
      <c r="AO29" s="11">
        <f t="shared" si="22"/>
        <v>0</v>
      </c>
      <c r="AP29" s="11">
        <f t="shared" si="23"/>
        <v>0</v>
      </c>
      <c r="AQ29"/>
      <c r="AR29" s="11">
        <f t="shared" si="24"/>
        <v>0</v>
      </c>
      <c r="AS29" s="11">
        <f t="shared" si="25"/>
        <v>1</v>
      </c>
      <c r="AT29" s="11">
        <f t="shared" si="26"/>
        <v>5</v>
      </c>
      <c r="AU29" s="11">
        <f t="shared" si="27"/>
        <v>5</v>
      </c>
      <c r="AV29" s="11">
        <f t="shared" si="28"/>
        <v>0</v>
      </c>
    </row>
    <row r="30" spans="1:48" x14ac:dyDescent="0.15">
      <c r="A30" s="16">
        <v>718</v>
      </c>
      <c r="B30" s="16" t="s">
        <v>39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2">
        <f t="shared" si="10"/>
        <v>0</v>
      </c>
      <c r="AK30" s="11">
        <f t="shared" si="11"/>
        <v>0</v>
      </c>
      <c r="AL30" s="11" t="e">
        <f t="shared" si="0"/>
        <v>#NAME?</v>
      </c>
      <c r="AM30" s="16">
        <f t="shared" si="20"/>
        <v>0</v>
      </c>
      <c r="AN30" s="16">
        <f t="shared" si="21"/>
        <v>0</v>
      </c>
      <c r="AO30" s="16">
        <f t="shared" si="22"/>
        <v>0</v>
      </c>
      <c r="AP30" s="16">
        <f t="shared" si="23"/>
        <v>0</v>
      </c>
      <c r="AQ30" s="16"/>
      <c r="AR30" s="16">
        <f t="shared" si="24"/>
        <v>0</v>
      </c>
      <c r="AS30" s="16">
        <f t="shared" si="25"/>
        <v>0</v>
      </c>
      <c r="AT30" s="16">
        <f t="shared" si="26"/>
        <v>0</v>
      </c>
      <c r="AU30" s="16">
        <f t="shared" si="27"/>
        <v>0</v>
      </c>
      <c r="AV30" s="16">
        <f t="shared" si="28"/>
        <v>0</v>
      </c>
    </row>
    <row r="31" spans="1:48" s="9" customFormat="1" x14ac:dyDescent="0.15">
      <c r="A31" s="11">
        <v>719</v>
      </c>
      <c r="B31" s="11"/>
      <c r="C31">
        <v>12</v>
      </c>
      <c r="D31">
        <v>5</v>
      </c>
      <c r="E31">
        <v>7</v>
      </c>
      <c r="F31">
        <v>5</v>
      </c>
      <c r="G31">
        <v>1</v>
      </c>
      <c r="H31">
        <v>4</v>
      </c>
      <c r="I31">
        <v>2</v>
      </c>
      <c r="J31">
        <v>2</v>
      </c>
      <c r="K31">
        <v>0</v>
      </c>
      <c r="L31">
        <v>5</v>
      </c>
      <c r="M31">
        <v>0</v>
      </c>
      <c r="N31">
        <v>0</v>
      </c>
      <c r="O31">
        <v>2</v>
      </c>
      <c r="P31">
        <v>2</v>
      </c>
      <c r="Q31">
        <v>0</v>
      </c>
      <c r="R31">
        <v>5</v>
      </c>
      <c r="S31">
        <v>5</v>
      </c>
      <c r="T31">
        <v>0</v>
      </c>
      <c r="U31" s="2">
        <v>5</v>
      </c>
      <c r="V31" s="2">
        <v>4</v>
      </c>
      <c r="W31" s="2">
        <v>0</v>
      </c>
      <c r="X31">
        <v>5</v>
      </c>
      <c r="Y31">
        <v>0</v>
      </c>
      <c r="Z31">
        <v>0</v>
      </c>
      <c r="AA31">
        <v>5</v>
      </c>
      <c r="AB31">
        <v>3</v>
      </c>
      <c r="AC31">
        <v>2</v>
      </c>
      <c r="AD31">
        <v>5</v>
      </c>
      <c r="AE31">
        <v>0</v>
      </c>
      <c r="AF31">
        <v>0</v>
      </c>
      <c r="AG31">
        <v>2</v>
      </c>
      <c r="AH31">
        <v>1</v>
      </c>
      <c r="AI31">
        <v>1</v>
      </c>
      <c r="AJ31" s="2">
        <f t="shared" si="10"/>
        <v>75.900000000000006</v>
      </c>
      <c r="AK31" s="11">
        <f t="shared" si="11"/>
        <v>37.6</v>
      </c>
      <c r="AL31" s="11" t="e">
        <f t="shared" si="0"/>
        <v>#NAME?</v>
      </c>
      <c r="AM31" s="11">
        <f t="shared" si="20"/>
        <v>7</v>
      </c>
      <c r="AN31" s="11">
        <f t="shared" si="21"/>
        <v>4</v>
      </c>
      <c r="AO31" s="11">
        <f t="shared" si="22"/>
        <v>0</v>
      </c>
      <c r="AP31" s="11">
        <f t="shared" si="23"/>
        <v>5</v>
      </c>
      <c r="AQ31"/>
      <c r="AR31" s="11">
        <f t="shared" si="24"/>
        <v>0</v>
      </c>
      <c r="AS31" s="11">
        <f t="shared" si="25"/>
        <v>0</v>
      </c>
      <c r="AT31" s="11">
        <f t="shared" si="26"/>
        <v>1</v>
      </c>
      <c r="AU31" s="11">
        <f t="shared" si="27"/>
        <v>5</v>
      </c>
      <c r="AV31" s="11">
        <f t="shared" si="28"/>
        <v>2</v>
      </c>
    </row>
    <row r="32" spans="1:48" x14ac:dyDescent="0.15">
      <c r="A32" s="16">
        <v>720</v>
      </c>
      <c r="B32" s="16" t="s">
        <v>39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2">
        <f t="shared" si="10"/>
        <v>0</v>
      </c>
      <c r="AK32" s="11">
        <f t="shared" si="11"/>
        <v>0</v>
      </c>
      <c r="AL32" s="11" t="e">
        <f t="shared" si="0"/>
        <v>#NAME?</v>
      </c>
      <c r="AM32" s="16"/>
      <c r="AN32" s="16"/>
      <c r="AO32" s="16"/>
      <c r="AP32" s="16"/>
      <c r="AQ32" s="16"/>
      <c r="AR32" s="16">
        <f t="shared" si="24"/>
        <v>0</v>
      </c>
      <c r="AS32" s="16">
        <f t="shared" si="25"/>
        <v>0</v>
      </c>
      <c r="AT32" s="16">
        <f t="shared" si="26"/>
        <v>0</v>
      </c>
      <c r="AU32" s="16">
        <f t="shared" si="27"/>
        <v>0</v>
      </c>
      <c r="AV32" s="16">
        <f t="shared" si="28"/>
        <v>0</v>
      </c>
    </row>
    <row r="33" spans="1:48" s="9" customFormat="1" x14ac:dyDescent="0.15">
      <c r="A33" s="11">
        <v>723</v>
      </c>
      <c r="B33" s="11" t="s">
        <v>39</v>
      </c>
      <c r="C33" s="11"/>
      <c r="D33" s="11"/>
      <c r="E33" s="11"/>
      <c r="F33" s="12"/>
      <c r="G33" s="12"/>
      <c r="H33" s="12"/>
      <c r="I33"/>
      <c r="J33"/>
      <c r="K33"/>
      <c r="L33" s="12"/>
      <c r="M33" s="12"/>
      <c r="N33" s="12"/>
      <c r="O33" s="12"/>
      <c r="P33" s="12"/>
      <c r="Q33" s="12"/>
      <c r="R33" s="2"/>
      <c r="S33" s="2"/>
      <c r="T33" s="2"/>
      <c r="U33" s="2"/>
      <c r="V33" s="2"/>
      <c r="W33" s="2"/>
      <c r="X33"/>
      <c r="Y33"/>
      <c r="Z33"/>
      <c r="AA33"/>
      <c r="AB33"/>
      <c r="AC33"/>
      <c r="AD33" s="2"/>
      <c r="AE33" s="2"/>
      <c r="AF33" s="2"/>
      <c r="AG33"/>
      <c r="AH33"/>
      <c r="AI33"/>
      <c r="AJ33" s="2">
        <f t="shared" si="10"/>
        <v>0</v>
      </c>
      <c r="AK33" s="11">
        <f t="shared" si="11"/>
        <v>0</v>
      </c>
      <c r="AL33" s="11" t="e">
        <f t="shared" si="0"/>
        <v>#NAME?</v>
      </c>
      <c r="AM33" s="11">
        <f t="shared" ref="AM33:AM35" si="29">C33-D33</f>
        <v>0</v>
      </c>
      <c r="AN33" s="11">
        <f t="shared" ref="AN33:AN35" si="30">F33-G33</f>
        <v>0</v>
      </c>
      <c r="AO33" s="11">
        <f t="shared" ref="AO33:AO35" si="31">I33-J33</f>
        <v>0</v>
      </c>
      <c r="AP33" s="11">
        <f t="shared" ref="AP33:AP35" si="32">L33-M33</f>
        <v>0</v>
      </c>
      <c r="AQ33"/>
      <c r="AR33" s="11">
        <f t="shared" si="24"/>
        <v>0</v>
      </c>
      <c r="AS33" s="11">
        <f t="shared" si="25"/>
        <v>0</v>
      </c>
      <c r="AT33" s="11">
        <f t="shared" si="26"/>
        <v>0</v>
      </c>
      <c r="AU33" s="11">
        <f t="shared" si="27"/>
        <v>0</v>
      </c>
      <c r="AV33" s="11">
        <f t="shared" si="28"/>
        <v>0</v>
      </c>
    </row>
    <row r="34" spans="1:48" x14ac:dyDescent="0.15">
      <c r="A34" s="16">
        <v>733</v>
      </c>
      <c r="B34" s="16"/>
      <c r="C34" s="16">
        <v>12</v>
      </c>
      <c r="D34" s="16">
        <v>0</v>
      </c>
      <c r="E34" s="16">
        <v>24</v>
      </c>
      <c r="F34" s="16">
        <v>9</v>
      </c>
      <c r="G34" s="16">
        <v>8</v>
      </c>
      <c r="H34" s="16">
        <v>-3</v>
      </c>
      <c r="I34" s="16">
        <v>2</v>
      </c>
      <c r="J34" s="16">
        <v>0</v>
      </c>
      <c r="K34" s="16">
        <v>3</v>
      </c>
      <c r="L34" s="16">
        <v>5</v>
      </c>
      <c r="M34" s="16">
        <v>0</v>
      </c>
      <c r="N34" s="16">
        <v>0</v>
      </c>
      <c r="O34" s="16">
        <v>2</v>
      </c>
      <c r="P34" s="16">
        <v>1</v>
      </c>
      <c r="Q34" s="16">
        <v>0</v>
      </c>
      <c r="R34" s="16">
        <v>5</v>
      </c>
      <c r="S34" s="16">
        <v>0</v>
      </c>
      <c r="T34" s="16">
        <v>0</v>
      </c>
      <c r="U34" s="16">
        <v>5</v>
      </c>
      <c r="V34" s="16">
        <v>0</v>
      </c>
      <c r="W34" s="16">
        <v>0</v>
      </c>
      <c r="X34" s="16">
        <v>5</v>
      </c>
      <c r="Y34" s="16">
        <v>1</v>
      </c>
      <c r="Z34" s="16">
        <v>0</v>
      </c>
      <c r="AA34" s="16">
        <v>5</v>
      </c>
      <c r="AB34" s="16">
        <v>0</v>
      </c>
      <c r="AC34" s="16">
        <v>10</v>
      </c>
      <c r="AD34" s="16">
        <v>5</v>
      </c>
      <c r="AE34" s="16">
        <v>0</v>
      </c>
      <c r="AF34" s="16">
        <v>0</v>
      </c>
      <c r="AG34" s="16">
        <v>2</v>
      </c>
      <c r="AH34" s="16">
        <v>0</v>
      </c>
      <c r="AI34" s="16">
        <v>3</v>
      </c>
      <c r="AJ34" s="2">
        <f t="shared" si="10"/>
        <v>79.099999999999994</v>
      </c>
      <c r="AK34" s="11">
        <f t="shared" si="11"/>
        <v>67.400000000000006</v>
      </c>
      <c r="AL34" s="11" t="e">
        <f t="shared" si="0"/>
        <v>#NAME?</v>
      </c>
      <c r="AM34" s="16">
        <f t="shared" si="29"/>
        <v>12</v>
      </c>
      <c r="AN34" s="16">
        <f t="shared" si="30"/>
        <v>1</v>
      </c>
      <c r="AO34" s="16">
        <f t="shared" si="31"/>
        <v>2</v>
      </c>
      <c r="AP34" s="16">
        <f t="shared" si="32"/>
        <v>5</v>
      </c>
      <c r="AQ34" s="16"/>
      <c r="AR34" s="16">
        <f t="shared" si="24"/>
        <v>1</v>
      </c>
      <c r="AS34" s="16">
        <f t="shared" si="25"/>
        <v>5</v>
      </c>
      <c r="AT34" s="16">
        <f t="shared" si="26"/>
        <v>5</v>
      </c>
      <c r="AU34" s="16">
        <f t="shared" si="27"/>
        <v>4</v>
      </c>
      <c r="AV34" s="16">
        <f t="shared" si="28"/>
        <v>5</v>
      </c>
    </row>
    <row r="35" spans="1:48" s="9" customFormat="1" x14ac:dyDescent="0.15">
      <c r="A35" s="11">
        <v>740</v>
      </c>
      <c r="B35" s="11"/>
      <c r="C35" s="11">
        <v>9</v>
      </c>
      <c r="D35" s="11">
        <v>5</v>
      </c>
      <c r="E35" s="11">
        <v>4</v>
      </c>
      <c r="F35" s="12">
        <v>4</v>
      </c>
      <c r="G35" s="12">
        <v>4</v>
      </c>
      <c r="H35" s="12">
        <v>0</v>
      </c>
      <c r="I35" s="11">
        <v>0</v>
      </c>
      <c r="J35" s="11">
        <v>0</v>
      </c>
      <c r="K35" s="11">
        <v>2</v>
      </c>
      <c r="L35" s="12">
        <v>3</v>
      </c>
      <c r="M35" s="12">
        <v>0</v>
      </c>
      <c r="N35" s="12">
        <v>0</v>
      </c>
      <c r="O35" s="12">
        <v>1</v>
      </c>
      <c r="P35" s="12">
        <v>1</v>
      </c>
      <c r="Q35" s="12">
        <v>0</v>
      </c>
      <c r="R35" s="2">
        <v>2</v>
      </c>
      <c r="S35" s="2">
        <v>0</v>
      </c>
      <c r="T35" s="2">
        <v>0</v>
      </c>
      <c r="U35" s="2">
        <v>2</v>
      </c>
      <c r="V35" s="2">
        <v>1</v>
      </c>
      <c r="W35" s="2">
        <v>0</v>
      </c>
      <c r="X35" s="2">
        <v>3</v>
      </c>
      <c r="Y35" s="2">
        <v>3</v>
      </c>
      <c r="Z35" s="2">
        <v>0</v>
      </c>
      <c r="AA35" s="2">
        <v>2</v>
      </c>
      <c r="AB35" s="2">
        <v>0</v>
      </c>
      <c r="AC35" s="2">
        <v>5</v>
      </c>
      <c r="AD35" s="2">
        <v>3</v>
      </c>
      <c r="AE35" s="2">
        <v>3</v>
      </c>
      <c r="AF35" s="2">
        <v>0</v>
      </c>
      <c r="AG35" s="2">
        <v>0</v>
      </c>
      <c r="AH35" s="2">
        <v>0</v>
      </c>
      <c r="AI35" s="2">
        <v>2</v>
      </c>
      <c r="AJ35" s="2">
        <f t="shared" si="10"/>
        <v>35.6</v>
      </c>
      <c r="AK35" s="11">
        <f t="shared" si="11"/>
        <v>13.2</v>
      </c>
      <c r="AL35" s="11" t="e">
        <f t="shared" si="0"/>
        <v>#NAME?</v>
      </c>
      <c r="AM35" s="11">
        <f t="shared" si="29"/>
        <v>4</v>
      </c>
      <c r="AN35" s="11">
        <f t="shared" si="30"/>
        <v>0</v>
      </c>
      <c r="AO35" s="11">
        <f t="shared" si="31"/>
        <v>0</v>
      </c>
      <c r="AP35" s="11">
        <f t="shared" si="32"/>
        <v>3</v>
      </c>
      <c r="AQ35"/>
      <c r="AR35" s="11">
        <f t="shared" si="24"/>
        <v>0</v>
      </c>
      <c r="AS35" s="11">
        <f t="shared" si="25"/>
        <v>2</v>
      </c>
      <c r="AT35" s="11">
        <f t="shared" si="26"/>
        <v>1</v>
      </c>
      <c r="AU35" s="11">
        <f t="shared" si="27"/>
        <v>0</v>
      </c>
      <c r="AV35" s="11">
        <f t="shared" si="28"/>
        <v>2</v>
      </c>
    </row>
    <row r="36" spans="1:48" x14ac:dyDescent="0.15">
      <c r="A36" s="20" t="s">
        <v>23</v>
      </c>
      <c r="B36" s="20"/>
      <c r="C36" s="20">
        <f>SUM(C33:C35)</f>
        <v>21</v>
      </c>
      <c r="D36" s="20"/>
      <c r="E36" s="20"/>
      <c r="F36" s="20">
        <f>SUM(F33:F35)</f>
        <v>13</v>
      </c>
      <c r="G36" s="20"/>
      <c r="H36" s="20"/>
      <c r="I36" s="20">
        <f>SUM(I33:I35)</f>
        <v>2</v>
      </c>
      <c r="J36" s="20"/>
      <c r="K36" s="20"/>
      <c r="L36" s="20">
        <f>SUM(L33:L35)</f>
        <v>8</v>
      </c>
      <c r="M36" s="20"/>
      <c r="N36" s="20"/>
      <c r="O36" s="20">
        <f>SUM(O33:O35)</f>
        <v>3</v>
      </c>
      <c r="P36" s="20"/>
      <c r="Q36" s="20"/>
      <c r="R36" s="2">
        <f>SUM(R33:R35)</f>
        <v>7</v>
      </c>
      <c r="U36" s="20">
        <f>SUM(U33:U35)</f>
        <v>7</v>
      </c>
      <c r="V36" s="20"/>
      <c r="W36" s="20"/>
      <c r="X36" s="20">
        <f>SUM(X33:X35)</f>
        <v>8</v>
      </c>
      <c r="Y36" s="20"/>
      <c r="Z36" s="20"/>
      <c r="AA36" s="20">
        <f>SUM(AA33:AA35)</f>
        <v>7</v>
      </c>
      <c r="AB36" s="20"/>
      <c r="AC36" s="20"/>
      <c r="AD36" s="20"/>
      <c r="AE36" s="20"/>
      <c r="AF36" s="20"/>
      <c r="AG36" s="20"/>
      <c r="AH36" s="20"/>
      <c r="AI36" s="20"/>
      <c r="AJ36" s="20">
        <f t="shared" ref="AJ36:AL36" si="33">SUM(AJ33:AJ35)</f>
        <v>114.69999999999999</v>
      </c>
      <c r="AK36" s="20">
        <f>SUM(AK4:AK35)</f>
        <v>850.5</v>
      </c>
      <c r="AL36" s="20" t="e">
        <f t="shared" si="33"/>
        <v>#NAME?</v>
      </c>
      <c r="AM36" s="20">
        <f t="shared" ref="AM36:AV36" si="34">SUM(AM33:AM35)</f>
        <v>16</v>
      </c>
      <c r="AN36" s="20">
        <f t="shared" si="34"/>
        <v>1</v>
      </c>
      <c r="AO36" s="20">
        <f t="shared" si="34"/>
        <v>2</v>
      </c>
      <c r="AP36" s="20">
        <f t="shared" si="34"/>
        <v>8</v>
      </c>
      <c r="AQ36" s="20">
        <f t="shared" si="34"/>
        <v>0</v>
      </c>
      <c r="AR36" s="20">
        <f t="shared" si="34"/>
        <v>1</v>
      </c>
      <c r="AS36" s="20">
        <f t="shared" si="34"/>
        <v>7</v>
      </c>
      <c r="AT36" s="20">
        <f t="shared" si="34"/>
        <v>6</v>
      </c>
      <c r="AU36" s="20">
        <f t="shared" si="34"/>
        <v>4</v>
      </c>
      <c r="AV36" s="20">
        <f t="shared" si="34"/>
        <v>7</v>
      </c>
    </row>
    <row r="37" spans="1:48" x14ac:dyDescent="0.15">
      <c r="A37" s="11" t="s">
        <v>34</v>
      </c>
      <c r="B37" s="11"/>
      <c r="AK37" s="11">
        <v>795</v>
      </c>
    </row>
    <row r="38" spans="1:48" x14ac:dyDescent="0.15">
      <c r="A38" s="11"/>
      <c r="B38" s="11"/>
    </row>
    <row r="39" spans="1:48" x14ac:dyDescent="0.15">
      <c r="A39" s="11"/>
      <c r="B39" s="11"/>
    </row>
    <row r="40" spans="1:48" x14ac:dyDescent="0.15">
      <c r="A40" s="11"/>
      <c r="B40" s="11"/>
    </row>
    <row r="41" spans="1:48" x14ac:dyDescent="0.15">
      <c r="A41" s="11"/>
      <c r="B41" s="11"/>
    </row>
    <row r="42" spans="1:48" x14ac:dyDescent="0.15">
      <c r="A42" s="11"/>
      <c r="B42" s="11"/>
    </row>
    <row r="43" spans="1:48" x14ac:dyDescent="0.15">
      <c r="A43" s="11"/>
      <c r="B43" s="11"/>
    </row>
    <row r="44" spans="1:48" x14ac:dyDescent="0.15">
      <c r="A44" s="11"/>
      <c r="B44" s="11"/>
    </row>
    <row r="45" spans="1:48" x14ac:dyDescent="0.15">
      <c r="A45" s="11"/>
      <c r="B45" s="11"/>
    </row>
    <row r="46" spans="1:48" x14ac:dyDescent="0.15">
      <c r="A46" s="11"/>
      <c r="B46" s="11"/>
    </row>
    <row r="47" spans="1:48" x14ac:dyDescent="0.15">
      <c r="A47" s="11"/>
      <c r="B47" s="11"/>
    </row>
  </sheetData>
  <mergeCells count="14">
    <mergeCell ref="A1:A3"/>
    <mergeCell ref="C1:AQ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U2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selection activeCell="C17" sqref="C17:AI17"/>
    </sheetView>
  </sheetViews>
  <sheetFormatPr defaultColWidth="9" defaultRowHeight="13.5" x14ac:dyDescent="0.15"/>
  <cols>
    <col min="1" max="1" width="5.25" customWidth="1"/>
    <col min="3" max="37" width="4.75" customWidth="1"/>
  </cols>
  <sheetData>
    <row r="1" spans="1:37" x14ac:dyDescent="0.15">
      <c r="A1" s="52" t="s">
        <v>26</v>
      </c>
      <c r="B1" s="1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15">
      <c r="A2" s="52"/>
      <c r="B2" s="1"/>
      <c r="C2" s="52" t="s">
        <v>4</v>
      </c>
      <c r="D2" s="52"/>
      <c r="E2" s="52"/>
      <c r="F2" s="52" t="s">
        <v>5</v>
      </c>
      <c r="G2" s="52"/>
      <c r="H2" s="52"/>
      <c r="I2" s="52" t="s">
        <v>27</v>
      </c>
      <c r="J2" s="52"/>
      <c r="K2" s="52"/>
      <c r="L2" s="52" t="s">
        <v>7</v>
      </c>
      <c r="M2" s="52"/>
      <c r="N2" s="52"/>
      <c r="O2" s="52" t="s">
        <v>9</v>
      </c>
      <c r="P2" s="52"/>
      <c r="Q2" s="52"/>
      <c r="R2" s="52" t="s">
        <v>10</v>
      </c>
      <c r="S2" s="52"/>
      <c r="T2" s="52"/>
      <c r="U2" s="52" t="s">
        <v>11</v>
      </c>
      <c r="V2" s="52"/>
      <c r="W2" s="52"/>
      <c r="X2" s="52" t="s">
        <v>12</v>
      </c>
      <c r="Y2" s="52"/>
      <c r="Z2" s="52"/>
      <c r="AA2" s="52" t="s">
        <v>13</v>
      </c>
      <c r="AB2" s="52"/>
      <c r="AC2" s="52"/>
      <c r="AD2" s="52" t="s">
        <v>28</v>
      </c>
      <c r="AE2" s="52"/>
      <c r="AF2" s="52"/>
      <c r="AG2" s="54" t="s">
        <v>35</v>
      </c>
      <c r="AH2" s="52"/>
      <c r="AI2" s="52"/>
      <c r="AJ2" s="1"/>
      <c r="AK2" s="2"/>
    </row>
    <row r="3" spans="1:37" x14ac:dyDescent="0.15">
      <c r="A3" s="52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18</v>
      </c>
      <c r="AK3" s="2" t="s">
        <v>19</v>
      </c>
    </row>
    <row r="4" spans="1:37" x14ac:dyDescent="0.15">
      <c r="A4" s="2">
        <v>201</v>
      </c>
      <c r="B4" s="2" t="s">
        <v>30</v>
      </c>
      <c r="C4" s="2">
        <v>13</v>
      </c>
      <c r="D4" s="2">
        <v>11</v>
      </c>
      <c r="E4" s="2">
        <v>0</v>
      </c>
      <c r="F4" s="2">
        <v>3</v>
      </c>
      <c r="G4" s="2">
        <v>3</v>
      </c>
      <c r="H4" s="2">
        <v>0</v>
      </c>
      <c r="I4" s="2">
        <v>2</v>
      </c>
      <c r="J4" s="2">
        <v>2</v>
      </c>
      <c r="K4" s="2">
        <v>0</v>
      </c>
      <c r="L4" s="2">
        <v>3</v>
      </c>
      <c r="M4" s="2">
        <v>1</v>
      </c>
      <c r="N4" s="2">
        <v>0</v>
      </c>
      <c r="O4" s="2">
        <v>2</v>
      </c>
      <c r="P4" s="2">
        <v>2</v>
      </c>
      <c r="Q4" s="2">
        <v>-1</v>
      </c>
      <c r="R4" s="2">
        <v>0</v>
      </c>
      <c r="S4" s="2">
        <v>0</v>
      </c>
      <c r="T4" s="2">
        <v>0</v>
      </c>
      <c r="U4" s="2">
        <v>3</v>
      </c>
      <c r="V4" s="2">
        <v>3</v>
      </c>
      <c r="W4" s="2">
        <v>0</v>
      </c>
      <c r="X4" s="2">
        <v>3</v>
      </c>
      <c r="Y4" s="2">
        <v>2</v>
      </c>
      <c r="Z4" s="2">
        <v>0</v>
      </c>
      <c r="AA4" s="2">
        <v>10</v>
      </c>
      <c r="AB4" s="2">
        <v>0</v>
      </c>
      <c r="AC4" s="2">
        <v>10</v>
      </c>
      <c r="AD4" s="2">
        <v>0</v>
      </c>
      <c r="AE4" s="2">
        <v>0</v>
      </c>
      <c r="AF4" s="2">
        <v>2</v>
      </c>
      <c r="AG4" s="2">
        <v>1</v>
      </c>
      <c r="AH4" s="2">
        <v>0</v>
      </c>
      <c r="AI4" s="2">
        <v>4</v>
      </c>
      <c r="AJ4" s="2">
        <f t="shared" ref="AJ4:AJ12" si="0">(C4)*0.9+(F4)*0.8+(I4)*4.5+(L4)+(O4)*3.8+R4+U4+X4*1.5+AA4*1.8+AD4*1.8+AG4*2</f>
        <v>61.2</v>
      </c>
      <c r="AK4" s="2">
        <f t="shared" ref="AK4:AK12" si="1">(C4-D4)*0.9+(F4-G4)*0.8+(I4-J4)*4.5+(L4-M4)+(O4-P4)*3.8+(R4-S4)+(U4-V4)+(X4-Y4)*1.5+(AA4-AB4)*1.8+(AD4-AE4)*1.8+(AG4-AH4)*2</f>
        <v>25.3</v>
      </c>
    </row>
    <row r="5" spans="1:37" x14ac:dyDescent="0.15">
      <c r="A5" s="2">
        <v>214</v>
      </c>
      <c r="B5" s="2" t="s">
        <v>30</v>
      </c>
      <c r="C5" s="2">
        <v>18</v>
      </c>
      <c r="D5" s="2">
        <v>15</v>
      </c>
      <c r="E5" s="2">
        <v>0</v>
      </c>
      <c r="F5" s="2">
        <v>8</v>
      </c>
      <c r="G5" s="2">
        <v>7</v>
      </c>
      <c r="H5" s="2">
        <v>0</v>
      </c>
      <c r="I5" s="2">
        <v>3</v>
      </c>
      <c r="J5" s="2">
        <v>2</v>
      </c>
      <c r="K5" s="2">
        <v>0</v>
      </c>
      <c r="L5" s="2">
        <v>5</v>
      </c>
      <c r="M5" s="2">
        <v>5</v>
      </c>
      <c r="N5" s="2">
        <v>-2</v>
      </c>
      <c r="O5" s="2">
        <v>2</v>
      </c>
      <c r="P5" s="2">
        <v>2</v>
      </c>
      <c r="Q5" s="2">
        <v>0</v>
      </c>
      <c r="R5" s="2">
        <v>6</v>
      </c>
      <c r="S5" s="2">
        <v>5</v>
      </c>
      <c r="T5" s="2">
        <v>0</v>
      </c>
      <c r="U5" s="2">
        <v>0</v>
      </c>
      <c r="V5" s="2">
        <v>0</v>
      </c>
      <c r="W5" s="2">
        <v>0</v>
      </c>
      <c r="X5" s="2">
        <v>2</v>
      </c>
      <c r="Y5" s="2">
        <v>0</v>
      </c>
      <c r="Z5" s="2">
        <v>5</v>
      </c>
      <c r="AA5" s="2">
        <v>10</v>
      </c>
      <c r="AB5" s="2">
        <v>1</v>
      </c>
      <c r="AC5" s="2">
        <v>9</v>
      </c>
      <c r="AD5" s="2">
        <v>0</v>
      </c>
      <c r="AE5" s="2">
        <v>0</v>
      </c>
      <c r="AF5" s="2">
        <v>1</v>
      </c>
      <c r="AG5" s="2">
        <v>2</v>
      </c>
      <c r="AH5" s="2">
        <v>2</v>
      </c>
      <c r="AI5" s="2">
        <v>0</v>
      </c>
      <c r="AJ5" s="2">
        <f t="shared" si="0"/>
        <v>79.7</v>
      </c>
      <c r="AK5" s="2">
        <f t="shared" si="1"/>
        <v>28.2</v>
      </c>
    </row>
    <row r="6" spans="1:37" x14ac:dyDescent="0.15">
      <c r="A6" s="2">
        <v>217</v>
      </c>
      <c r="B6" s="2"/>
      <c r="C6" s="2">
        <v>10</v>
      </c>
      <c r="D6" s="2">
        <v>0</v>
      </c>
      <c r="E6" s="2">
        <v>10</v>
      </c>
      <c r="F6" s="2">
        <v>1</v>
      </c>
      <c r="G6" s="2">
        <v>0</v>
      </c>
      <c r="H6" s="2">
        <v>2</v>
      </c>
      <c r="I6" s="2">
        <v>2</v>
      </c>
      <c r="J6" s="2">
        <v>0</v>
      </c>
      <c r="K6" s="2">
        <v>4</v>
      </c>
      <c r="L6" s="2">
        <v>3</v>
      </c>
      <c r="M6" s="2">
        <v>3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3</v>
      </c>
      <c r="Y6" s="2">
        <v>3</v>
      </c>
      <c r="Z6" s="2">
        <v>0</v>
      </c>
      <c r="AA6" s="2">
        <v>5</v>
      </c>
      <c r="AB6" s="2">
        <v>4</v>
      </c>
      <c r="AC6" s="2">
        <v>0</v>
      </c>
      <c r="AD6" s="2">
        <v>2</v>
      </c>
      <c r="AE6" s="2">
        <v>1</v>
      </c>
      <c r="AF6" s="2">
        <v>0</v>
      </c>
      <c r="AG6" s="2">
        <v>3</v>
      </c>
      <c r="AH6" s="2">
        <v>0</v>
      </c>
      <c r="AI6" s="2">
        <v>4</v>
      </c>
      <c r="AJ6" s="2">
        <f t="shared" si="0"/>
        <v>48.7</v>
      </c>
      <c r="AK6" s="2">
        <f t="shared" si="1"/>
        <v>28.400000000000002</v>
      </c>
    </row>
    <row r="7" spans="1:37" x14ac:dyDescent="0.15">
      <c r="A7" s="2">
        <v>219</v>
      </c>
      <c r="B7" s="2">
        <v>0</v>
      </c>
      <c r="C7" s="2">
        <v>7</v>
      </c>
      <c r="D7" s="2">
        <v>4</v>
      </c>
      <c r="E7" s="2">
        <v>0</v>
      </c>
      <c r="F7" s="2">
        <v>3</v>
      </c>
      <c r="G7" s="2">
        <v>3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1</v>
      </c>
      <c r="P7" s="2">
        <v>0</v>
      </c>
      <c r="Q7" s="2">
        <v>1</v>
      </c>
      <c r="R7" s="2">
        <v>3</v>
      </c>
      <c r="S7" s="2">
        <v>2</v>
      </c>
      <c r="T7" s="2">
        <v>0</v>
      </c>
      <c r="U7" s="2">
        <v>2</v>
      </c>
      <c r="V7" s="2">
        <v>1</v>
      </c>
      <c r="W7" s="2">
        <v>0</v>
      </c>
      <c r="X7" s="2">
        <v>2</v>
      </c>
      <c r="Y7" s="2">
        <v>2</v>
      </c>
      <c r="Z7" s="2">
        <v>0</v>
      </c>
      <c r="AA7" s="2">
        <v>1</v>
      </c>
      <c r="AB7" s="2">
        <v>1</v>
      </c>
      <c r="AC7" s="2">
        <v>0</v>
      </c>
      <c r="AD7" s="2">
        <v>4</v>
      </c>
      <c r="AE7" s="2">
        <v>3</v>
      </c>
      <c r="AF7" s="2">
        <v>0</v>
      </c>
      <c r="AG7" s="2">
        <v>1</v>
      </c>
      <c r="AH7" s="2">
        <v>0</v>
      </c>
      <c r="AI7" s="2">
        <v>2</v>
      </c>
      <c r="AJ7" s="2">
        <f t="shared" si="0"/>
        <v>38</v>
      </c>
      <c r="AK7" s="2">
        <f t="shared" si="1"/>
        <v>12.3</v>
      </c>
    </row>
    <row r="8" spans="1:37" x14ac:dyDescent="0.15">
      <c r="A8" s="2">
        <v>302</v>
      </c>
      <c r="B8" s="2"/>
      <c r="C8" s="2">
        <v>8</v>
      </c>
      <c r="D8" s="2">
        <v>2</v>
      </c>
      <c r="E8" s="2">
        <v>8</v>
      </c>
      <c r="F8" s="2">
        <v>5</v>
      </c>
      <c r="G8" s="2">
        <v>5</v>
      </c>
      <c r="H8" s="2">
        <v>-2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2</v>
      </c>
      <c r="Y8" s="2">
        <v>2</v>
      </c>
      <c r="Z8" s="2">
        <v>0</v>
      </c>
      <c r="AA8" s="2">
        <v>1</v>
      </c>
      <c r="AB8" s="2">
        <v>1</v>
      </c>
      <c r="AC8" s="2">
        <v>0</v>
      </c>
      <c r="AD8" s="2">
        <v>4</v>
      </c>
      <c r="AE8" s="2">
        <v>3</v>
      </c>
      <c r="AF8" s="2">
        <v>0</v>
      </c>
      <c r="AG8" s="2">
        <v>1</v>
      </c>
      <c r="AH8" s="2">
        <v>0</v>
      </c>
      <c r="AI8" s="2">
        <v>5</v>
      </c>
      <c r="AJ8" s="2">
        <f t="shared" si="0"/>
        <v>36.5</v>
      </c>
      <c r="AK8" s="2">
        <f t="shared" si="1"/>
        <v>12.200000000000001</v>
      </c>
    </row>
    <row r="9" spans="1:37" x14ac:dyDescent="0.15">
      <c r="A9" s="2">
        <v>319</v>
      </c>
      <c r="B9" s="3" t="s">
        <v>45</v>
      </c>
      <c r="C9" s="2">
        <v>4</v>
      </c>
      <c r="D9" s="2">
        <v>0</v>
      </c>
      <c r="E9" s="2">
        <v>8</v>
      </c>
      <c r="F9" s="2">
        <v>2</v>
      </c>
      <c r="G9" s="2">
        <v>0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4</v>
      </c>
      <c r="S9" s="2">
        <v>4</v>
      </c>
      <c r="T9" s="2">
        <v>-3</v>
      </c>
      <c r="U9" s="2">
        <v>2</v>
      </c>
      <c r="V9" s="2">
        <v>0</v>
      </c>
      <c r="W9" s="2">
        <v>0</v>
      </c>
      <c r="X9" s="2">
        <v>5</v>
      </c>
      <c r="Y9" s="2">
        <v>3</v>
      </c>
      <c r="Z9" s="2">
        <v>2</v>
      </c>
      <c r="AA9" s="2">
        <v>10</v>
      </c>
      <c r="AB9" s="2">
        <v>2</v>
      </c>
      <c r="AC9" s="2">
        <v>8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6</v>
      </c>
      <c r="AJ9" s="2">
        <f t="shared" si="0"/>
        <v>53.2</v>
      </c>
      <c r="AK9" s="2">
        <f t="shared" si="1"/>
        <v>36.6</v>
      </c>
    </row>
    <row r="10" spans="1:37" x14ac:dyDescent="0.15">
      <c r="A10" s="2">
        <v>328</v>
      </c>
      <c r="B10" s="2" t="s">
        <v>30</v>
      </c>
      <c r="C10" s="2">
        <v>14</v>
      </c>
      <c r="D10" s="2">
        <v>3</v>
      </c>
      <c r="E10" s="2">
        <v>10</v>
      </c>
      <c r="F10" s="2">
        <v>5</v>
      </c>
      <c r="G10" s="2">
        <v>0</v>
      </c>
      <c r="H10" s="2">
        <v>0</v>
      </c>
      <c r="I10" s="2">
        <v>6</v>
      </c>
      <c r="J10" s="2">
        <v>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3</v>
      </c>
      <c r="Y10" s="2">
        <v>0</v>
      </c>
      <c r="Z10" s="2">
        <v>5</v>
      </c>
      <c r="AA10" s="2">
        <v>10</v>
      </c>
      <c r="AB10" s="2">
        <v>8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2</v>
      </c>
      <c r="AJ10" s="2">
        <f t="shared" si="0"/>
        <v>73.099999999999994</v>
      </c>
      <c r="AK10" s="2">
        <f t="shared" si="1"/>
        <v>36</v>
      </c>
    </row>
    <row r="11" spans="1:37" x14ac:dyDescent="0.15">
      <c r="A11" s="2">
        <v>332</v>
      </c>
      <c r="B11" s="2" t="s">
        <v>30</v>
      </c>
      <c r="C11" s="2">
        <v>18</v>
      </c>
      <c r="D11" s="2">
        <v>8</v>
      </c>
      <c r="E11" s="2">
        <v>6</v>
      </c>
      <c r="F11" s="2">
        <v>6</v>
      </c>
      <c r="G11" s="2">
        <v>3</v>
      </c>
      <c r="H11" s="2">
        <v>0</v>
      </c>
      <c r="I11" s="2">
        <v>6</v>
      </c>
      <c r="J11" s="2">
        <v>4</v>
      </c>
      <c r="K11" s="2">
        <v>0</v>
      </c>
      <c r="L11" s="2">
        <v>4</v>
      </c>
      <c r="M11" s="2">
        <v>0</v>
      </c>
      <c r="N11" s="2">
        <v>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5</v>
      </c>
      <c r="U11" s="2">
        <v>2</v>
      </c>
      <c r="V11" s="2">
        <v>0</v>
      </c>
      <c r="W11" s="2">
        <v>0</v>
      </c>
      <c r="X11" s="2">
        <v>5</v>
      </c>
      <c r="Y11" s="2">
        <v>3</v>
      </c>
      <c r="Z11" s="2">
        <v>2</v>
      </c>
      <c r="AA11" s="2">
        <v>10</v>
      </c>
      <c r="AB11" s="2">
        <v>2</v>
      </c>
      <c r="AC11" s="2">
        <v>8</v>
      </c>
      <c r="AD11" s="2">
        <v>0</v>
      </c>
      <c r="AE11" s="2">
        <v>0</v>
      </c>
      <c r="AF11" s="2">
        <v>0</v>
      </c>
      <c r="AG11" s="2">
        <v>6</v>
      </c>
      <c r="AH11" s="2">
        <v>0</v>
      </c>
      <c r="AI11" s="2">
        <v>6</v>
      </c>
      <c r="AJ11" s="2">
        <f t="shared" si="0"/>
        <v>91.5</v>
      </c>
      <c r="AK11" s="2">
        <f t="shared" si="1"/>
        <v>55.8</v>
      </c>
    </row>
    <row r="12" spans="1:37" x14ac:dyDescent="0.15">
      <c r="A12" s="2">
        <v>408</v>
      </c>
      <c r="B12" s="4" t="s">
        <v>38</v>
      </c>
      <c r="C12" s="2">
        <v>6</v>
      </c>
      <c r="D12" s="2">
        <v>2</v>
      </c>
      <c r="E12" s="2">
        <v>2</v>
      </c>
      <c r="F12" s="2">
        <v>3</v>
      </c>
      <c r="G12" s="2">
        <v>2</v>
      </c>
      <c r="H12" s="2">
        <v>0</v>
      </c>
      <c r="I12" s="2">
        <v>3</v>
      </c>
      <c r="J12" s="2">
        <v>0</v>
      </c>
      <c r="K12" s="2">
        <v>3</v>
      </c>
      <c r="L12" s="2">
        <v>2</v>
      </c>
      <c r="M12" s="2">
        <v>0</v>
      </c>
      <c r="N12" s="2">
        <v>0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2</v>
      </c>
      <c r="U12" s="2">
        <v>2</v>
      </c>
      <c r="V12" s="2">
        <v>2</v>
      </c>
      <c r="W12" s="2">
        <v>0</v>
      </c>
      <c r="X12" s="2">
        <v>2</v>
      </c>
      <c r="Y12" s="2">
        <v>2</v>
      </c>
      <c r="Z12" s="2">
        <v>0</v>
      </c>
      <c r="AA12" s="2">
        <v>5</v>
      </c>
      <c r="AB12" s="2">
        <v>0</v>
      </c>
      <c r="AC12" s="2">
        <v>4</v>
      </c>
      <c r="AD12" s="2">
        <v>2</v>
      </c>
      <c r="AE12" s="2">
        <v>0</v>
      </c>
      <c r="AF12" s="2">
        <v>0</v>
      </c>
      <c r="AG12" s="2">
        <v>3</v>
      </c>
      <c r="AH12" s="2">
        <v>3</v>
      </c>
      <c r="AI12" s="2">
        <v>0</v>
      </c>
      <c r="AJ12" s="2">
        <f t="shared" si="0"/>
        <v>50.7</v>
      </c>
      <c r="AK12" s="2">
        <f t="shared" si="1"/>
        <v>32.5</v>
      </c>
    </row>
    <row r="13" spans="1:37" x14ac:dyDescent="0.15">
      <c r="A13" s="2">
        <v>419</v>
      </c>
      <c r="B13" s="3" t="s">
        <v>30</v>
      </c>
      <c r="C13" s="2">
        <v>24</v>
      </c>
      <c r="D13" s="2">
        <v>8</v>
      </c>
      <c r="E13" s="2">
        <v>8</v>
      </c>
      <c r="F13" s="2">
        <v>6</v>
      </c>
      <c r="G13" s="2">
        <v>0</v>
      </c>
      <c r="H13" s="2">
        <v>0</v>
      </c>
      <c r="I13" s="2">
        <v>6</v>
      </c>
      <c r="J13" s="2">
        <v>5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3</v>
      </c>
      <c r="V13" s="2">
        <v>0</v>
      </c>
      <c r="W13" s="2">
        <v>0</v>
      </c>
      <c r="X13" s="2">
        <v>10</v>
      </c>
      <c r="Y13" s="2">
        <v>4</v>
      </c>
      <c r="Z13" s="2">
        <v>2</v>
      </c>
      <c r="AA13" s="2">
        <v>10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6</v>
      </c>
      <c r="AH13" s="2">
        <v>0</v>
      </c>
      <c r="AI13" s="2">
        <v>4</v>
      </c>
      <c r="AJ13" s="2">
        <f t="shared" ref="AJ13:AJ25" si="2">(C13)*0.9+(F13)*0.8+(I13)*4.5+(L13)+(O13)*3.8+R13+U13+X13*1.5+AA13*1.8+AD13*1.8+AG13*2</f>
        <v>105.2</v>
      </c>
      <c r="AK13" s="2">
        <f t="shared" ref="AK13:AK25" si="3">(C13-D13)*0.9+(F13-G13)*0.8+(I13-J13)*4.5+(L13-M13)+(O13-P13)*3.8+(R13-S13)+(U13-V13)+(X13-Y13)*1.5+(AA13-AB13)*1.8+(AD13-AE13)*1.8+(AG13-AH13)*2</f>
        <v>65.7</v>
      </c>
    </row>
    <row r="14" spans="1:37" x14ac:dyDescent="0.15">
      <c r="A14" s="2">
        <v>427</v>
      </c>
      <c r="B14" s="2" t="s">
        <v>46</v>
      </c>
      <c r="C14" s="2">
        <v>4</v>
      </c>
      <c r="D14" s="2"/>
      <c r="E14" s="2"/>
      <c r="F14" s="2"/>
      <c r="G14" s="2"/>
      <c r="H14" s="2"/>
      <c r="I14" s="2">
        <v>0</v>
      </c>
      <c r="J14" s="2"/>
      <c r="K14" s="2"/>
      <c r="L14" s="2">
        <v>4</v>
      </c>
      <c r="M14" s="2"/>
      <c r="N14" s="2"/>
      <c r="O14" s="2">
        <v>0</v>
      </c>
      <c r="P14" s="2"/>
      <c r="Q14" s="2"/>
      <c r="R14" s="2">
        <v>5</v>
      </c>
      <c r="S14" s="2"/>
      <c r="T14" s="2"/>
      <c r="U14" s="2">
        <v>4</v>
      </c>
      <c r="V14" s="2"/>
      <c r="W14" s="2"/>
      <c r="X14" s="2">
        <v>2</v>
      </c>
      <c r="Y14" s="2"/>
      <c r="Z14" s="2"/>
      <c r="AA14" s="2">
        <v>2</v>
      </c>
      <c r="AB14" s="2"/>
      <c r="AC14" s="2"/>
      <c r="AD14" s="2">
        <v>0</v>
      </c>
      <c r="AE14" s="2"/>
      <c r="AF14" s="2"/>
      <c r="AG14" s="2">
        <v>0</v>
      </c>
      <c r="AH14" s="2"/>
      <c r="AI14" s="2"/>
      <c r="AJ14" s="2">
        <f t="shared" si="2"/>
        <v>23.200000000000003</v>
      </c>
      <c r="AK14" s="2">
        <f t="shared" si="3"/>
        <v>23.200000000000003</v>
      </c>
    </row>
    <row r="15" spans="1:37" x14ac:dyDescent="0.15">
      <c r="A15" s="2">
        <v>529</v>
      </c>
      <c r="B15" s="2" t="s">
        <v>40</v>
      </c>
      <c r="C15" s="2">
        <v>36</v>
      </c>
      <c r="D15" s="2">
        <v>0</v>
      </c>
      <c r="E15" s="2">
        <v>30</v>
      </c>
      <c r="F15" s="2">
        <v>15</v>
      </c>
      <c r="G15" s="2">
        <v>0</v>
      </c>
      <c r="H15" s="2">
        <v>4</v>
      </c>
      <c r="I15" s="2">
        <v>9</v>
      </c>
      <c r="J15" s="2">
        <v>0</v>
      </c>
      <c r="K15" s="2">
        <v>8</v>
      </c>
      <c r="L15" s="2">
        <v>5</v>
      </c>
      <c r="M15" s="2">
        <v>0</v>
      </c>
      <c r="N15" s="2">
        <v>3</v>
      </c>
      <c r="O15" s="2">
        <v>0</v>
      </c>
      <c r="P15" s="2">
        <v>0</v>
      </c>
      <c r="Q15" s="2">
        <v>1</v>
      </c>
      <c r="R15" s="2">
        <v>2</v>
      </c>
      <c r="S15" s="2">
        <v>0</v>
      </c>
      <c r="T15" s="2">
        <v>0</v>
      </c>
      <c r="U15" s="2">
        <v>5</v>
      </c>
      <c r="V15" s="2">
        <v>0</v>
      </c>
      <c r="W15" s="2">
        <v>2</v>
      </c>
      <c r="X15" s="2">
        <v>0</v>
      </c>
      <c r="Y15" s="2">
        <v>0</v>
      </c>
      <c r="Z15" s="2">
        <v>4</v>
      </c>
      <c r="AA15" s="2">
        <v>5</v>
      </c>
      <c r="AB15" s="2">
        <v>4</v>
      </c>
      <c r="AC15" s="2">
        <v>0</v>
      </c>
      <c r="AD15" s="2">
        <v>0</v>
      </c>
      <c r="AE15" s="2">
        <v>0</v>
      </c>
      <c r="AF15" s="2">
        <v>0</v>
      </c>
      <c r="AG15" s="2">
        <v>9</v>
      </c>
      <c r="AH15" s="2">
        <v>0</v>
      </c>
      <c r="AI15" s="2">
        <v>8</v>
      </c>
      <c r="AJ15" s="2">
        <f t="shared" si="2"/>
        <v>123.9</v>
      </c>
      <c r="AK15" s="2">
        <f t="shared" si="3"/>
        <v>116.7</v>
      </c>
    </row>
    <row r="16" spans="1:37" x14ac:dyDescent="0.15">
      <c r="A16" s="2">
        <v>534</v>
      </c>
      <c r="B16" s="2" t="s">
        <v>37</v>
      </c>
      <c r="C16" s="2">
        <v>6</v>
      </c>
      <c r="D16" s="2"/>
      <c r="E16" s="2"/>
      <c r="F16" s="2">
        <v>3</v>
      </c>
      <c r="G16" s="2"/>
      <c r="H16" s="2"/>
      <c r="I16" s="2">
        <v>2</v>
      </c>
      <c r="J16" s="2"/>
      <c r="K16" s="2"/>
      <c r="L16" s="2">
        <v>2</v>
      </c>
      <c r="M16" s="2"/>
      <c r="N16" s="2"/>
      <c r="O16" s="2">
        <v>1</v>
      </c>
      <c r="P16" s="2"/>
      <c r="Q16" s="2"/>
      <c r="R16" s="2">
        <v>1</v>
      </c>
      <c r="S16" s="2"/>
      <c r="T16" s="2"/>
      <c r="U16" s="2">
        <v>1</v>
      </c>
      <c r="V16" s="2"/>
      <c r="W16" s="2"/>
      <c r="X16" s="2">
        <v>2</v>
      </c>
      <c r="Y16" s="2"/>
      <c r="Z16" s="2"/>
      <c r="AA16" s="2">
        <v>5</v>
      </c>
      <c r="AB16" s="2"/>
      <c r="AC16" s="2"/>
      <c r="AD16" s="2">
        <v>0</v>
      </c>
      <c r="AE16" s="2"/>
      <c r="AF16" s="2"/>
      <c r="AG16" s="2">
        <v>2</v>
      </c>
      <c r="AH16" s="2"/>
      <c r="AI16" s="2"/>
      <c r="AJ16" s="2">
        <f t="shared" si="2"/>
        <v>40.6</v>
      </c>
      <c r="AK16" s="2">
        <f t="shared" si="3"/>
        <v>40.6</v>
      </c>
    </row>
    <row r="17" spans="1:37" x14ac:dyDescent="0.15">
      <c r="A17" s="2">
        <v>538</v>
      </c>
      <c r="B17" s="2" t="s">
        <v>47</v>
      </c>
      <c r="C17" s="2">
        <v>12</v>
      </c>
      <c r="D17" s="2"/>
      <c r="E17" s="2"/>
      <c r="F17" s="2">
        <v>10</v>
      </c>
      <c r="G17" s="2"/>
      <c r="H17" s="2"/>
      <c r="I17" s="2">
        <v>6</v>
      </c>
      <c r="J17" s="2"/>
      <c r="K17" s="2"/>
      <c r="L17" s="2">
        <v>0</v>
      </c>
      <c r="M17" s="2"/>
      <c r="N17" s="2"/>
      <c r="O17" s="2">
        <v>0</v>
      </c>
      <c r="P17" s="2"/>
      <c r="Q17" s="2"/>
      <c r="R17" s="2">
        <v>3</v>
      </c>
      <c r="S17" s="2"/>
      <c r="T17" s="2"/>
      <c r="U17" s="2">
        <v>2</v>
      </c>
      <c r="V17" s="2"/>
      <c r="W17" s="2"/>
      <c r="X17" s="2">
        <v>2</v>
      </c>
      <c r="Y17" s="2"/>
      <c r="Z17" s="2"/>
      <c r="AA17" s="2">
        <v>10</v>
      </c>
      <c r="AB17" s="2"/>
      <c r="AC17" s="2"/>
      <c r="AD17" s="2">
        <v>0</v>
      </c>
      <c r="AE17" s="2"/>
      <c r="AF17" s="2"/>
      <c r="AG17" s="2">
        <v>6</v>
      </c>
      <c r="AH17" s="2"/>
      <c r="AI17" s="2"/>
      <c r="AJ17" s="2">
        <f t="shared" si="2"/>
        <v>83.8</v>
      </c>
      <c r="AK17" s="2">
        <f t="shared" si="3"/>
        <v>83.8</v>
      </c>
    </row>
    <row r="18" spans="1:37" x14ac:dyDescent="0.15">
      <c r="A18" s="2">
        <v>542</v>
      </c>
      <c r="B18" s="2" t="s">
        <v>47</v>
      </c>
      <c r="C18" s="2">
        <v>24</v>
      </c>
      <c r="D18" s="2"/>
      <c r="E18" s="2"/>
      <c r="F18" s="2">
        <v>10</v>
      </c>
      <c r="G18" s="2"/>
      <c r="H18" s="2"/>
      <c r="I18" s="2">
        <v>6</v>
      </c>
      <c r="J18" s="2"/>
      <c r="K18" s="2"/>
      <c r="L18" s="2">
        <v>4</v>
      </c>
      <c r="M18" s="2"/>
      <c r="N18" s="2"/>
      <c r="O18" s="2">
        <v>1</v>
      </c>
      <c r="P18" s="2"/>
      <c r="Q18" s="2"/>
      <c r="R18" s="2">
        <v>2</v>
      </c>
      <c r="S18" s="2"/>
      <c r="T18" s="2"/>
      <c r="U18" s="2">
        <v>2</v>
      </c>
      <c r="V18" s="2"/>
      <c r="W18" s="2"/>
      <c r="X18" s="2">
        <v>2</v>
      </c>
      <c r="Y18" s="2"/>
      <c r="Z18" s="2"/>
      <c r="AA18" s="2">
        <v>10</v>
      </c>
      <c r="AB18" s="2"/>
      <c r="AC18" s="2"/>
      <c r="AD18" s="2">
        <v>0</v>
      </c>
      <c r="AE18" s="2"/>
      <c r="AF18" s="2"/>
      <c r="AG18" s="2">
        <v>6</v>
      </c>
      <c r="AH18" s="2"/>
      <c r="AI18" s="2"/>
      <c r="AJ18" s="2">
        <f t="shared" si="2"/>
        <v>101.4</v>
      </c>
      <c r="AK18" s="2">
        <f t="shared" si="3"/>
        <v>101.4</v>
      </c>
    </row>
    <row r="19" spans="1:37" x14ac:dyDescent="0.15">
      <c r="A19" s="2">
        <v>607</v>
      </c>
      <c r="B19" s="2" t="s">
        <v>48</v>
      </c>
      <c r="C19" s="2">
        <v>16</v>
      </c>
      <c r="D19" s="2">
        <v>9</v>
      </c>
      <c r="E19" s="2">
        <v>0</v>
      </c>
      <c r="F19" s="2">
        <v>5</v>
      </c>
      <c r="G19" s="2">
        <v>5</v>
      </c>
      <c r="H19" s="2">
        <v>0</v>
      </c>
      <c r="I19" s="2">
        <v>6</v>
      </c>
      <c r="J19" s="2">
        <v>4</v>
      </c>
      <c r="K19" s="2">
        <v>0</v>
      </c>
      <c r="L19" s="2">
        <v>4</v>
      </c>
      <c r="M19" s="2">
        <v>3</v>
      </c>
      <c r="N19" s="2">
        <v>0</v>
      </c>
      <c r="O19" s="2">
        <v>0</v>
      </c>
      <c r="P19" s="2">
        <v>0</v>
      </c>
      <c r="Q19" s="2">
        <v>0</v>
      </c>
      <c r="R19" s="2">
        <v>5</v>
      </c>
      <c r="S19" s="2">
        <v>0</v>
      </c>
      <c r="T19" s="2">
        <v>0</v>
      </c>
      <c r="U19" s="2">
        <v>3</v>
      </c>
      <c r="V19" s="2">
        <v>2</v>
      </c>
      <c r="W19" s="2">
        <v>0</v>
      </c>
      <c r="X19" s="2">
        <v>4</v>
      </c>
      <c r="Y19" s="2">
        <v>4</v>
      </c>
      <c r="Z19" s="2">
        <v>0</v>
      </c>
      <c r="AA19" s="2">
        <v>10</v>
      </c>
      <c r="AB19" s="2">
        <v>0</v>
      </c>
      <c r="AC19" s="2">
        <v>10</v>
      </c>
      <c r="AD19" s="2">
        <v>9</v>
      </c>
      <c r="AE19" s="2">
        <v>5</v>
      </c>
      <c r="AF19" s="2">
        <v>0</v>
      </c>
      <c r="AG19" s="2">
        <v>6</v>
      </c>
      <c r="AH19" s="2">
        <v>6</v>
      </c>
      <c r="AI19" s="2">
        <v>0</v>
      </c>
      <c r="AJ19" s="2">
        <f t="shared" si="2"/>
        <v>109.60000000000001</v>
      </c>
      <c r="AK19" s="2">
        <f t="shared" si="3"/>
        <v>47.5</v>
      </c>
    </row>
    <row r="20" spans="1:37" x14ac:dyDescent="0.15">
      <c r="A20" s="2">
        <v>608</v>
      </c>
      <c r="B20" s="2" t="s">
        <v>30</v>
      </c>
      <c r="C20" s="2">
        <v>12</v>
      </c>
      <c r="D20" s="2"/>
      <c r="E20" s="2"/>
      <c r="F20" s="2">
        <v>6</v>
      </c>
      <c r="G20" s="2"/>
      <c r="H20" s="2"/>
      <c r="I20" s="2">
        <v>4</v>
      </c>
      <c r="J20" s="2"/>
      <c r="K20" s="2"/>
      <c r="L20" s="2">
        <v>5</v>
      </c>
      <c r="M20" s="2"/>
      <c r="N20" s="2"/>
      <c r="O20" s="2">
        <v>1</v>
      </c>
      <c r="P20" s="2"/>
      <c r="Q20" s="2"/>
      <c r="R20" s="2">
        <v>0</v>
      </c>
      <c r="S20" s="2"/>
      <c r="T20" s="2"/>
      <c r="U20" s="2">
        <v>2</v>
      </c>
      <c r="V20" s="2"/>
      <c r="W20" s="2"/>
      <c r="X20" s="2">
        <v>4</v>
      </c>
      <c r="Y20" s="2"/>
      <c r="Z20" s="2"/>
      <c r="AA20" s="2">
        <v>10</v>
      </c>
      <c r="AB20" s="2"/>
      <c r="AC20" s="2"/>
      <c r="AD20" s="2">
        <v>0</v>
      </c>
      <c r="AE20" s="2"/>
      <c r="AF20" s="2"/>
      <c r="AG20" s="2">
        <v>6</v>
      </c>
      <c r="AH20" s="2"/>
      <c r="AI20" s="2"/>
      <c r="AJ20" s="2">
        <f t="shared" si="2"/>
        <v>80.400000000000006</v>
      </c>
      <c r="AK20" s="2">
        <f t="shared" si="3"/>
        <v>80.400000000000006</v>
      </c>
    </row>
    <row r="21" spans="1:37" x14ac:dyDescent="0.15">
      <c r="A21" s="2">
        <v>629</v>
      </c>
      <c r="B21" s="2" t="s">
        <v>30</v>
      </c>
      <c r="C21" s="2">
        <v>24</v>
      </c>
      <c r="D21" s="2">
        <v>0</v>
      </c>
      <c r="E21" s="2">
        <v>23</v>
      </c>
      <c r="F21" s="2">
        <v>0</v>
      </c>
      <c r="G21" s="2">
        <v>0</v>
      </c>
      <c r="H21" s="2">
        <v>0</v>
      </c>
      <c r="I21" s="2">
        <v>2</v>
      </c>
      <c r="J21" s="2">
        <v>0</v>
      </c>
      <c r="K21" s="2">
        <v>2</v>
      </c>
      <c r="L21" s="2">
        <v>2</v>
      </c>
      <c r="M21" s="2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5</v>
      </c>
      <c r="AA21" s="2">
        <v>5</v>
      </c>
      <c r="AB21" s="2">
        <v>0</v>
      </c>
      <c r="AC21" s="2">
        <v>5</v>
      </c>
      <c r="AD21" s="2">
        <v>4</v>
      </c>
      <c r="AE21" s="2">
        <v>0</v>
      </c>
      <c r="AF21" s="2">
        <v>0</v>
      </c>
      <c r="AG21" s="2">
        <v>2</v>
      </c>
      <c r="AH21" s="2">
        <v>0</v>
      </c>
      <c r="AI21" s="2">
        <v>2</v>
      </c>
      <c r="AJ21" s="2">
        <f t="shared" si="2"/>
        <v>52.800000000000004</v>
      </c>
      <c r="AK21" s="2">
        <f t="shared" si="3"/>
        <v>50.800000000000004</v>
      </c>
    </row>
    <row r="22" spans="1:37" x14ac:dyDescent="0.15">
      <c r="A22" s="1">
        <v>715</v>
      </c>
      <c r="B22" s="6" t="s">
        <v>47</v>
      </c>
      <c r="C22" s="2">
        <v>24</v>
      </c>
      <c r="D22" s="2"/>
      <c r="E22" s="2"/>
      <c r="F22" s="2">
        <v>5</v>
      </c>
      <c r="G22" s="2"/>
      <c r="H22" s="2"/>
      <c r="I22" s="2">
        <v>2</v>
      </c>
      <c r="J22" s="2"/>
      <c r="K22" s="2"/>
      <c r="L22" s="2">
        <v>5</v>
      </c>
      <c r="M22" s="2"/>
      <c r="N22" s="2"/>
      <c r="O22" s="2">
        <v>3</v>
      </c>
      <c r="P22" s="2"/>
      <c r="Q22" s="2"/>
      <c r="R22" s="2">
        <v>4</v>
      </c>
      <c r="S22" s="2"/>
      <c r="T22" s="2"/>
      <c r="U22" s="2">
        <v>0</v>
      </c>
      <c r="V22" s="2"/>
      <c r="W22" s="2"/>
      <c r="X22" s="2">
        <v>0</v>
      </c>
      <c r="Y22" s="2"/>
      <c r="Z22" s="2"/>
      <c r="AA22" s="2">
        <v>15</v>
      </c>
      <c r="AB22" s="2"/>
      <c r="AC22" s="2"/>
      <c r="AD22" s="2">
        <v>0</v>
      </c>
      <c r="AE22" s="2"/>
      <c r="AF22" s="2"/>
      <c r="AG22" s="2">
        <v>6</v>
      </c>
      <c r="AH22" s="2"/>
      <c r="AI22" s="2"/>
      <c r="AJ22" s="2">
        <f t="shared" si="2"/>
        <v>94</v>
      </c>
      <c r="AK22" s="2">
        <f t="shared" si="3"/>
        <v>94</v>
      </c>
    </row>
    <row r="23" spans="1:37" x14ac:dyDescent="0.15">
      <c r="A23" s="2">
        <v>719</v>
      </c>
      <c r="B23" s="2"/>
      <c r="C23" s="2">
        <v>12</v>
      </c>
      <c r="D23" s="2">
        <v>10</v>
      </c>
      <c r="E23" s="2">
        <v>0</v>
      </c>
      <c r="F23" s="2">
        <v>5</v>
      </c>
      <c r="G23" s="2">
        <v>1</v>
      </c>
      <c r="H23" s="2">
        <v>0</v>
      </c>
      <c r="I23" s="2">
        <v>2</v>
      </c>
      <c r="J23" s="2">
        <v>1</v>
      </c>
      <c r="K23" s="2">
        <v>1</v>
      </c>
      <c r="L23" s="2">
        <v>0</v>
      </c>
      <c r="M23" s="2">
        <v>0</v>
      </c>
      <c r="N23" s="2">
        <v>0</v>
      </c>
      <c r="O23" s="2">
        <v>2</v>
      </c>
      <c r="P23" s="2">
        <v>2</v>
      </c>
      <c r="Q23" s="2">
        <v>0</v>
      </c>
      <c r="R23" s="2">
        <v>5</v>
      </c>
      <c r="S23" s="2">
        <v>2</v>
      </c>
      <c r="T23" s="2">
        <v>0</v>
      </c>
      <c r="U23" s="2">
        <v>4</v>
      </c>
      <c r="V23" s="2">
        <v>3</v>
      </c>
      <c r="W23" s="2">
        <v>0</v>
      </c>
      <c r="X23" s="2">
        <v>0</v>
      </c>
      <c r="Y23" s="2">
        <v>0</v>
      </c>
      <c r="Z23" s="2">
        <v>0</v>
      </c>
      <c r="AA23" s="2">
        <v>5</v>
      </c>
      <c r="AB23" s="2">
        <v>2</v>
      </c>
      <c r="AC23" s="2">
        <v>1</v>
      </c>
      <c r="AD23" s="2">
        <v>0</v>
      </c>
      <c r="AE23" s="2">
        <v>0</v>
      </c>
      <c r="AF23" s="2">
        <v>0</v>
      </c>
      <c r="AG23" s="2">
        <v>2</v>
      </c>
      <c r="AH23" s="2">
        <v>1</v>
      </c>
      <c r="AI23" s="2">
        <v>0</v>
      </c>
      <c r="AJ23" s="2">
        <f t="shared" si="2"/>
        <v>53.4</v>
      </c>
      <c r="AK23" s="2">
        <f t="shared" si="3"/>
        <v>20.9</v>
      </c>
    </row>
    <row r="24" spans="1:37" x14ac:dyDescent="0.15">
      <c r="A24" s="2">
        <v>733</v>
      </c>
      <c r="B24" s="2" t="s">
        <v>30</v>
      </c>
      <c r="C24" s="2">
        <v>24</v>
      </c>
      <c r="D24" s="2">
        <v>1</v>
      </c>
      <c r="E24" s="2">
        <v>20</v>
      </c>
      <c r="F24" s="2">
        <v>5</v>
      </c>
      <c r="G24" s="2">
        <v>5</v>
      </c>
      <c r="H24" s="2">
        <v>0</v>
      </c>
      <c r="I24" s="2">
        <v>3</v>
      </c>
      <c r="J24" s="2">
        <v>3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4</v>
      </c>
      <c r="AA24" s="2">
        <v>10</v>
      </c>
      <c r="AB24" s="2">
        <v>5</v>
      </c>
      <c r="AC24" s="2">
        <v>0</v>
      </c>
      <c r="AD24" s="2">
        <v>0</v>
      </c>
      <c r="AE24" s="2">
        <v>0</v>
      </c>
      <c r="AF24" s="2">
        <v>0</v>
      </c>
      <c r="AG24" s="2">
        <v>3</v>
      </c>
      <c r="AH24" s="2">
        <v>0</v>
      </c>
      <c r="AI24" s="2">
        <v>4</v>
      </c>
      <c r="AJ24" s="2">
        <f t="shared" si="2"/>
        <v>68.400000000000006</v>
      </c>
      <c r="AK24" s="2">
        <f t="shared" si="3"/>
        <v>37.200000000000003</v>
      </c>
    </row>
    <row r="25" spans="1:37" x14ac:dyDescent="0.15">
      <c r="A25" s="2">
        <v>740</v>
      </c>
      <c r="B25" s="2"/>
      <c r="C25" s="2">
        <v>9</v>
      </c>
      <c r="D25" s="2">
        <v>1</v>
      </c>
      <c r="E25" s="2">
        <v>7</v>
      </c>
      <c r="F25" s="2">
        <v>4</v>
      </c>
      <c r="G25" s="2">
        <v>4</v>
      </c>
      <c r="H25" s="2">
        <v>0</v>
      </c>
      <c r="I25" s="2">
        <v>2</v>
      </c>
      <c r="J25" s="2">
        <v>2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1</v>
      </c>
      <c r="W25" s="2">
        <v>0</v>
      </c>
      <c r="X25" s="2">
        <v>3</v>
      </c>
      <c r="Y25" s="2">
        <v>3</v>
      </c>
      <c r="Z25" s="2">
        <v>0</v>
      </c>
      <c r="AA25" s="2">
        <v>5</v>
      </c>
      <c r="AB25" s="2">
        <v>3</v>
      </c>
      <c r="AC25" s="2">
        <v>0</v>
      </c>
      <c r="AD25" s="2">
        <v>3</v>
      </c>
      <c r="AE25" s="2">
        <v>3</v>
      </c>
      <c r="AF25" s="2">
        <v>0</v>
      </c>
      <c r="AG25" s="2">
        <v>2</v>
      </c>
      <c r="AH25" s="2">
        <v>1</v>
      </c>
      <c r="AI25" s="2">
        <v>1</v>
      </c>
      <c r="AJ25" s="2">
        <f t="shared" si="2"/>
        <v>48</v>
      </c>
      <c r="AK25" s="2">
        <f t="shared" si="3"/>
        <v>12.8</v>
      </c>
    </row>
    <row r="26" spans="1:37" x14ac:dyDescent="0.15">
      <c r="A26" s="2" t="s">
        <v>23</v>
      </c>
      <c r="B26" s="2"/>
      <c r="C26" s="2">
        <f>SUM(C24:C25)</f>
        <v>33</v>
      </c>
      <c r="D26" s="2"/>
      <c r="E26" s="2"/>
      <c r="F26" s="2">
        <f>SUM(F24:F25)</f>
        <v>9</v>
      </c>
      <c r="G26" s="2"/>
      <c r="H26" s="2"/>
      <c r="I26" s="2">
        <f>SUM(I24:I25)</f>
        <v>5</v>
      </c>
      <c r="J26" s="2"/>
      <c r="K26" s="2"/>
      <c r="L26" s="2">
        <f>SUM(L24:L25)</f>
        <v>0</v>
      </c>
      <c r="M26" s="2"/>
      <c r="N26" s="2"/>
      <c r="O26" s="2">
        <f>SUM(O24:O25)</f>
        <v>2</v>
      </c>
      <c r="P26" s="2"/>
      <c r="Q26" s="2"/>
      <c r="R26" s="2">
        <f>SUM(R24:R25)</f>
        <v>0</v>
      </c>
      <c r="S26" s="2"/>
      <c r="T26" s="2"/>
      <c r="U26" s="2">
        <f>SUM(U24:U25)</f>
        <v>1</v>
      </c>
      <c r="V26" s="2"/>
      <c r="W26" s="2"/>
      <c r="X26" s="2">
        <f>SUM(X24:X25)</f>
        <v>4</v>
      </c>
      <c r="Y26" s="2"/>
      <c r="Z26" s="2"/>
      <c r="AA26" s="2">
        <f>SUM(AA24:AA25)</f>
        <v>15</v>
      </c>
      <c r="AB26" s="2"/>
      <c r="AC26" s="2"/>
      <c r="AD26" s="2"/>
      <c r="AE26" s="2"/>
      <c r="AF26" s="2"/>
      <c r="AG26" s="2"/>
      <c r="AH26" s="2"/>
      <c r="AI26" s="2"/>
      <c r="AJ26" s="2">
        <f>SUM(AJ4:AJ25)</f>
        <v>1517.3000000000002</v>
      </c>
      <c r="AK26" s="2">
        <f>SUM(AK4:AK25)</f>
        <v>1042.2999999999997</v>
      </c>
    </row>
    <row r="27" spans="1:37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>
        <v>618.9</v>
      </c>
    </row>
  </sheetData>
  <mergeCells count="13">
    <mergeCell ref="A1:A3"/>
    <mergeCell ref="C1:AK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sqref="A1:AK25"/>
    </sheetView>
  </sheetViews>
  <sheetFormatPr defaultColWidth="9" defaultRowHeight="13.5" x14ac:dyDescent="0.15"/>
  <cols>
    <col min="1" max="1" width="5.25" customWidth="1"/>
    <col min="3" max="37" width="4.75" customWidth="1"/>
  </cols>
  <sheetData>
    <row r="1" spans="1:37" x14ac:dyDescent="0.15">
      <c r="A1" s="52" t="s">
        <v>26</v>
      </c>
      <c r="B1" s="1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15">
      <c r="A2" s="52"/>
      <c r="B2" s="1"/>
      <c r="C2" s="52" t="s">
        <v>4</v>
      </c>
      <c r="D2" s="52"/>
      <c r="E2" s="52"/>
      <c r="F2" s="52" t="s">
        <v>5</v>
      </c>
      <c r="G2" s="52"/>
      <c r="H2" s="52"/>
      <c r="I2" s="52" t="s">
        <v>27</v>
      </c>
      <c r="J2" s="52"/>
      <c r="K2" s="52"/>
      <c r="L2" s="52" t="s">
        <v>7</v>
      </c>
      <c r="M2" s="52"/>
      <c r="N2" s="52"/>
      <c r="O2" s="52" t="s">
        <v>9</v>
      </c>
      <c r="P2" s="52"/>
      <c r="Q2" s="52"/>
      <c r="R2" s="52" t="s">
        <v>10</v>
      </c>
      <c r="S2" s="52"/>
      <c r="T2" s="52"/>
      <c r="U2" s="52" t="s">
        <v>11</v>
      </c>
      <c r="V2" s="52"/>
      <c r="W2" s="52"/>
      <c r="X2" s="52" t="s">
        <v>12</v>
      </c>
      <c r="Y2" s="52"/>
      <c r="Z2" s="52"/>
      <c r="AA2" s="52" t="s">
        <v>13</v>
      </c>
      <c r="AB2" s="52"/>
      <c r="AC2" s="52"/>
      <c r="AD2" s="52" t="s">
        <v>28</v>
      </c>
      <c r="AE2" s="52"/>
      <c r="AF2" s="52"/>
      <c r="AG2" s="54" t="s">
        <v>35</v>
      </c>
      <c r="AH2" s="52"/>
      <c r="AI2" s="52"/>
      <c r="AJ2" s="1"/>
      <c r="AK2" s="2"/>
    </row>
    <row r="3" spans="1:37" x14ac:dyDescent="0.15">
      <c r="A3" s="52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18</v>
      </c>
      <c r="AK3" s="2" t="s">
        <v>19</v>
      </c>
    </row>
    <row r="4" spans="1:37" x14ac:dyDescent="0.15">
      <c r="A4" s="2">
        <v>201</v>
      </c>
      <c r="B4" s="2" t="s">
        <v>30</v>
      </c>
      <c r="C4" s="2">
        <v>11</v>
      </c>
      <c r="D4" s="2">
        <v>0</v>
      </c>
      <c r="E4" s="2">
        <v>16</v>
      </c>
      <c r="F4" s="2">
        <v>3</v>
      </c>
      <c r="G4" s="2">
        <v>0</v>
      </c>
      <c r="H4" s="2">
        <v>10</v>
      </c>
      <c r="I4" s="2">
        <v>2</v>
      </c>
      <c r="J4" s="2">
        <v>1</v>
      </c>
      <c r="K4" s="2">
        <v>1</v>
      </c>
      <c r="L4" s="2">
        <v>1</v>
      </c>
      <c r="M4" s="2">
        <v>0</v>
      </c>
      <c r="N4" s="2">
        <v>10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3</v>
      </c>
      <c r="V4" s="2">
        <v>0</v>
      </c>
      <c r="W4" s="2">
        <v>10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10</v>
      </c>
      <c r="AD4" s="2">
        <v>2</v>
      </c>
      <c r="AE4" s="2">
        <v>1</v>
      </c>
      <c r="AF4" s="2">
        <v>0</v>
      </c>
      <c r="AG4" s="2">
        <v>4</v>
      </c>
      <c r="AH4" s="2">
        <v>0</v>
      </c>
      <c r="AI4" s="2">
        <v>5</v>
      </c>
      <c r="AJ4" s="2">
        <f t="shared" ref="AJ4:AJ13" si="0">(C4)*0.9+(F4)*0.8+(I4)*4.5+(L4)+(O4)*3.8+R4+U4+X4*1.5+AA4*1.8+AD4*1.8+AG4*2</f>
        <v>61.7</v>
      </c>
      <c r="AK4" s="2">
        <f t="shared" ref="AK4:AK13" si="1">(C4-D4)*0.9+(F4-G4)*0.8+(I4-J4)*4.5+(L4-M4)+(O4-P4)*3.8+(R4-S4)+(U4-V4)+(X4-Y4)*1.5+(AA4-AB4)*1.8+(AD4-AE4)*1.8+(AG4-AH4)*2</f>
        <v>48.599999999999994</v>
      </c>
    </row>
    <row r="5" spans="1:37" x14ac:dyDescent="0.15">
      <c r="A5" s="2">
        <v>214</v>
      </c>
      <c r="B5" s="2" t="s">
        <v>30</v>
      </c>
      <c r="C5" s="2">
        <v>15</v>
      </c>
      <c r="D5" s="2">
        <v>14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3</v>
      </c>
      <c r="M5" s="2">
        <v>2</v>
      </c>
      <c r="N5" s="2">
        <v>0</v>
      </c>
      <c r="O5" s="2">
        <v>2</v>
      </c>
      <c r="P5" s="2">
        <v>2</v>
      </c>
      <c r="Q5" s="2">
        <v>-1</v>
      </c>
      <c r="R5" s="2">
        <v>5</v>
      </c>
      <c r="S5" s="2">
        <v>0</v>
      </c>
      <c r="T5" s="2">
        <v>0</v>
      </c>
      <c r="U5" s="2">
        <v>0</v>
      </c>
      <c r="V5" s="2">
        <v>0</v>
      </c>
      <c r="W5" s="2">
        <v>10</v>
      </c>
      <c r="X5" s="2">
        <v>5</v>
      </c>
      <c r="Y5" s="2">
        <v>2</v>
      </c>
      <c r="Z5" s="2">
        <v>3</v>
      </c>
      <c r="AA5" s="2">
        <v>10</v>
      </c>
      <c r="AB5" s="2">
        <v>0</v>
      </c>
      <c r="AC5" s="2">
        <v>10</v>
      </c>
      <c r="AD5" s="2">
        <v>1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>
        <f t="shared" si="0"/>
        <v>75</v>
      </c>
      <c r="AK5" s="2">
        <f t="shared" si="1"/>
        <v>35.699999999999996</v>
      </c>
    </row>
    <row r="6" spans="1:37" x14ac:dyDescent="0.15">
      <c r="A6" s="2">
        <v>217</v>
      </c>
      <c r="B6" s="2"/>
      <c r="C6" s="2">
        <v>10</v>
      </c>
      <c r="D6" s="2">
        <v>2</v>
      </c>
      <c r="E6" s="2">
        <v>8</v>
      </c>
      <c r="F6" s="2">
        <v>2</v>
      </c>
      <c r="G6" s="2">
        <v>2</v>
      </c>
      <c r="H6" s="2">
        <v>0</v>
      </c>
      <c r="I6" s="2">
        <v>4</v>
      </c>
      <c r="J6" s="2">
        <v>4</v>
      </c>
      <c r="K6" s="2">
        <v>0</v>
      </c>
      <c r="L6" s="2">
        <v>3</v>
      </c>
      <c r="M6" s="2">
        <v>3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10</v>
      </c>
      <c r="X6" s="2">
        <v>3</v>
      </c>
      <c r="Y6" s="2">
        <v>3</v>
      </c>
      <c r="Z6" s="2">
        <v>0</v>
      </c>
      <c r="AA6" s="2">
        <v>4</v>
      </c>
      <c r="AB6" s="2">
        <v>4</v>
      </c>
      <c r="AC6" s="2">
        <v>0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4</v>
      </c>
      <c r="AJ6" s="2">
        <f t="shared" si="0"/>
        <v>56.9</v>
      </c>
      <c r="AK6" s="2">
        <f t="shared" si="1"/>
        <v>15.2</v>
      </c>
    </row>
    <row r="7" spans="1:37" x14ac:dyDescent="0.15">
      <c r="A7" s="2">
        <v>219</v>
      </c>
      <c r="B7" s="2"/>
      <c r="C7" s="2">
        <v>4</v>
      </c>
      <c r="D7" s="2">
        <v>0</v>
      </c>
      <c r="E7" s="2">
        <v>12</v>
      </c>
      <c r="F7" s="2">
        <v>3</v>
      </c>
      <c r="G7" s="2">
        <v>3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1</v>
      </c>
      <c r="P7" s="2">
        <v>0</v>
      </c>
      <c r="Q7" s="2">
        <v>0</v>
      </c>
      <c r="R7" s="2">
        <v>2</v>
      </c>
      <c r="S7" s="2">
        <v>0</v>
      </c>
      <c r="T7" s="2">
        <v>0</v>
      </c>
      <c r="U7" s="2">
        <v>1</v>
      </c>
      <c r="V7" s="2">
        <v>0</v>
      </c>
      <c r="W7" s="2">
        <v>5</v>
      </c>
      <c r="X7" s="2">
        <v>2</v>
      </c>
      <c r="Y7" s="2">
        <v>2</v>
      </c>
      <c r="Z7" s="2">
        <v>0</v>
      </c>
      <c r="AA7" s="2">
        <v>1</v>
      </c>
      <c r="AB7" s="2">
        <v>1</v>
      </c>
      <c r="AC7" s="2">
        <v>1</v>
      </c>
      <c r="AD7" s="2">
        <v>3</v>
      </c>
      <c r="AE7" s="2">
        <v>0</v>
      </c>
      <c r="AF7" s="2">
        <v>0</v>
      </c>
      <c r="AG7" s="2">
        <v>2</v>
      </c>
      <c r="AH7" s="2">
        <v>0</v>
      </c>
      <c r="AI7" s="2">
        <v>4</v>
      </c>
      <c r="AJ7" s="2">
        <f t="shared" si="0"/>
        <v>33.5</v>
      </c>
      <c r="AK7" s="2">
        <f t="shared" si="1"/>
        <v>19.8</v>
      </c>
    </row>
    <row r="8" spans="1:37" x14ac:dyDescent="0.15">
      <c r="A8" s="2">
        <v>302</v>
      </c>
      <c r="B8" s="2"/>
      <c r="C8" s="2">
        <v>10</v>
      </c>
      <c r="D8" s="2">
        <v>6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5</v>
      </c>
      <c r="X8" s="2">
        <v>2</v>
      </c>
      <c r="Y8" s="2">
        <v>2</v>
      </c>
      <c r="Z8" s="2">
        <v>0</v>
      </c>
      <c r="AA8" s="2">
        <v>1</v>
      </c>
      <c r="AB8" s="2">
        <v>0</v>
      </c>
      <c r="AC8" s="2">
        <v>5</v>
      </c>
      <c r="AD8" s="2">
        <v>3</v>
      </c>
      <c r="AE8" s="2">
        <v>0</v>
      </c>
      <c r="AF8" s="2">
        <v>0</v>
      </c>
      <c r="AG8" s="2">
        <v>5</v>
      </c>
      <c r="AH8" s="2">
        <v>4</v>
      </c>
      <c r="AI8" s="2">
        <v>0</v>
      </c>
      <c r="AJ8" s="2">
        <f t="shared" si="0"/>
        <v>41.9</v>
      </c>
      <c r="AK8" s="2">
        <f t="shared" si="1"/>
        <v>13.8</v>
      </c>
    </row>
    <row r="9" spans="1:37" x14ac:dyDescent="0.15">
      <c r="A9" s="2">
        <v>319</v>
      </c>
      <c r="B9" s="3" t="s">
        <v>45</v>
      </c>
      <c r="C9" s="2">
        <v>8</v>
      </c>
      <c r="D9" s="2">
        <v>0</v>
      </c>
      <c r="E9" s="2">
        <v>12</v>
      </c>
      <c r="F9" s="2">
        <v>1</v>
      </c>
      <c r="G9" s="2">
        <v>0</v>
      </c>
      <c r="H9" s="2">
        <v>10</v>
      </c>
      <c r="I9" s="2">
        <v>1</v>
      </c>
      <c r="J9" s="2">
        <v>0</v>
      </c>
      <c r="K9" s="2">
        <v>4</v>
      </c>
      <c r="L9" s="2">
        <v>1</v>
      </c>
      <c r="M9" s="2">
        <v>0</v>
      </c>
      <c r="N9" s="2">
        <v>10</v>
      </c>
      <c r="O9" s="2">
        <v>1</v>
      </c>
      <c r="P9" s="2">
        <v>1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10</v>
      </c>
      <c r="X9" s="2">
        <v>2</v>
      </c>
      <c r="Y9" s="2">
        <v>1</v>
      </c>
      <c r="Z9" s="2">
        <v>3</v>
      </c>
      <c r="AA9" s="2">
        <v>10</v>
      </c>
      <c r="AB9" s="2">
        <v>0</v>
      </c>
      <c r="AC9" s="2">
        <v>10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6</v>
      </c>
      <c r="AJ9" s="2">
        <f t="shared" si="0"/>
        <v>51.3</v>
      </c>
      <c r="AK9" s="2">
        <f t="shared" si="1"/>
        <v>46</v>
      </c>
    </row>
    <row r="10" spans="1:37" x14ac:dyDescent="0.15">
      <c r="A10" s="2">
        <v>328</v>
      </c>
      <c r="B10" s="2" t="s">
        <v>30</v>
      </c>
      <c r="C10" s="2">
        <v>13</v>
      </c>
      <c r="D10" s="2">
        <v>8</v>
      </c>
      <c r="E10" s="2">
        <v>0</v>
      </c>
      <c r="F10" s="2">
        <v>0</v>
      </c>
      <c r="G10" s="2">
        <v>0</v>
      </c>
      <c r="H10" s="2">
        <v>5</v>
      </c>
      <c r="I10" s="2">
        <v>4</v>
      </c>
      <c r="J10" s="2">
        <v>3</v>
      </c>
      <c r="K10" s="2">
        <v>0</v>
      </c>
      <c r="L10" s="2">
        <v>0</v>
      </c>
      <c r="M10" s="2">
        <v>0</v>
      </c>
      <c r="N10" s="2">
        <v>5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10</v>
      </c>
      <c r="X10" s="2">
        <v>5</v>
      </c>
      <c r="Y10" s="2">
        <v>0</v>
      </c>
      <c r="Z10" s="2">
        <v>10</v>
      </c>
      <c r="AA10" s="2">
        <v>8</v>
      </c>
      <c r="AB10" s="2">
        <v>2</v>
      </c>
      <c r="AC10" s="2">
        <v>5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2</v>
      </c>
      <c r="AJ10" s="2">
        <f t="shared" si="0"/>
        <v>57.6</v>
      </c>
      <c r="AK10" s="2">
        <f t="shared" si="1"/>
        <v>31.3</v>
      </c>
    </row>
    <row r="11" spans="1:37" x14ac:dyDescent="0.15">
      <c r="A11" s="2">
        <v>332</v>
      </c>
      <c r="B11" s="2" t="s">
        <v>30</v>
      </c>
      <c r="C11" s="2">
        <v>14</v>
      </c>
      <c r="D11" s="2">
        <v>0</v>
      </c>
      <c r="E11" s="2">
        <v>24</v>
      </c>
      <c r="F11" s="2">
        <v>3</v>
      </c>
      <c r="G11" s="2">
        <v>0</v>
      </c>
      <c r="H11" s="2">
        <v>10</v>
      </c>
      <c r="I11" s="2">
        <v>4</v>
      </c>
      <c r="J11" s="2">
        <v>0</v>
      </c>
      <c r="K11" s="2">
        <v>5</v>
      </c>
      <c r="L11" s="2">
        <v>3</v>
      </c>
      <c r="M11" s="2">
        <v>0</v>
      </c>
      <c r="N11" s="2">
        <v>10</v>
      </c>
      <c r="O11" s="2">
        <v>0</v>
      </c>
      <c r="P11" s="2">
        <v>0</v>
      </c>
      <c r="Q11" s="2">
        <v>0</v>
      </c>
      <c r="R11" s="2">
        <v>5</v>
      </c>
      <c r="S11" s="2">
        <v>0</v>
      </c>
      <c r="T11" s="2">
        <v>0</v>
      </c>
      <c r="U11" s="2">
        <v>0</v>
      </c>
      <c r="V11" s="2">
        <v>0</v>
      </c>
      <c r="W11" s="2">
        <v>10</v>
      </c>
      <c r="X11" s="2">
        <v>5</v>
      </c>
      <c r="Y11" s="2">
        <v>0</v>
      </c>
      <c r="Z11" s="2">
        <v>10</v>
      </c>
      <c r="AA11" s="2">
        <v>10</v>
      </c>
      <c r="AB11" s="2">
        <v>1</v>
      </c>
      <c r="AC11" s="2">
        <v>9</v>
      </c>
      <c r="AD11" s="2">
        <v>0</v>
      </c>
      <c r="AE11" s="2">
        <v>0</v>
      </c>
      <c r="AF11" s="2">
        <v>0</v>
      </c>
      <c r="AG11" s="2">
        <v>6</v>
      </c>
      <c r="AH11" s="2">
        <v>0</v>
      </c>
      <c r="AI11" s="2">
        <v>6</v>
      </c>
      <c r="AJ11" s="2">
        <f t="shared" si="0"/>
        <v>78.5</v>
      </c>
      <c r="AK11" s="2">
        <f t="shared" si="1"/>
        <v>76.7</v>
      </c>
    </row>
    <row r="12" spans="1:37" x14ac:dyDescent="0.15">
      <c r="A12" s="2">
        <v>408</v>
      </c>
      <c r="B12" s="4" t="s">
        <v>38</v>
      </c>
      <c r="C12" s="2">
        <v>4</v>
      </c>
      <c r="D12" s="2">
        <v>0</v>
      </c>
      <c r="E12" s="2">
        <v>16</v>
      </c>
      <c r="F12" s="2">
        <v>2</v>
      </c>
      <c r="G12" s="2">
        <v>0</v>
      </c>
      <c r="H12" s="2">
        <v>10</v>
      </c>
      <c r="I12" s="2">
        <v>3</v>
      </c>
      <c r="J12" s="2">
        <v>0</v>
      </c>
      <c r="K12" s="2">
        <v>5</v>
      </c>
      <c r="L12" s="2">
        <v>0</v>
      </c>
      <c r="M12" s="2">
        <v>0</v>
      </c>
      <c r="N12" s="2">
        <v>10</v>
      </c>
      <c r="O12" s="2">
        <v>1</v>
      </c>
      <c r="P12" s="2">
        <v>0</v>
      </c>
      <c r="Q12" s="2">
        <v>1</v>
      </c>
      <c r="R12" s="2">
        <v>2</v>
      </c>
      <c r="S12" s="2">
        <v>0</v>
      </c>
      <c r="T12" s="2">
        <v>0</v>
      </c>
      <c r="U12" s="2">
        <v>2</v>
      </c>
      <c r="V12" s="2">
        <v>0</v>
      </c>
      <c r="W12" s="2">
        <v>10</v>
      </c>
      <c r="X12" s="2">
        <v>2</v>
      </c>
      <c r="Y12" s="2">
        <v>0</v>
      </c>
      <c r="Z12" s="2">
        <v>10</v>
      </c>
      <c r="AA12" s="2">
        <v>4</v>
      </c>
      <c r="AB12" s="2">
        <v>0</v>
      </c>
      <c r="AC12" s="2">
        <v>10</v>
      </c>
      <c r="AD12" s="2">
        <v>0</v>
      </c>
      <c r="AE12" s="2">
        <v>0</v>
      </c>
      <c r="AF12" s="2">
        <v>0</v>
      </c>
      <c r="AG12" s="2">
        <v>3</v>
      </c>
      <c r="AH12" s="2">
        <v>0</v>
      </c>
      <c r="AI12" s="2">
        <v>4</v>
      </c>
      <c r="AJ12" s="2">
        <f t="shared" si="0"/>
        <v>42.7</v>
      </c>
      <c r="AK12" s="2">
        <f t="shared" si="1"/>
        <v>42.7</v>
      </c>
    </row>
    <row r="13" spans="1:37" x14ac:dyDescent="0.15">
      <c r="A13" s="2">
        <v>419</v>
      </c>
      <c r="B13" s="3" t="s">
        <v>30</v>
      </c>
      <c r="C13" s="2">
        <v>16</v>
      </c>
      <c r="D13" s="2">
        <v>0</v>
      </c>
      <c r="E13" s="2">
        <v>16</v>
      </c>
      <c r="F13" s="2">
        <v>0</v>
      </c>
      <c r="G13" s="2">
        <v>0</v>
      </c>
      <c r="H13" s="2">
        <v>10</v>
      </c>
      <c r="I13" s="2">
        <v>5</v>
      </c>
      <c r="J13" s="2">
        <v>5</v>
      </c>
      <c r="K13" s="2">
        <v>-1</v>
      </c>
      <c r="L13" s="2">
        <v>0</v>
      </c>
      <c r="M13" s="2">
        <v>0</v>
      </c>
      <c r="N13" s="2">
        <v>10</v>
      </c>
      <c r="O13" s="2">
        <v>1</v>
      </c>
      <c r="P13" s="2">
        <v>1</v>
      </c>
      <c r="Q13" s="2">
        <v>-1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10</v>
      </c>
      <c r="X13" s="2">
        <v>6</v>
      </c>
      <c r="Y13" s="2">
        <v>0</v>
      </c>
      <c r="Z13" s="2">
        <v>10</v>
      </c>
      <c r="AA13" s="2">
        <v>10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0</v>
      </c>
      <c r="AI13" s="2">
        <v>6</v>
      </c>
      <c r="AJ13" s="2">
        <f t="shared" si="0"/>
        <v>75.699999999999989</v>
      </c>
      <c r="AK13" s="2">
        <f t="shared" si="1"/>
        <v>49.4</v>
      </c>
    </row>
    <row r="14" spans="1:37" x14ac:dyDescent="0.15">
      <c r="A14" s="2">
        <v>529</v>
      </c>
      <c r="B14" s="2" t="s">
        <v>49</v>
      </c>
      <c r="C14" s="2">
        <v>30</v>
      </c>
      <c r="D14" s="2">
        <v>0</v>
      </c>
      <c r="E14" s="2">
        <v>40</v>
      </c>
      <c r="F14" s="2">
        <v>4</v>
      </c>
      <c r="G14" s="2">
        <v>0</v>
      </c>
      <c r="H14" s="2">
        <v>8</v>
      </c>
      <c r="I14" s="2">
        <v>8</v>
      </c>
      <c r="J14" s="2">
        <v>0</v>
      </c>
      <c r="K14" s="2">
        <v>12</v>
      </c>
      <c r="L14" s="2">
        <v>3</v>
      </c>
      <c r="M14" s="2">
        <v>0</v>
      </c>
      <c r="N14" s="2">
        <v>6</v>
      </c>
      <c r="O14" s="2">
        <v>1</v>
      </c>
      <c r="P14" s="2">
        <v>0</v>
      </c>
      <c r="Q14" s="2">
        <v>7</v>
      </c>
      <c r="R14" s="2">
        <v>2</v>
      </c>
      <c r="S14" s="2">
        <v>0</v>
      </c>
      <c r="T14" s="2">
        <v>0</v>
      </c>
      <c r="U14" s="2">
        <v>2</v>
      </c>
      <c r="V14" s="2">
        <v>0</v>
      </c>
      <c r="W14" s="2">
        <v>10</v>
      </c>
      <c r="X14" s="2">
        <v>4</v>
      </c>
      <c r="Y14" s="2">
        <v>3</v>
      </c>
      <c r="Z14" s="2">
        <v>0</v>
      </c>
      <c r="AA14" s="2">
        <v>4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8</v>
      </c>
      <c r="AH14" s="2">
        <v>0</v>
      </c>
      <c r="AI14" s="2">
        <v>0</v>
      </c>
      <c r="AJ14" s="2">
        <f t="shared" ref="AJ14:AJ24" si="2">(C14)*0.9+(F14)*0.8+(I14)*4.5+(L14)+(O14)*3.8+R14+U14+X14*1.5+AA14*1.8+AD14*1.8+AG14*2</f>
        <v>106.2</v>
      </c>
      <c r="AK14" s="2">
        <f t="shared" ref="AK14:AK24" si="3">(C14-D14)*0.9+(F14-G14)*0.8+(I14-J14)*4.5+(L14-M14)+(O14-P14)*3.8+(R14-S14)+(U14-V14)+(X14-Y14)*1.5+(AA14-AB14)*1.8+(AD14-AE14)*1.8+(AG14-AH14)*2</f>
        <v>99.9</v>
      </c>
    </row>
    <row r="15" spans="1:37" x14ac:dyDescent="0.15">
      <c r="A15" s="2">
        <v>534</v>
      </c>
      <c r="B15" s="2"/>
      <c r="C15" s="2">
        <v>6</v>
      </c>
      <c r="D15" s="2">
        <v>4</v>
      </c>
      <c r="E15" s="2">
        <v>0</v>
      </c>
      <c r="F15" s="2">
        <v>3</v>
      </c>
      <c r="G15" s="2">
        <v>0</v>
      </c>
      <c r="H15" s="2">
        <v>4</v>
      </c>
      <c r="I15" s="2">
        <v>2</v>
      </c>
      <c r="J15" s="2">
        <v>0</v>
      </c>
      <c r="K15" s="2">
        <v>3</v>
      </c>
      <c r="L15" s="2">
        <v>2</v>
      </c>
      <c r="M15" s="2">
        <v>0</v>
      </c>
      <c r="N15" s="2">
        <v>4</v>
      </c>
      <c r="O15" s="2">
        <v>1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  <c r="W15" s="2">
        <v>2</v>
      </c>
      <c r="X15" s="2">
        <v>2</v>
      </c>
      <c r="Y15" s="2">
        <v>2</v>
      </c>
      <c r="Z15" s="2">
        <v>0</v>
      </c>
      <c r="AA15" s="2">
        <v>5</v>
      </c>
      <c r="AB15" s="2">
        <v>0</v>
      </c>
      <c r="AC15" s="2">
        <v>6</v>
      </c>
      <c r="AD15" s="2">
        <v>0</v>
      </c>
      <c r="AE15" s="2">
        <v>0</v>
      </c>
      <c r="AF15" s="2">
        <v>0</v>
      </c>
      <c r="AG15" s="2">
        <v>2</v>
      </c>
      <c r="AH15" s="2">
        <v>0</v>
      </c>
      <c r="AI15" s="2">
        <v>0</v>
      </c>
      <c r="AJ15" s="2">
        <f t="shared" si="2"/>
        <v>40.6</v>
      </c>
      <c r="AK15" s="2">
        <f t="shared" si="3"/>
        <v>34</v>
      </c>
    </row>
    <row r="16" spans="1:37" x14ac:dyDescent="0.15">
      <c r="A16" s="2">
        <v>538</v>
      </c>
      <c r="B16" s="2" t="s">
        <v>50</v>
      </c>
      <c r="C16" s="2">
        <v>12</v>
      </c>
      <c r="D16" s="2"/>
      <c r="E16" s="2"/>
      <c r="F16" s="2">
        <v>10</v>
      </c>
      <c r="G16" s="2"/>
      <c r="H16" s="2"/>
      <c r="I16" s="2">
        <v>6</v>
      </c>
      <c r="J16" s="2"/>
      <c r="K16" s="2"/>
      <c r="L16" s="2">
        <v>0</v>
      </c>
      <c r="M16" s="2"/>
      <c r="N16" s="2"/>
      <c r="O16" s="2">
        <v>0</v>
      </c>
      <c r="P16" s="2"/>
      <c r="Q16" s="2"/>
      <c r="R16" s="2">
        <v>3</v>
      </c>
      <c r="S16" s="2"/>
      <c r="T16" s="2"/>
      <c r="U16" s="2">
        <v>2</v>
      </c>
      <c r="V16" s="2"/>
      <c r="W16" s="2"/>
      <c r="X16" s="2">
        <v>2</v>
      </c>
      <c r="Y16" s="2"/>
      <c r="Z16" s="2"/>
      <c r="AA16" s="2">
        <v>10</v>
      </c>
      <c r="AB16" s="2"/>
      <c r="AC16" s="2"/>
      <c r="AD16" s="2">
        <v>0</v>
      </c>
      <c r="AE16" s="2"/>
      <c r="AF16" s="2"/>
      <c r="AG16" s="2">
        <v>6</v>
      </c>
      <c r="AH16" s="2"/>
      <c r="AI16" s="2"/>
      <c r="AJ16" s="2">
        <f t="shared" si="2"/>
        <v>83.8</v>
      </c>
      <c r="AK16" s="2">
        <f t="shared" si="3"/>
        <v>83.8</v>
      </c>
    </row>
    <row r="17" spans="1:37" x14ac:dyDescent="0.15">
      <c r="A17" s="2">
        <v>542</v>
      </c>
      <c r="B17" s="2" t="s">
        <v>30</v>
      </c>
      <c r="C17" s="2">
        <v>24</v>
      </c>
      <c r="D17" s="2">
        <v>0</v>
      </c>
      <c r="E17" s="2">
        <v>30</v>
      </c>
      <c r="F17" s="2">
        <v>10</v>
      </c>
      <c r="G17" s="2">
        <v>4</v>
      </c>
      <c r="H17" s="2">
        <v>0</v>
      </c>
      <c r="I17" s="2">
        <v>6</v>
      </c>
      <c r="J17" s="2">
        <v>2</v>
      </c>
      <c r="K17" s="2">
        <v>2</v>
      </c>
      <c r="L17" s="2">
        <v>4</v>
      </c>
      <c r="M17" s="2">
        <v>0</v>
      </c>
      <c r="N17" s="2">
        <v>5</v>
      </c>
      <c r="O17" s="2">
        <v>1</v>
      </c>
      <c r="P17" s="2">
        <v>1</v>
      </c>
      <c r="Q17" s="2">
        <v>0</v>
      </c>
      <c r="R17" s="2">
        <v>2</v>
      </c>
      <c r="S17" s="2">
        <v>0</v>
      </c>
      <c r="T17" s="2">
        <v>0</v>
      </c>
      <c r="U17" s="2">
        <v>2</v>
      </c>
      <c r="V17" s="2">
        <v>0</v>
      </c>
      <c r="W17" s="2">
        <v>5</v>
      </c>
      <c r="X17" s="2">
        <v>2</v>
      </c>
      <c r="Y17" s="2">
        <v>0</v>
      </c>
      <c r="Z17" s="2">
        <v>5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0</v>
      </c>
      <c r="AJ17" s="2">
        <f t="shared" si="2"/>
        <v>101.4</v>
      </c>
      <c r="AK17" s="2">
        <f t="shared" si="3"/>
        <v>85.4</v>
      </c>
    </row>
    <row r="18" spans="1:37" x14ac:dyDescent="0.15">
      <c r="A18" s="2">
        <v>607</v>
      </c>
      <c r="B18" s="2" t="s">
        <v>48</v>
      </c>
      <c r="C18" s="2">
        <v>9</v>
      </c>
      <c r="D18" s="2">
        <v>0</v>
      </c>
      <c r="E18" s="2">
        <v>10</v>
      </c>
      <c r="F18" s="2">
        <v>5</v>
      </c>
      <c r="G18" s="2">
        <v>1</v>
      </c>
      <c r="H18" s="2">
        <v>4</v>
      </c>
      <c r="I18" s="2">
        <v>4</v>
      </c>
      <c r="J18" s="2">
        <v>2</v>
      </c>
      <c r="K18" s="2">
        <v>2</v>
      </c>
      <c r="L18" s="2">
        <v>3</v>
      </c>
      <c r="M18" s="2">
        <v>1</v>
      </c>
      <c r="N18" s="2">
        <v>1</v>
      </c>
      <c r="O18" s="2">
        <v>0</v>
      </c>
      <c r="P18" s="2">
        <v>0</v>
      </c>
      <c r="Q18" s="2">
        <v>0</v>
      </c>
      <c r="R18" s="2">
        <v>5</v>
      </c>
      <c r="S18" s="2">
        <v>0</v>
      </c>
      <c r="T18" s="2">
        <v>0</v>
      </c>
      <c r="U18" s="2">
        <v>2</v>
      </c>
      <c r="V18" s="2">
        <v>1</v>
      </c>
      <c r="W18" s="2">
        <v>1</v>
      </c>
      <c r="X18" s="2">
        <v>4</v>
      </c>
      <c r="Y18" s="2">
        <v>1</v>
      </c>
      <c r="Z18" s="2">
        <v>2</v>
      </c>
      <c r="AA18" s="2">
        <v>10</v>
      </c>
      <c r="AB18" s="2">
        <v>0</v>
      </c>
      <c r="AC18" s="2">
        <v>10</v>
      </c>
      <c r="AD18" s="2">
        <v>5</v>
      </c>
      <c r="AE18" s="2">
        <v>0</v>
      </c>
      <c r="AF18" s="2">
        <v>0</v>
      </c>
      <c r="AG18" s="2">
        <v>6</v>
      </c>
      <c r="AH18" s="2">
        <v>4</v>
      </c>
      <c r="AI18" s="2">
        <v>0</v>
      </c>
      <c r="AJ18" s="2">
        <f t="shared" si="2"/>
        <v>85.1</v>
      </c>
      <c r="AK18" s="2">
        <f t="shared" si="3"/>
        <v>63.8</v>
      </c>
    </row>
    <row r="19" spans="1:37" x14ac:dyDescent="0.15">
      <c r="A19" s="2">
        <v>608</v>
      </c>
      <c r="B19" s="2" t="s">
        <v>30</v>
      </c>
      <c r="C19" s="2">
        <v>12</v>
      </c>
      <c r="D19" s="2">
        <v>5</v>
      </c>
      <c r="E19" s="2">
        <v>0</v>
      </c>
      <c r="F19" s="2">
        <v>6</v>
      </c>
      <c r="G19" s="2">
        <v>2</v>
      </c>
      <c r="H19" s="2">
        <v>2</v>
      </c>
      <c r="I19" s="2">
        <v>4</v>
      </c>
      <c r="J19" s="2">
        <v>0</v>
      </c>
      <c r="K19" s="2">
        <v>5</v>
      </c>
      <c r="L19" s="2">
        <v>5</v>
      </c>
      <c r="M19" s="2">
        <v>0</v>
      </c>
      <c r="N19" s="2">
        <v>5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4</v>
      </c>
      <c r="Y19" s="2">
        <v>4</v>
      </c>
      <c r="Z19" s="2">
        <v>0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6</v>
      </c>
      <c r="AH19" s="2">
        <v>0</v>
      </c>
      <c r="AI19" s="2">
        <v>6</v>
      </c>
      <c r="AJ19" s="2">
        <f t="shared" si="2"/>
        <v>80.400000000000006</v>
      </c>
      <c r="AK19" s="2">
        <f t="shared" si="3"/>
        <v>63.5</v>
      </c>
    </row>
    <row r="20" spans="1:37" x14ac:dyDescent="0.15">
      <c r="A20" s="2">
        <v>629</v>
      </c>
      <c r="B20" s="2" t="s">
        <v>30</v>
      </c>
      <c r="C20" s="2">
        <v>23</v>
      </c>
      <c r="D20" s="2">
        <v>0</v>
      </c>
      <c r="E20" s="2">
        <v>30</v>
      </c>
      <c r="F20" s="2">
        <v>0</v>
      </c>
      <c r="G20" s="2">
        <v>0</v>
      </c>
      <c r="H20" s="2">
        <v>5</v>
      </c>
      <c r="I20" s="2">
        <v>2</v>
      </c>
      <c r="J20" s="2">
        <v>0</v>
      </c>
      <c r="K20" s="2" t="s">
        <v>51</v>
      </c>
      <c r="L20" s="2">
        <v>2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2</v>
      </c>
      <c r="X20" s="2">
        <v>5</v>
      </c>
      <c r="Y20" s="2">
        <v>0</v>
      </c>
      <c r="Z20" s="2">
        <v>5</v>
      </c>
      <c r="AA20" s="2">
        <v>5</v>
      </c>
      <c r="AB20" s="2">
        <v>0</v>
      </c>
      <c r="AC20" s="2">
        <v>8</v>
      </c>
      <c r="AD20" s="2">
        <v>0</v>
      </c>
      <c r="AE20" s="2">
        <v>0</v>
      </c>
      <c r="AF20" s="2">
        <v>0</v>
      </c>
      <c r="AG20" s="2">
        <v>2</v>
      </c>
      <c r="AH20" s="2">
        <v>0</v>
      </c>
      <c r="AI20" s="2">
        <v>3</v>
      </c>
      <c r="AJ20" s="2">
        <f t="shared" si="2"/>
        <v>52.2</v>
      </c>
      <c r="AK20" s="2">
        <f t="shared" si="3"/>
        <v>50.2</v>
      </c>
    </row>
    <row r="21" spans="1:37" x14ac:dyDescent="0.15">
      <c r="A21" s="1">
        <v>715</v>
      </c>
      <c r="B21" s="6" t="s">
        <v>30</v>
      </c>
      <c r="C21" s="2">
        <v>24</v>
      </c>
      <c r="D21" s="2">
        <v>4</v>
      </c>
      <c r="E21" s="2">
        <v>16</v>
      </c>
      <c r="F21" s="2">
        <v>5</v>
      </c>
      <c r="G21" s="2">
        <v>2</v>
      </c>
      <c r="H21" s="2">
        <v>3</v>
      </c>
      <c r="I21" s="2">
        <v>2</v>
      </c>
      <c r="J21" s="2">
        <v>0</v>
      </c>
      <c r="K21" s="2">
        <v>0</v>
      </c>
      <c r="L21" s="2">
        <v>5</v>
      </c>
      <c r="M21" s="2">
        <v>4</v>
      </c>
      <c r="N21" s="2">
        <v>0</v>
      </c>
      <c r="O21" s="2">
        <v>3</v>
      </c>
      <c r="P21" s="2">
        <v>3</v>
      </c>
      <c r="Q21" s="2">
        <v>0</v>
      </c>
      <c r="R21" s="2">
        <v>4</v>
      </c>
      <c r="S21" s="2">
        <v>0</v>
      </c>
      <c r="T21" s="2">
        <v>0</v>
      </c>
      <c r="U21" s="2">
        <v>0</v>
      </c>
      <c r="V21" s="2">
        <v>0</v>
      </c>
      <c r="W21" s="2">
        <v>10</v>
      </c>
      <c r="X21" s="2">
        <v>0</v>
      </c>
      <c r="Y21" s="2">
        <v>0</v>
      </c>
      <c r="Z21" s="2">
        <v>2</v>
      </c>
      <c r="AA21" s="2">
        <v>15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4</v>
      </c>
      <c r="AJ21" s="2">
        <f t="shared" si="2"/>
        <v>94</v>
      </c>
      <c r="AK21" s="2">
        <f t="shared" si="3"/>
        <v>71.400000000000006</v>
      </c>
    </row>
    <row r="22" spans="1:37" x14ac:dyDescent="0.15">
      <c r="A22" s="2">
        <v>719</v>
      </c>
      <c r="B22" s="2"/>
      <c r="C22" s="2">
        <v>10</v>
      </c>
      <c r="D22" s="2">
        <v>1</v>
      </c>
      <c r="E22" s="2">
        <v>9</v>
      </c>
      <c r="F22" s="2">
        <v>1</v>
      </c>
      <c r="G22" s="2">
        <v>0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2</v>
      </c>
      <c r="O22" s="2">
        <v>2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3</v>
      </c>
      <c r="V22" s="2">
        <v>3</v>
      </c>
      <c r="W22" s="2">
        <v>0</v>
      </c>
      <c r="X22" s="2">
        <v>0</v>
      </c>
      <c r="Y22" s="2">
        <v>0</v>
      </c>
      <c r="Z22" s="2">
        <v>2</v>
      </c>
      <c r="AA22" s="2">
        <v>3</v>
      </c>
      <c r="AB22" s="2">
        <v>0</v>
      </c>
      <c r="AC22" s="2">
        <v>4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>
        <v>1</v>
      </c>
      <c r="AJ22" s="2">
        <f t="shared" si="2"/>
        <v>38.799999999999997</v>
      </c>
      <c r="AK22" s="2">
        <f t="shared" si="3"/>
        <v>27.299999999999997</v>
      </c>
    </row>
    <row r="23" spans="1:37" x14ac:dyDescent="0.15">
      <c r="A23" s="2">
        <v>733</v>
      </c>
      <c r="B23" s="2" t="s">
        <v>30</v>
      </c>
      <c r="C23" s="2">
        <v>21</v>
      </c>
      <c r="D23" s="2">
        <v>0</v>
      </c>
      <c r="E23" s="2">
        <v>25</v>
      </c>
      <c r="F23" s="2">
        <v>5</v>
      </c>
      <c r="G23" s="2">
        <v>5</v>
      </c>
      <c r="H23" s="2">
        <v>0</v>
      </c>
      <c r="I23" s="2">
        <v>3</v>
      </c>
      <c r="J23" s="2">
        <v>2</v>
      </c>
      <c r="K23" s="2">
        <v>0</v>
      </c>
      <c r="L23" s="2">
        <v>0</v>
      </c>
      <c r="M23" s="2">
        <v>0</v>
      </c>
      <c r="N23" s="2">
        <v>4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4</v>
      </c>
      <c r="X23" s="2">
        <v>4</v>
      </c>
      <c r="Y23" s="2">
        <v>2</v>
      </c>
      <c r="Z23" s="2">
        <v>0</v>
      </c>
      <c r="AA23" s="2">
        <v>5</v>
      </c>
      <c r="AB23" s="2">
        <v>0</v>
      </c>
      <c r="AC23" s="2">
        <v>5</v>
      </c>
      <c r="AD23" s="2">
        <v>0</v>
      </c>
      <c r="AE23" s="2">
        <v>0</v>
      </c>
      <c r="AF23" s="2">
        <v>0</v>
      </c>
      <c r="AG23" s="2">
        <v>4</v>
      </c>
      <c r="AH23" s="2">
        <v>0</v>
      </c>
      <c r="AI23" s="2">
        <v>5</v>
      </c>
      <c r="AJ23" s="2">
        <f t="shared" si="2"/>
        <v>63.2</v>
      </c>
      <c r="AK23" s="2">
        <f t="shared" si="3"/>
        <v>43.400000000000006</v>
      </c>
    </row>
    <row r="24" spans="1:37" x14ac:dyDescent="0.15">
      <c r="A24" s="2">
        <v>740</v>
      </c>
      <c r="B24" s="2"/>
      <c r="C24" s="2">
        <v>8</v>
      </c>
      <c r="D24" s="2">
        <v>4</v>
      </c>
      <c r="E24" s="2">
        <v>2</v>
      </c>
      <c r="F24" s="2">
        <v>4</v>
      </c>
      <c r="G24" s="2">
        <v>3</v>
      </c>
      <c r="H24" s="2">
        <v>0</v>
      </c>
      <c r="I24" s="2">
        <v>2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0</v>
      </c>
      <c r="U24" s="2">
        <v>1</v>
      </c>
      <c r="V24" s="2">
        <v>1</v>
      </c>
      <c r="W24" s="2">
        <v>1</v>
      </c>
      <c r="X24" s="2">
        <v>3</v>
      </c>
      <c r="Y24" s="2">
        <v>3</v>
      </c>
      <c r="Z24" s="2">
        <v>-3</v>
      </c>
      <c r="AA24" s="2">
        <v>3</v>
      </c>
      <c r="AB24" s="2">
        <v>2</v>
      </c>
      <c r="AC24" s="2">
        <v>0</v>
      </c>
      <c r="AD24" s="2">
        <v>3</v>
      </c>
      <c r="AE24" s="2">
        <v>3</v>
      </c>
      <c r="AF24" s="2">
        <v>-1</v>
      </c>
      <c r="AG24" s="2">
        <v>2</v>
      </c>
      <c r="AH24" s="2">
        <v>1</v>
      </c>
      <c r="AI24" s="2">
        <v>-1</v>
      </c>
      <c r="AJ24" s="2">
        <f t="shared" si="2"/>
        <v>43.5</v>
      </c>
      <c r="AK24" s="2">
        <f t="shared" si="3"/>
        <v>12.700000000000001</v>
      </c>
    </row>
    <row r="25" spans="1:37" x14ac:dyDescent="0.15">
      <c r="A25" s="2" t="s">
        <v>23</v>
      </c>
      <c r="B25" s="2"/>
      <c r="C25" s="2">
        <f>SUM(C23:C24)</f>
        <v>29</v>
      </c>
      <c r="D25" s="2"/>
      <c r="E25" s="2"/>
      <c r="F25" s="2">
        <f>SUM(F23:F24)</f>
        <v>9</v>
      </c>
      <c r="G25" s="2"/>
      <c r="H25" s="2"/>
      <c r="I25" s="2">
        <f>SUM(I23:I24)</f>
        <v>5</v>
      </c>
      <c r="J25" s="2"/>
      <c r="K25" s="2"/>
      <c r="L25" s="2">
        <f>SUM(L23:L24)</f>
        <v>0</v>
      </c>
      <c r="M25" s="2"/>
      <c r="N25" s="2"/>
      <c r="O25" s="2">
        <f>SUM(O23:O24)</f>
        <v>2</v>
      </c>
      <c r="P25" s="2"/>
      <c r="Q25" s="2"/>
      <c r="R25" s="2">
        <f>SUM(R23:R24)</f>
        <v>0</v>
      </c>
      <c r="S25" s="2"/>
      <c r="T25" s="2"/>
      <c r="U25" s="2">
        <f>SUM(U23:U24)</f>
        <v>1</v>
      </c>
      <c r="V25" s="2"/>
      <c r="W25" s="2"/>
      <c r="X25" s="2">
        <f>SUM(X23:X24)</f>
        <v>7</v>
      </c>
      <c r="Y25" s="2"/>
      <c r="Z25" s="2"/>
      <c r="AA25" s="2">
        <f>SUM(AA23:AA24)</f>
        <v>8</v>
      </c>
      <c r="AB25" s="2"/>
      <c r="AC25" s="2"/>
      <c r="AD25" s="2"/>
      <c r="AE25" s="2"/>
      <c r="AF25" s="2"/>
      <c r="AG25" s="2"/>
      <c r="AH25" s="2"/>
      <c r="AI25" s="2"/>
      <c r="AJ25" s="2">
        <f>SUM(AJ4:AJ24)</f>
        <v>1364</v>
      </c>
      <c r="AK25" s="2">
        <f>SUM(AK4:AK24)</f>
        <v>1014.5999999999999</v>
      </c>
    </row>
    <row r="26" spans="1:37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>
        <v>931</v>
      </c>
    </row>
  </sheetData>
  <mergeCells count="13">
    <mergeCell ref="A1:A3"/>
    <mergeCell ref="C1:AK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AV16" sqref="AV16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52" t="s">
        <v>26</v>
      </c>
      <c r="B1" s="1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</row>
    <row r="2" spans="1:46" x14ac:dyDescent="0.15">
      <c r="A2" s="52"/>
      <c r="B2" s="1"/>
      <c r="C2" s="52" t="s">
        <v>4</v>
      </c>
      <c r="D2" s="52"/>
      <c r="E2" s="52"/>
      <c r="F2" s="52" t="s">
        <v>5</v>
      </c>
      <c r="G2" s="52"/>
      <c r="H2" s="52"/>
      <c r="I2" s="52" t="s">
        <v>27</v>
      </c>
      <c r="J2" s="52"/>
      <c r="K2" s="52"/>
      <c r="L2" s="52" t="s">
        <v>7</v>
      </c>
      <c r="M2" s="52"/>
      <c r="N2" s="52"/>
      <c r="O2" s="52" t="s">
        <v>9</v>
      </c>
      <c r="P2" s="52"/>
      <c r="Q2" s="52"/>
      <c r="R2" s="52" t="s">
        <v>10</v>
      </c>
      <c r="S2" s="52"/>
      <c r="T2" s="52"/>
      <c r="U2" s="52" t="s">
        <v>11</v>
      </c>
      <c r="V2" s="52"/>
      <c r="W2" s="52"/>
      <c r="X2" s="52" t="s">
        <v>12</v>
      </c>
      <c r="Y2" s="52"/>
      <c r="Z2" s="52"/>
      <c r="AA2" s="52" t="s">
        <v>13</v>
      </c>
      <c r="AB2" s="52"/>
      <c r="AC2" s="52"/>
      <c r="AD2" s="52" t="s">
        <v>28</v>
      </c>
      <c r="AE2" s="52"/>
      <c r="AF2" s="52"/>
      <c r="AG2" s="54" t="s">
        <v>35</v>
      </c>
      <c r="AH2" s="52"/>
      <c r="AI2" s="52"/>
      <c r="AJ2" s="48" t="s">
        <v>52</v>
      </c>
      <c r="AK2" s="49"/>
      <c r="AL2" s="50"/>
      <c r="AM2" s="1"/>
      <c r="AN2" s="2"/>
    </row>
    <row r="3" spans="1:46" x14ac:dyDescent="0.15">
      <c r="A3" s="52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16</v>
      </c>
      <c r="D4" s="2">
        <v>13</v>
      </c>
      <c r="E4" s="2">
        <v>0</v>
      </c>
      <c r="F4" s="2">
        <v>10</v>
      </c>
      <c r="G4" s="2">
        <v>7</v>
      </c>
      <c r="H4" s="2">
        <v>0</v>
      </c>
      <c r="I4" s="2">
        <v>2</v>
      </c>
      <c r="J4" s="2">
        <v>2</v>
      </c>
      <c r="K4" s="2">
        <v>0</v>
      </c>
      <c r="L4" s="2">
        <v>10</v>
      </c>
      <c r="M4" s="2">
        <v>3</v>
      </c>
      <c r="N4" s="2">
        <v>7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6</v>
      </c>
      <c r="U4" s="2">
        <v>10</v>
      </c>
      <c r="V4" s="2">
        <v>9</v>
      </c>
      <c r="W4" s="2">
        <v>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15</v>
      </c>
      <c r="AD4" s="2">
        <v>1</v>
      </c>
      <c r="AE4" s="2">
        <v>0</v>
      </c>
      <c r="AF4" s="2">
        <v>0</v>
      </c>
      <c r="AG4" s="2">
        <v>5</v>
      </c>
      <c r="AH4" s="2">
        <v>2</v>
      </c>
      <c r="AI4" s="2">
        <v>2</v>
      </c>
      <c r="AJ4" s="2"/>
      <c r="AK4" s="2"/>
      <c r="AL4" s="2">
        <v>6</v>
      </c>
      <c r="AM4" s="2">
        <f t="shared" ref="AM4:AM10" si="0">(C4)*0.9+(F4)*0.8+(I4)*4.5+(L4)+(O4)*3.8+R4+U4+X4*1.5+AA4*1.8+AD4*1.8+AG4*2</f>
        <v>84.2</v>
      </c>
      <c r="AN4" s="2">
        <f t="shared" ref="AN4:AN10" si="1">(C4-D4)*0.9+(F4-G4)*0.8+(I4-J4)*4.5+(L4-M4)+(O4-P4)*3.8+(R4-S4)+(U4-V4)+(X4-Y4)*1.5+(AA4-AB4)*1.8+(AD4-AE4)*1.8+(AG4-AH4)*2</f>
        <v>38.9</v>
      </c>
    </row>
    <row r="5" spans="1:46" x14ac:dyDescent="0.15">
      <c r="A5" s="2">
        <v>214</v>
      </c>
      <c r="B5" s="2" t="s">
        <v>30</v>
      </c>
      <c r="C5" s="2">
        <v>14</v>
      </c>
      <c r="D5" s="2">
        <v>13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2</v>
      </c>
      <c r="M5" s="2">
        <v>2</v>
      </c>
      <c r="N5" s="2">
        <v>0</v>
      </c>
      <c r="O5" s="2">
        <v>1</v>
      </c>
      <c r="P5" s="2">
        <v>1</v>
      </c>
      <c r="Q5" s="2">
        <v>-1</v>
      </c>
      <c r="R5" s="2">
        <v>0</v>
      </c>
      <c r="S5" s="2">
        <v>0</v>
      </c>
      <c r="T5" s="2">
        <v>6</v>
      </c>
      <c r="U5" s="2">
        <v>10</v>
      </c>
      <c r="V5" s="2">
        <v>2</v>
      </c>
      <c r="W5" s="2">
        <v>8</v>
      </c>
      <c r="X5" s="2">
        <v>5</v>
      </c>
      <c r="Y5" s="2">
        <v>4</v>
      </c>
      <c r="Z5" s="2">
        <v>0</v>
      </c>
      <c r="AA5" s="2">
        <v>10</v>
      </c>
      <c r="AB5" s="2">
        <v>0</v>
      </c>
      <c r="AC5" s="2">
        <v>15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/>
      <c r="AK5" s="2"/>
      <c r="AL5" s="2">
        <v>6</v>
      </c>
      <c r="AM5" s="2">
        <f t="shared" si="0"/>
        <v>72.5</v>
      </c>
      <c r="AN5" s="2">
        <f t="shared" si="1"/>
        <v>32.9</v>
      </c>
    </row>
    <row r="6" spans="1:46" x14ac:dyDescent="0.15">
      <c r="A6" s="2">
        <v>217</v>
      </c>
      <c r="B6" s="2"/>
      <c r="C6" s="2">
        <v>10</v>
      </c>
      <c r="D6" s="2">
        <v>4</v>
      </c>
      <c r="E6" s="2">
        <v>2</v>
      </c>
      <c r="F6" s="2">
        <v>2</v>
      </c>
      <c r="G6" s="2">
        <v>2</v>
      </c>
      <c r="H6" s="2">
        <v>-2</v>
      </c>
      <c r="I6" s="2">
        <v>4</v>
      </c>
      <c r="J6" s="2">
        <v>3</v>
      </c>
      <c r="K6" s="2">
        <v>0</v>
      </c>
      <c r="L6" s="2">
        <v>3</v>
      </c>
      <c r="M6" s="2">
        <v>3</v>
      </c>
      <c r="N6" s="2">
        <v>-3</v>
      </c>
      <c r="O6" s="2">
        <v>1</v>
      </c>
      <c r="P6" s="2">
        <v>1</v>
      </c>
      <c r="Q6" s="2">
        <v>-1</v>
      </c>
      <c r="R6" s="2">
        <v>0</v>
      </c>
      <c r="S6" s="2">
        <v>0</v>
      </c>
      <c r="T6" s="2">
        <v>3</v>
      </c>
      <c r="U6" s="2">
        <v>10</v>
      </c>
      <c r="V6" s="2">
        <v>3</v>
      </c>
      <c r="W6" s="2">
        <v>4</v>
      </c>
      <c r="X6" s="2">
        <v>3</v>
      </c>
      <c r="Y6" s="2">
        <v>3</v>
      </c>
      <c r="Z6" s="2">
        <v>-3</v>
      </c>
      <c r="AA6" s="2">
        <v>4</v>
      </c>
      <c r="AB6" s="2">
        <v>4</v>
      </c>
      <c r="AC6" s="2">
        <v>-2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6</v>
      </c>
      <c r="AJ6" s="2"/>
      <c r="AK6" s="2"/>
      <c r="AL6" s="2">
        <v>3</v>
      </c>
      <c r="AM6" s="2">
        <f t="shared" si="0"/>
        <v>66.900000000000006</v>
      </c>
      <c r="AN6" s="2">
        <f t="shared" si="1"/>
        <v>24.9</v>
      </c>
    </row>
    <row r="7" spans="1:46" x14ac:dyDescent="0.15">
      <c r="A7" s="2">
        <v>219</v>
      </c>
      <c r="B7" s="2"/>
      <c r="C7" s="2">
        <v>12</v>
      </c>
      <c r="D7" s="2">
        <v>9</v>
      </c>
      <c r="E7" s="2">
        <v>0</v>
      </c>
      <c r="F7" s="2">
        <v>3</v>
      </c>
      <c r="G7" s="2">
        <v>3</v>
      </c>
      <c r="H7" s="2">
        <v>0</v>
      </c>
      <c r="I7" s="2">
        <v>1</v>
      </c>
      <c r="J7" s="2">
        <v>0</v>
      </c>
      <c r="K7" s="2">
        <v>2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</v>
      </c>
      <c r="U7" s="2">
        <v>5</v>
      </c>
      <c r="V7" s="2">
        <v>3</v>
      </c>
      <c r="W7" s="2">
        <v>0</v>
      </c>
      <c r="X7" s="2">
        <v>2</v>
      </c>
      <c r="Y7" s="2">
        <v>2</v>
      </c>
      <c r="Z7" s="2">
        <v>0</v>
      </c>
      <c r="AA7" s="2">
        <v>2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4</v>
      </c>
      <c r="AH7" s="2">
        <v>2</v>
      </c>
      <c r="AI7" s="2">
        <v>1</v>
      </c>
      <c r="AJ7" s="2"/>
      <c r="AK7" s="2"/>
      <c r="AL7" s="2">
        <v>2</v>
      </c>
      <c r="AM7" s="2">
        <f t="shared" si="0"/>
        <v>39.300000000000004</v>
      </c>
      <c r="AN7" s="2">
        <f t="shared" si="1"/>
        <v>15</v>
      </c>
    </row>
    <row r="8" spans="1:46" x14ac:dyDescent="0.15">
      <c r="A8" s="2">
        <v>302</v>
      </c>
      <c r="B8" s="2"/>
      <c r="C8" s="2">
        <v>6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3</v>
      </c>
      <c r="U8" s="2">
        <v>5</v>
      </c>
      <c r="V8" s="2">
        <v>2</v>
      </c>
      <c r="W8" s="2">
        <v>3</v>
      </c>
      <c r="X8" s="2">
        <v>2</v>
      </c>
      <c r="Y8" s="2">
        <v>0</v>
      </c>
      <c r="Z8" s="2">
        <v>2</v>
      </c>
      <c r="AA8" s="2">
        <v>5</v>
      </c>
      <c r="AB8" s="2">
        <v>3</v>
      </c>
      <c r="AC8" s="2">
        <v>0</v>
      </c>
      <c r="AD8" s="2">
        <v>1</v>
      </c>
      <c r="AE8" s="2">
        <v>1</v>
      </c>
      <c r="AF8" s="2">
        <v>0</v>
      </c>
      <c r="AG8" s="2">
        <v>4</v>
      </c>
      <c r="AH8" s="2">
        <v>3</v>
      </c>
      <c r="AI8" s="2">
        <v>0</v>
      </c>
      <c r="AJ8" s="2"/>
      <c r="AK8" s="2"/>
      <c r="AL8" s="2">
        <v>2</v>
      </c>
      <c r="AM8" s="2">
        <f t="shared" si="0"/>
        <v>43.9</v>
      </c>
      <c r="AN8" s="2">
        <f t="shared" si="1"/>
        <v>13.4</v>
      </c>
    </row>
    <row r="9" spans="1:46" x14ac:dyDescent="0.15">
      <c r="A9" s="2">
        <v>319</v>
      </c>
      <c r="B9" s="3"/>
      <c r="C9" s="2">
        <v>12</v>
      </c>
      <c r="D9" s="2">
        <v>8</v>
      </c>
      <c r="E9" s="2">
        <v>0</v>
      </c>
      <c r="F9" s="2">
        <v>10</v>
      </c>
      <c r="G9" s="2">
        <v>10</v>
      </c>
      <c r="H9" s="2">
        <v>0</v>
      </c>
      <c r="I9" s="2">
        <v>4</v>
      </c>
      <c r="J9" s="2">
        <v>2</v>
      </c>
      <c r="K9" s="2">
        <v>1</v>
      </c>
      <c r="L9" s="2">
        <v>10</v>
      </c>
      <c r="M9" s="2">
        <v>9</v>
      </c>
      <c r="N9" s="2">
        <v>0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6</v>
      </c>
      <c r="U9" s="2">
        <v>10</v>
      </c>
      <c r="V9" s="2">
        <v>0</v>
      </c>
      <c r="W9" s="2">
        <v>10</v>
      </c>
      <c r="X9" s="2">
        <v>4</v>
      </c>
      <c r="Y9" s="2">
        <v>4</v>
      </c>
      <c r="Z9" s="2">
        <v>0</v>
      </c>
      <c r="AA9" s="2">
        <v>10</v>
      </c>
      <c r="AB9" s="2">
        <v>1</v>
      </c>
      <c r="AC9" s="2">
        <v>9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5</v>
      </c>
      <c r="AJ9" s="2"/>
      <c r="AK9" s="2"/>
      <c r="AL9" s="2">
        <v>6</v>
      </c>
      <c r="AM9" s="2">
        <f t="shared" si="0"/>
        <v>96.6</v>
      </c>
      <c r="AN9" s="2">
        <f t="shared" si="1"/>
        <v>49.8</v>
      </c>
    </row>
    <row r="10" spans="1:46" x14ac:dyDescent="0.15">
      <c r="A10" s="2">
        <v>328</v>
      </c>
      <c r="B10" s="2"/>
      <c r="C10" s="2">
        <v>8</v>
      </c>
      <c r="D10" s="2">
        <v>7</v>
      </c>
      <c r="E10" s="2">
        <v>0</v>
      </c>
      <c r="F10" s="2">
        <v>5</v>
      </c>
      <c r="G10" s="2">
        <v>4</v>
      </c>
      <c r="H10" s="2">
        <v>0</v>
      </c>
      <c r="I10" s="2">
        <v>3</v>
      </c>
      <c r="J10" s="2">
        <v>3</v>
      </c>
      <c r="K10" s="2">
        <v>0</v>
      </c>
      <c r="L10" s="2">
        <v>5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</v>
      </c>
      <c r="U10" s="2">
        <v>10</v>
      </c>
      <c r="V10" s="2">
        <v>4</v>
      </c>
      <c r="W10" s="2">
        <v>5</v>
      </c>
      <c r="X10" s="2">
        <v>10</v>
      </c>
      <c r="Y10" s="2">
        <v>8</v>
      </c>
      <c r="Z10" s="2">
        <v>0</v>
      </c>
      <c r="AA10" s="2">
        <v>7</v>
      </c>
      <c r="AB10" s="2">
        <v>7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3</v>
      </c>
      <c r="AJ10" s="2"/>
      <c r="AK10" s="2"/>
      <c r="AL10" s="2">
        <v>6</v>
      </c>
      <c r="AM10" s="2">
        <f t="shared" si="0"/>
        <v>73.3</v>
      </c>
      <c r="AN10" s="2">
        <f t="shared" si="1"/>
        <v>14.7</v>
      </c>
      <c r="AT10" t="s">
        <v>53</v>
      </c>
    </row>
    <row r="11" spans="1:46" x14ac:dyDescent="0.15">
      <c r="A11" s="2">
        <v>331</v>
      </c>
      <c r="B11" s="2"/>
      <c r="C11" s="2"/>
      <c r="D11" s="2"/>
      <c r="E11" s="2">
        <v>10</v>
      </c>
      <c r="F11" s="2"/>
      <c r="G11" s="2"/>
      <c r="H11" s="2">
        <v>4</v>
      </c>
      <c r="I11" s="2"/>
      <c r="J11" s="2"/>
      <c r="K11" s="2">
        <v>1</v>
      </c>
      <c r="L11" s="2"/>
      <c r="M11" s="2"/>
      <c r="N11" s="2">
        <v>3</v>
      </c>
      <c r="O11" s="2"/>
      <c r="P11" s="2"/>
      <c r="Q11" s="2">
        <v>0</v>
      </c>
      <c r="R11" s="2"/>
      <c r="S11" s="2"/>
      <c r="T11" s="2">
        <v>5</v>
      </c>
      <c r="U11" s="2"/>
      <c r="V11" s="2"/>
      <c r="W11" s="2">
        <v>5</v>
      </c>
      <c r="X11" s="2"/>
      <c r="Y11" s="2"/>
      <c r="Z11" s="2">
        <v>4</v>
      </c>
      <c r="AA11" s="2"/>
      <c r="AB11" s="2"/>
      <c r="AC11" s="2">
        <v>0</v>
      </c>
      <c r="AD11" s="2"/>
      <c r="AE11" s="2"/>
      <c r="AF11" s="2">
        <v>0</v>
      </c>
      <c r="AG11" s="2"/>
      <c r="AH11" s="2"/>
      <c r="AI11" s="2">
        <v>2</v>
      </c>
      <c r="AJ11" s="2"/>
      <c r="AK11" s="2"/>
      <c r="AL11" s="2">
        <v>2</v>
      </c>
      <c r="AM11" s="2"/>
      <c r="AN11" s="2"/>
    </row>
    <row r="12" spans="1:46" x14ac:dyDescent="0.15">
      <c r="A12" s="2">
        <v>332</v>
      </c>
      <c r="B12" s="2" t="s">
        <v>30</v>
      </c>
      <c r="C12" s="2">
        <v>24</v>
      </c>
      <c r="D12" s="2">
        <v>19</v>
      </c>
      <c r="E12" s="2">
        <v>0</v>
      </c>
      <c r="F12" s="2">
        <v>10</v>
      </c>
      <c r="G12" s="2">
        <v>3</v>
      </c>
      <c r="H12" s="2">
        <v>7</v>
      </c>
      <c r="I12" s="2">
        <v>5</v>
      </c>
      <c r="J12" s="2">
        <v>3</v>
      </c>
      <c r="K12" s="2">
        <v>1</v>
      </c>
      <c r="L12" s="2">
        <v>10</v>
      </c>
      <c r="M12" s="2">
        <v>3</v>
      </c>
      <c r="N12" s="2">
        <v>7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3</v>
      </c>
      <c r="U12" s="2">
        <v>10</v>
      </c>
      <c r="V12" s="2">
        <v>7</v>
      </c>
      <c r="W12" s="2">
        <v>0</v>
      </c>
      <c r="X12" s="2">
        <v>10</v>
      </c>
      <c r="Y12" s="2">
        <v>10</v>
      </c>
      <c r="Z12" s="2">
        <v>0</v>
      </c>
      <c r="AA12" s="2">
        <v>10</v>
      </c>
      <c r="AB12" s="2">
        <v>7</v>
      </c>
      <c r="AC12" s="2">
        <v>0</v>
      </c>
      <c r="AD12" s="2">
        <v>0</v>
      </c>
      <c r="AE12" s="2">
        <v>0</v>
      </c>
      <c r="AF12" s="2">
        <v>0</v>
      </c>
      <c r="AG12" s="2">
        <v>6</v>
      </c>
      <c r="AH12" s="2">
        <v>0</v>
      </c>
      <c r="AI12" s="2">
        <v>10</v>
      </c>
      <c r="AJ12" s="2"/>
      <c r="AK12" s="2"/>
      <c r="AL12" s="2">
        <v>6</v>
      </c>
      <c r="AM12" s="2">
        <f t="shared" ref="AM12:AM25" si="2">(C12)*0.9+(F12)*0.8+(I12)*4.5+(L12)+(O12)*3.8+R12+U12+X12*1.5+AA12*1.8+AD12*1.8+AG12*2</f>
        <v>117.1</v>
      </c>
      <c r="AN12" s="2">
        <f t="shared" ref="AN12:AN25" si="3">(C12-D12)*0.9+(F12-G12)*0.8+(I12-J12)*4.5+(L12-M12)+(O12-P12)*3.8+(R12-S12)+(U12-V12)+(X12-Y12)*1.5+(AA12-AB12)*1.8+(AD12-AE12)*1.8+(AG12-AH12)*2</f>
        <v>46.5</v>
      </c>
    </row>
    <row r="13" spans="1:46" x14ac:dyDescent="0.15">
      <c r="A13" s="2">
        <v>408</v>
      </c>
      <c r="B13" s="4"/>
      <c r="C13" s="2">
        <v>16</v>
      </c>
      <c r="D13" s="2">
        <v>13</v>
      </c>
      <c r="E13" s="2">
        <v>0</v>
      </c>
      <c r="F13" s="2">
        <v>10</v>
      </c>
      <c r="G13" s="2">
        <v>10</v>
      </c>
      <c r="H13" s="2">
        <v>0</v>
      </c>
      <c r="I13" s="2">
        <v>5</v>
      </c>
      <c r="J13" s="2">
        <v>5</v>
      </c>
      <c r="K13" s="2">
        <v>0</v>
      </c>
      <c r="L13" s="2">
        <v>10</v>
      </c>
      <c r="M13" s="2">
        <v>5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3</v>
      </c>
      <c r="U13" s="2">
        <v>10</v>
      </c>
      <c r="V13" s="2">
        <v>9</v>
      </c>
      <c r="W13" s="2">
        <v>0</v>
      </c>
      <c r="X13" s="2">
        <v>10</v>
      </c>
      <c r="Y13" s="2">
        <v>10</v>
      </c>
      <c r="Z13" s="2">
        <v>0</v>
      </c>
      <c r="AA13" s="2">
        <v>10</v>
      </c>
      <c r="AB13" s="2">
        <v>4</v>
      </c>
      <c r="AC13" s="2">
        <v>1</v>
      </c>
      <c r="AD13" s="2">
        <v>0</v>
      </c>
      <c r="AE13" s="2">
        <v>0</v>
      </c>
      <c r="AF13" s="2">
        <v>0</v>
      </c>
      <c r="AG13" s="2">
        <v>4</v>
      </c>
      <c r="AH13" s="2">
        <v>4</v>
      </c>
      <c r="AI13" s="2">
        <v>0</v>
      </c>
      <c r="AJ13" s="2"/>
      <c r="AK13" s="2"/>
      <c r="AL13" s="2">
        <v>6</v>
      </c>
      <c r="AM13" s="2">
        <f t="shared" si="2"/>
        <v>109.69999999999999</v>
      </c>
      <c r="AN13" s="2">
        <f t="shared" si="3"/>
        <v>19.5</v>
      </c>
    </row>
    <row r="14" spans="1:46" x14ac:dyDescent="0.15">
      <c r="A14" s="2">
        <v>419</v>
      </c>
      <c r="B14" s="3" t="s">
        <v>30</v>
      </c>
      <c r="C14" s="2">
        <v>16</v>
      </c>
      <c r="D14" s="2">
        <v>0</v>
      </c>
      <c r="E14" s="2">
        <v>20</v>
      </c>
      <c r="F14" s="2">
        <v>10</v>
      </c>
      <c r="G14" s="2">
        <v>4</v>
      </c>
      <c r="H14" s="2">
        <v>6</v>
      </c>
      <c r="I14" s="2">
        <v>4</v>
      </c>
      <c r="J14" s="2">
        <v>4</v>
      </c>
      <c r="K14" s="2">
        <v>0</v>
      </c>
      <c r="L14" s="2">
        <v>10</v>
      </c>
      <c r="M14" s="2">
        <v>4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3</v>
      </c>
      <c r="U14" s="2">
        <v>10</v>
      </c>
      <c r="V14" s="2">
        <v>0</v>
      </c>
      <c r="W14" s="2">
        <v>10</v>
      </c>
      <c r="X14" s="2">
        <v>10</v>
      </c>
      <c r="Y14" s="2">
        <v>3</v>
      </c>
      <c r="Z14" s="2">
        <v>4</v>
      </c>
      <c r="AA14" s="2">
        <v>10</v>
      </c>
      <c r="AB14" s="2">
        <v>0</v>
      </c>
      <c r="AC14" s="2">
        <v>10</v>
      </c>
      <c r="AD14" s="2">
        <v>0</v>
      </c>
      <c r="AE14" s="2">
        <v>0</v>
      </c>
      <c r="AF14" s="2">
        <v>0</v>
      </c>
      <c r="AG14" s="2">
        <v>6</v>
      </c>
      <c r="AH14" s="2">
        <v>1</v>
      </c>
      <c r="AI14" s="2">
        <v>9</v>
      </c>
      <c r="AJ14" s="2"/>
      <c r="AK14" s="2"/>
      <c r="AL14" s="2">
        <v>6</v>
      </c>
      <c r="AM14" s="2">
        <f t="shared" si="2"/>
        <v>106.4</v>
      </c>
      <c r="AN14" s="2">
        <f t="shared" si="3"/>
        <v>74.7</v>
      </c>
    </row>
    <row r="15" spans="1:46" x14ac:dyDescent="0.15">
      <c r="A15" s="2">
        <v>529</v>
      </c>
      <c r="B15" s="2" t="s">
        <v>49</v>
      </c>
      <c r="C15" s="2">
        <v>40</v>
      </c>
      <c r="D15" s="2">
        <v>13</v>
      </c>
      <c r="E15" s="2">
        <v>17</v>
      </c>
      <c r="F15" s="2">
        <v>8</v>
      </c>
      <c r="G15" s="2">
        <v>3</v>
      </c>
      <c r="H15" s="2">
        <v>2</v>
      </c>
      <c r="I15" s="2">
        <v>12</v>
      </c>
      <c r="J15" s="2">
        <v>6</v>
      </c>
      <c r="K15" s="2">
        <v>0</v>
      </c>
      <c r="L15" s="2">
        <v>6</v>
      </c>
      <c r="M15" s="2">
        <v>3</v>
      </c>
      <c r="N15" s="2">
        <v>2</v>
      </c>
      <c r="O15" s="2">
        <v>7</v>
      </c>
      <c r="P15" s="2">
        <v>0</v>
      </c>
      <c r="Q15" s="2">
        <v>5</v>
      </c>
      <c r="R15" s="2">
        <v>0</v>
      </c>
      <c r="S15" s="2">
        <v>0</v>
      </c>
      <c r="T15" s="2">
        <v>3</v>
      </c>
      <c r="U15" s="2">
        <v>10</v>
      </c>
      <c r="V15" s="2">
        <v>3</v>
      </c>
      <c r="W15" s="2">
        <v>7</v>
      </c>
      <c r="X15" s="2">
        <v>0</v>
      </c>
      <c r="Y15" s="2">
        <v>0</v>
      </c>
      <c r="Z15" s="2">
        <v>2</v>
      </c>
      <c r="AA15" s="2">
        <v>11</v>
      </c>
      <c r="AB15" s="2">
        <v>6</v>
      </c>
      <c r="AC15" s="2">
        <v>4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/>
      <c r="AK15" s="2"/>
      <c r="AL15" s="2">
        <v>6</v>
      </c>
      <c r="AM15" s="2">
        <f t="shared" si="2"/>
        <v>158.80000000000001</v>
      </c>
      <c r="AN15" s="2">
        <f t="shared" si="3"/>
        <v>100.89999999999999</v>
      </c>
    </row>
    <row r="16" spans="1:46" x14ac:dyDescent="0.15">
      <c r="A16" s="2">
        <v>534</v>
      </c>
      <c r="B16" s="2" t="s">
        <v>30</v>
      </c>
      <c r="C16" s="2">
        <v>4</v>
      </c>
      <c r="D16" s="2">
        <v>2</v>
      </c>
      <c r="E16" s="2">
        <v>3</v>
      </c>
      <c r="F16" s="2">
        <v>4</v>
      </c>
      <c r="G16" s="2">
        <v>3</v>
      </c>
      <c r="H16" s="2">
        <v>0</v>
      </c>
      <c r="I16" s="2">
        <v>3</v>
      </c>
      <c r="J16" s="2">
        <v>0</v>
      </c>
      <c r="K16" s="2">
        <v>7</v>
      </c>
      <c r="L16" s="2">
        <v>4</v>
      </c>
      <c r="M16" s="2">
        <v>0</v>
      </c>
      <c r="N16" s="2">
        <v>10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3</v>
      </c>
      <c r="U16" s="2">
        <v>2</v>
      </c>
      <c r="V16" s="2">
        <v>0</v>
      </c>
      <c r="W16" s="2">
        <v>5</v>
      </c>
      <c r="X16" s="2">
        <v>2</v>
      </c>
      <c r="Y16" s="2">
        <v>2</v>
      </c>
      <c r="Z16" s="2">
        <v>-2</v>
      </c>
      <c r="AA16" s="2">
        <v>6</v>
      </c>
      <c r="AB16" s="2">
        <v>0</v>
      </c>
      <c r="AC16" s="2">
        <v>10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/>
      <c r="AK16" s="2"/>
      <c r="AL16" s="2">
        <v>6</v>
      </c>
      <c r="AM16" s="2">
        <f t="shared" si="2"/>
        <v>40.1</v>
      </c>
      <c r="AN16" s="2">
        <f t="shared" si="3"/>
        <v>32.900000000000006</v>
      </c>
    </row>
    <row r="17" spans="1:40" x14ac:dyDescent="0.15">
      <c r="A17" s="2">
        <v>538</v>
      </c>
      <c r="B17" s="2" t="s">
        <v>30</v>
      </c>
      <c r="C17" s="2">
        <v>12</v>
      </c>
      <c r="D17" s="2">
        <v>0</v>
      </c>
      <c r="E17" s="2">
        <v>15</v>
      </c>
      <c r="F17" s="2">
        <v>10</v>
      </c>
      <c r="G17" s="2">
        <v>0</v>
      </c>
      <c r="H17" s="2">
        <v>10</v>
      </c>
      <c r="I17" s="2">
        <v>6</v>
      </c>
      <c r="J17" s="2">
        <v>0</v>
      </c>
      <c r="K17" s="2">
        <v>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3</v>
      </c>
      <c r="S17" s="2">
        <v>0</v>
      </c>
      <c r="T17" s="2">
        <v>5</v>
      </c>
      <c r="U17" s="2">
        <v>2</v>
      </c>
      <c r="V17" s="2">
        <v>0</v>
      </c>
      <c r="W17" s="2">
        <v>5</v>
      </c>
      <c r="X17" s="2">
        <v>2</v>
      </c>
      <c r="Y17" s="2">
        <v>1</v>
      </c>
      <c r="Z17" s="2">
        <v>-1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8</v>
      </c>
      <c r="AJ17" s="2"/>
      <c r="AK17" s="2"/>
      <c r="AL17" s="2">
        <v>6</v>
      </c>
      <c r="AM17" s="2">
        <f t="shared" si="2"/>
        <v>83.8</v>
      </c>
      <c r="AN17" s="2">
        <f t="shared" si="3"/>
        <v>82.3</v>
      </c>
    </row>
    <row r="18" spans="1:40" x14ac:dyDescent="0.15">
      <c r="A18" s="2">
        <v>542</v>
      </c>
      <c r="B18" s="2" t="s">
        <v>30</v>
      </c>
      <c r="C18" s="2">
        <v>30</v>
      </c>
      <c r="D18" s="2">
        <v>11</v>
      </c>
      <c r="E18" s="2">
        <v>9</v>
      </c>
      <c r="F18" s="2">
        <v>4</v>
      </c>
      <c r="G18" s="2">
        <v>2</v>
      </c>
      <c r="H18" s="2">
        <v>3</v>
      </c>
      <c r="I18" s="2">
        <v>4</v>
      </c>
      <c r="J18" s="2">
        <v>4</v>
      </c>
      <c r="K18" s="2">
        <v>-4</v>
      </c>
      <c r="L18" s="2">
        <v>5</v>
      </c>
      <c r="M18" s="2">
        <v>0</v>
      </c>
      <c r="N18" s="2">
        <v>8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3</v>
      </c>
      <c r="U18" s="2">
        <v>5</v>
      </c>
      <c r="V18" s="2">
        <v>1</v>
      </c>
      <c r="W18" s="2">
        <v>4</v>
      </c>
      <c r="X18" s="2">
        <v>5</v>
      </c>
      <c r="Y18" s="2">
        <v>1</v>
      </c>
      <c r="Z18" s="2">
        <v>4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5</v>
      </c>
      <c r="AG18" s="2">
        <v>0</v>
      </c>
      <c r="AH18" s="2">
        <v>0</v>
      </c>
      <c r="AI18" s="2">
        <v>0</v>
      </c>
      <c r="AJ18" s="2"/>
      <c r="AK18" s="2"/>
      <c r="AL18" s="2">
        <v>6</v>
      </c>
      <c r="AM18" s="2">
        <f t="shared" si="2"/>
        <v>87.5</v>
      </c>
      <c r="AN18" s="2">
        <f t="shared" si="3"/>
        <v>51.7</v>
      </c>
    </row>
    <row r="19" spans="1:40" x14ac:dyDescent="0.15">
      <c r="A19" s="2">
        <v>607</v>
      </c>
      <c r="B19" s="2" t="s">
        <v>54</v>
      </c>
      <c r="C19" s="2">
        <v>10</v>
      </c>
      <c r="D19" s="2">
        <v>6</v>
      </c>
      <c r="E19" s="2">
        <v>0</v>
      </c>
      <c r="F19" s="2">
        <v>5</v>
      </c>
      <c r="G19" s="2">
        <v>5</v>
      </c>
      <c r="H19" s="2">
        <v>0</v>
      </c>
      <c r="I19" s="2">
        <v>4</v>
      </c>
      <c r="J19" s="2">
        <v>4</v>
      </c>
      <c r="K19" s="2">
        <v>0</v>
      </c>
      <c r="L19" s="2">
        <v>2</v>
      </c>
      <c r="M19" s="2">
        <v>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3</v>
      </c>
      <c r="Y19" s="2">
        <v>3</v>
      </c>
      <c r="Z19" s="2">
        <v>0</v>
      </c>
      <c r="AA19" s="2">
        <v>10</v>
      </c>
      <c r="AB19" s="2">
        <v>1</v>
      </c>
      <c r="AC19" s="2">
        <v>9</v>
      </c>
      <c r="AD19" s="2">
        <v>0</v>
      </c>
      <c r="AE19" s="2">
        <v>0</v>
      </c>
      <c r="AF19" s="2">
        <v>0</v>
      </c>
      <c r="AG19" s="2">
        <v>4</v>
      </c>
      <c r="AH19" s="2">
        <v>3</v>
      </c>
      <c r="AI19" s="2">
        <v>0</v>
      </c>
      <c r="AJ19" s="2"/>
      <c r="AK19" s="2"/>
      <c r="AL19" s="2">
        <v>2</v>
      </c>
      <c r="AM19" s="2">
        <f t="shared" si="2"/>
        <v>65.5</v>
      </c>
      <c r="AN19" s="2">
        <f t="shared" si="3"/>
        <v>22.799999999999997</v>
      </c>
    </row>
    <row r="20" spans="1:40" x14ac:dyDescent="0.15">
      <c r="A20" s="2">
        <v>608</v>
      </c>
      <c r="B20" s="2" t="s">
        <v>30</v>
      </c>
      <c r="C20" s="2">
        <v>5</v>
      </c>
      <c r="D20" s="2">
        <v>0</v>
      </c>
      <c r="E20" s="2">
        <v>10</v>
      </c>
      <c r="F20" s="2">
        <v>4</v>
      </c>
      <c r="G20" s="2">
        <v>4</v>
      </c>
      <c r="H20" s="2">
        <v>0</v>
      </c>
      <c r="I20" s="2">
        <v>5</v>
      </c>
      <c r="J20" s="2">
        <v>2</v>
      </c>
      <c r="K20" s="2">
        <v>2</v>
      </c>
      <c r="L20" s="2">
        <v>5</v>
      </c>
      <c r="M20" s="2">
        <v>1</v>
      </c>
      <c r="N20" s="2">
        <v>5</v>
      </c>
      <c r="O20" s="2">
        <v>1</v>
      </c>
      <c r="P20" s="2">
        <v>1</v>
      </c>
      <c r="Q20" s="2">
        <v>0</v>
      </c>
      <c r="R20" s="2">
        <v>0</v>
      </c>
      <c r="S20" s="2">
        <v>0</v>
      </c>
      <c r="T20" s="2">
        <v>6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10</v>
      </c>
      <c r="AB20" s="2">
        <v>0</v>
      </c>
      <c r="AC20" s="2">
        <v>15</v>
      </c>
      <c r="AD20" s="2">
        <v>0</v>
      </c>
      <c r="AE20" s="2">
        <v>0</v>
      </c>
      <c r="AF20" s="2">
        <v>0</v>
      </c>
      <c r="AG20" s="2">
        <v>6</v>
      </c>
      <c r="AH20" s="2">
        <v>1</v>
      </c>
      <c r="AI20" s="2">
        <v>6</v>
      </c>
      <c r="AJ20" s="2"/>
      <c r="AK20" s="2"/>
      <c r="AL20" s="2">
        <v>4</v>
      </c>
      <c r="AM20" s="2">
        <f t="shared" si="2"/>
        <v>76</v>
      </c>
      <c r="AN20" s="2">
        <f t="shared" si="3"/>
        <v>50</v>
      </c>
    </row>
    <row r="21" spans="1:40" x14ac:dyDescent="0.15">
      <c r="A21" s="2">
        <v>629</v>
      </c>
      <c r="B21" s="2" t="s">
        <v>30</v>
      </c>
      <c r="C21" s="2">
        <v>30</v>
      </c>
      <c r="D21" s="2">
        <v>0</v>
      </c>
      <c r="E21" s="2">
        <v>35</v>
      </c>
      <c r="F21" s="2">
        <v>5</v>
      </c>
      <c r="G21" s="2">
        <v>0</v>
      </c>
      <c r="H21" s="2">
        <v>10</v>
      </c>
      <c r="I21" s="2">
        <v>5</v>
      </c>
      <c r="J21" s="2">
        <v>2</v>
      </c>
      <c r="K21" s="2">
        <v>2</v>
      </c>
      <c r="L21" s="2">
        <v>2</v>
      </c>
      <c r="M21" s="2">
        <v>0</v>
      </c>
      <c r="N21" s="2">
        <v>4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6</v>
      </c>
      <c r="U21" s="2">
        <v>2</v>
      </c>
      <c r="V21" s="2">
        <v>0</v>
      </c>
      <c r="W21" s="2">
        <v>4</v>
      </c>
      <c r="X21" s="2">
        <v>5</v>
      </c>
      <c r="Y21" s="2">
        <v>1</v>
      </c>
      <c r="Z21" s="2">
        <v>5</v>
      </c>
      <c r="AA21" s="2">
        <v>8</v>
      </c>
      <c r="AB21" s="2">
        <v>0</v>
      </c>
      <c r="AC21" s="2">
        <v>10</v>
      </c>
      <c r="AD21" s="2">
        <v>0</v>
      </c>
      <c r="AE21" s="2">
        <v>0</v>
      </c>
      <c r="AF21" s="2">
        <v>0</v>
      </c>
      <c r="AG21" s="2">
        <v>3</v>
      </c>
      <c r="AH21" s="2">
        <v>0</v>
      </c>
      <c r="AI21" s="2">
        <v>6</v>
      </c>
      <c r="AJ21" s="2"/>
      <c r="AK21" s="2"/>
      <c r="AL21" s="2">
        <v>4</v>
      </c>
      <c r="AM21" s="2">
        <f t="shared" si="2"/>
        <v>85.4</v>
      </c>
      <c r="AN21" s="2">
        <f t="shared" si="3"/>
        <v>74.900000000000006</v>
      </c>
    </row>
    <row r="22" spans="1:40" x14ac:dyDescent="0.15">
      <c r="A22" s="1">
        <v>715</v>
      </c>
      <c r="B22" s="6" t="s">
        <v>30</v>
      </c>
      <c r="C22" s="2">
        <v>20</v>
      </c>
      <c r="D22" s="2">
        <v>7</v>
      </c>
      <c r="E22" s="2">
        <v>8</v>
      </c>
      <c r="F22" s="2">
        <v>5</v>
      </c>
      <c r="G22" s="2">
        <v>3</v>
      </c>
      <c r="H22" s="2">
        <v>0</v>
      </c>
      <c r="I22" s="2">
        <v>0</v>
      </c>
      <c r="J22" s="2">
        <v>0</v>
      </c>
      <c r="K22" s="2">
        <v>1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0</v>
      </c>
      <c r="R22" s="2">
        <v>0</v>
      </c>
      <c r="S22" s="2">
        <v>0</v>
      </c>
      <c r="T22" s="2">
        <v>4</v>
      </c>
      <c r="U22" s="2">
        <v>10</v>
      </c>
      <c r="V22" s="2">
        <v>0</v>
      </c>
      <c r="W22" s="2">
        <v>15</v>
      </c>
      <c r="X22" s="2">
        <v>2</v>
      </c>
      <c r="Y22" s="2">
        <v>0</v>
      </c>
      <c r="Z22" s="2">
        <v>5</v>
      </c>
      <c r="AA22" s="2">
        <v>15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5</v>
      </c>
      <c r="AH22" s="2">
        <v>1</v>
      </c>
      <c r="AI22" s="2">
        <v>5</v>
      </c>
      <c r="AJ22" s="2"/>
      <c r="AK22" s="2"/>
      <c r="AL22" s="2">
        <v>4</v>
      </c>
      <c r="AM22" s="2">
        <f t="shared" si="2"/>
        <v>87.4</v>
      </c>
      <c r="AN22" s="2">
        <f t="shared" si="3"/>
        <v>61.3</v>
      </c>
    </row>
    <row r="23" spans="1:40" x14ac:dyDescent="0.15">
      <c r="A23" s="2">
        <v>719</v>
      </c>
      <c r="B23" s="2"/>
      <c r="C23" s="2">
        <v>10</v>
      </c>
      <c r="D23" s="2">
        <v>7</v>
      </c>
      <c r="E23" s="2">
        <v>0</v>
      </c>
      <c r="F23" s="2">
        <v>2</v>
      </c>
      <c r="G23" s="2">
        <v>0</v>
      </c>
      <c r="H23" s="2">
        <v>5</v>
      </c>
      <c r="I23" s="2">
        <v>2</v>
      </c>
      <c r="J23" s="2">
        <v>1</v>
      </c>
      <c r="K23" s="2">
        <v>1</v>
      </c>
      <c r="L23" s="2">
        <v>2</v>
      </c>
      <c r="M23" s="2">
        <v>2</v>
      </c>
      <c r="N23" s="2">
        <v>-2</v>
      </c>
      <c r="O23" s="2">
        <v>2</v>
      </c>
      <c r="P23" s="2">
        <v>2</v>
      </c>
      <c r="Q23" s="2">
        <v>0</v>
      </c>
      <c r="R23" s="2">
        <v>0</v>
      </c>
      <c r="S23" s="2">
        <v>0</v>
      </c>
      <c r="T23" s="2">
        <v>4</v>
      </c>
      <c r="U23" s="2">
        <v>3</v>
      </c>
      <c r="V23" s="2">
        <v>2</v>
      </c>
      <c r="W23" s="2">
        <v>0</v>
      </c>
      <c r="X23" s="2">
        <v>2</v>
      </c>
      <c r="Y23" s="2">
        <v>0</v>
      </c>
      <c r="Z23" s="2">
        <v>0</v>
      </c>
      <c r="AA23" s="2">
        <v>4</v>
      </c>
      <c r="AB23" s="2">
        <v>1</v>
      </c>
      <c r="AC23" s="2">
        <v>3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2</v>
      </c>
      <c r="AJ23" s="2"/>
      <c r="AK23" s="2"/>
      <c r="AL23" s="2">
        <v>3</v>
      </c>
      <c r="AM23" s="2">
        <f t="shared" si="2"/>
        <v>44.400000000000006</v>
      </c>
      <c r="AN23" s="2">
        <f t="shared" si="3"/>
        <v>20.200000000000003</v>
      </c>
    </row>
    <row r="24" spans="1:40" x14ac:dyDescent="0.15">
      <c r="A24" s="2">
        <v>733</v>
      </c>
      <c r="B24" s="2" t="s">
        <v>30</v>
      </c>
      <c r="C24" s="2">
        <v>25</v>
      </c>
      <c r="D24" s="2">
        <v>0</v>
      </c>
      <c r="E24" s="2">
        <v>30</v>
      </c>
      <c r="F24" s="2">
        <v>5</v>
      </c>
      <c r="G24" s="2">
        <v>5</v>
      </c>
      <c r="H24" s="2">
        <v>-5</v>
      </c>
      <c r="I24" s="2">
        <v>2</v>
      </c>
      <c r="J24" s="2">
        <v>1</v>
      </c>
      <c r="K24" s="2">
        <v>1</v>
      </c>
      <c r="L24" s="2">
        <v>4</v>
      </c>
      <c r="M24" s="2">
        <v>0</v>
      </c>
      <c r="N24" s="2">
        <v>6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6</v>
      </c>
      <c r="U24" s="2">
        <v>4</v>
      </c>
      <c r="V24" s="2">
        <v>0</v>
      </c>
      <c r="W24" s="2">
        <v>6</v>
      </c>
      <c r="X24" s="2">
        <v>2</v>
      </c>
      <c r="Y24" s="2">
        <v>0</v>
      </c>
      <c r="Z24" s="2">
        <v>0</v>
      </c>
      <c r="AA24" s="2">
        <v>5</v>
      </c>
      <c r="AB24" s="2">
        <v>0</v>
      </c>
      <c r="AC24" s="2">
        <v>10</v>
      </c>
      <c r="AD24" s="2">
        <v>0</v>
      </c>
      <c r="AE24" s="2">
        <v>0</v>
      </c>
      <c r="AF24" s="2">
        <v>0</v>
      </c>
      <c r="AG24" s="2">
        <v>5</v>
      </c>
      <c r="AH24" s="2">
        <v>0</v>
      </c>
      <c r="AI24" s="2">
        <v>8</v>
      </c>
      <c r="AJ24" s="2"/>
      <c r="AK24" s="2"/>
      <c r="AL24" s="2">
        <v>6</v>
      </c>
      <c r="AM24" s="2">
        <f t="shared" si="2"/>
        <v>69.3</v>
      </c>
      <c r="AN24" s="2">
        <f t="shared" si="3"/>
        <v>57</v>
      </c>
    </row>
    <row r="25" spans="1:40" x14ac:dyDescent="0.15">
      <c r="A25" s="2">
        <v>740</v>
      </c>
      <c r="B25" s="2" t="s">
        <v>37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 t="shared" si="2"/>
        <v>0</v>
      </c>
      <c r="AN25" s="2">
        <f t="shared" si="3"/>
        <v>0</v>
      </c>
    </row>
    <row r="26" spans="1:40" x14ac:dyDescent="0.15">
      <c r="A26" s="2" t="s">
        <v>23</v>
      </c>
      <c r="B26" s="2"/>
      <c r="C26" s="2">
        <f>SUM(C24:C25)</f>
        <v>25</v>
      </c>
      <c r="D26" s="2"/>
      <c r="E26" s="2"/>
      <c r="F26" s="2">
        <f>SUM(F24:F25)</f>
        <v>5</v>
      </c>
      <c r="G26" s="2"/>
      <c r="H26" s="2"/>
      <c r="I26" s="2">
        <f>SUM(I24:I25)</f>
        <v>2</v>
      </c>
      <c r="J26" s="2"/>
      <c r="K26" s="2"/>
      <c r="L26" s="2">
        <f>SUM(L24:L25)</f>
        <v>4</v>
      </c>
      <c r="M26" s="2"/>
      <c r="N26" s="2"/>
      <c r="O26" s="2">
        <f>SUM(O24:O25)</f>
        <v>1</v>
      </c>
      <c r="P26" s="2"/>
      <c r="Q26" s="2"/>
      <c r="R26" s="2">
        <f>SUM(R24:R25)</f>
        <v>0</v>
      </c>
      <c r="S26" s="2"/>
      <c r="T26" s="2"/>
      <c r="U26" s="2">
        <f>SUM(U24:U25)</f>
        <v>4</v>
      </c>
      <c r="V26" s="2"/>
      <c r="W26" s="2"/>
      <c r="X26" s="2">
        <f>SUM(X24:X25)</f>
        <v>2</v>
      </c>
      <c r="Y26" s="2"/>
      <c r="Z26" s="2"/>
      <c r="AA26" s="2">
        <f>SUM(AA24:AA25)</f>
        <v>5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1608.1000000000004</v>
      </c>
      <c r="AN26" s="2">
        <f>SUM(AN4:AN25)</f>
        <v>884.29999999999984</v>
      </c>
    </row>
    <row r="27" spans="1:40" x14ac:dyDescent="0.15">
      <c r="AN27">
        <v>884.3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S21" sqref="S21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52" t="s">
        <v>26</v>
      </c>
      <c r="B1" s="1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</row>
    <row r="2" spans="1:46" x14ac:dyDescent="0.15">
      <c r="A2" s="52"/>
      <c r="B2" s="1"/>
      <c r="C2" s="52" t="s">
        <v>4</v>
      </c>
      <c r="D2" s="52"/>
      <c r="E2" s="52"/>
      <c r="F2" s="52" t="s">
        <v>5</v>
      </c>
      <c r="G2" s="52"/>
      <c r="H2" s="52"/>
      <c r="I2" s="52" t="s">
        <v>27</v>
      </c>
      <c r="J2" s="52"/>
      <c r="K2" s="52"/>
      <c r="L2" s="52" t="s">
        <v>7</v>
      </c>
      <c r="M2" s="52"/>
      <c r="N2" s="52"/>
      <c r="O2" s="52" t="s">
        <v>9</v>
      </c>
      <c r="P2" s="52"/>
      <c r="Q2" s="52"/>
      <c r="R2" s="52" t="s">
        <v>10</v>
      </c>
      <c r="S2" s="52"/>
      <c r="T2" s="52"/>
      <c r="U2" s="52" t="s">
        <v>11</v>
      </c>
      <c r="V2" s="52"/>
      <c r="W2" s="52"/>
      <c r="X2" s="52" t="s">
        <v>12</v>
      </c>
      <c r="Y2" s="52"/>
      <c r="Z2" s="52"/>
      <c r="AA2" s="52" t="s">
        <v>13</v>
      </c>
      <c r="AB2" s="52"/>
      <c r="AC2" s="52"/>
      <c r="AD2" s="52" t="s">
        <v>28</v>
      </c>
      <c r="AE2" s="52"/>
      <c r="AF2" s="52"/>
      <c r="AG2" s="54" t="s">
        <v>35</v>
      </c>
      <c r="AH2" s="52"/>
      <c r="AI2" s="52"/>
      <c r="AJ2" s="48" t="s">
        <v>52</v>
      </c>
      <c r="AK2" s="49"/>
      <c r="AL2" s="50"/>
      <c r="AM2" s="1"/>
      <c r="AN2" s="2"/>
    </row>
    <row r="3" spans="1:46" x14ac:dyDescent="0.15">
      <c r="A3" s="52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13</v>
      </c>
      <c r="D4" s="2">
        <v>4</v>
      </c>
      <c r="E4" s="2">
        <v>6</v>
      </c>
      <c r="F4" s="2">
        <v>7</v>
      </c>
      <c r="G4" s="2">
        <v>2</v>
      </c>
      <c r="H4" s="2">
        <v>4</v>
      </c>
      <c r="I4" s="2">
        <v>2</v>
      </c>
      <c r="J4" s="2">
        <v>2</v>
      </c>
      <c r="K4" s="2">
        <v>0</v>
      </c>
      <c r="L4" s="2">
        <v>10</v>
      </c>
      <c r="M4" s="2">
        <v>4</v>
      </c>
      <c r="N4" s="2">
        <v>3</v>
      </c>
      <c r="O4" s="2">
        <v>1</v>
      </c>
      <c r="P4" s="2">
        <v>1</v>
      </c>
      <c r="Q4" s="2">
        <v>0</v>
      </c>
      <c r="R4" s="2">
        <v>6</v>
      </c>
      <c r="S4" s="2">
        <v>0</v>
      </c>
      <c r="T4" s="2">
        <v>0</v>
      </c>
      <c r="U4" s="2">
        <v>9</v>
      </c>
      <c r="V4" s="2">
        <v>2</v>
      </c>
      <c r="W4" s="2">
        <v>3</v>
      </c>
      <c r="X4" s="2">
        <v>2</v>
      </c>
      <c r="Y4" s="2">
        <v>2</v>
      </c>
      <c r="Z4" s="2">
        <v>0</v>
      </c>
      <c r="AA4" s="2">
        <v>15</v>
      </c>
      <c r="AB4" s="2">
        <v>1</v>
      </c>
      <c r="AC4" s="2">
        <v>4</v>
      </c>
      <c r="AD4" s="2">
        <v>0</v>
      </c>
      <c r="AE4" s="2">
        <v>0</v>
      </c>
      <c r="AF4" s="2">
        <v>1</v>
      </c>
      <c r="AG4" s="2">
        <v>4</v>
      </c>
      <c r="AH4" s="2">
        <v>3</v>
      </c>
      <c r="AI4" s="2">
        <v>-1</v>
      </c>
      <c r="AJ4" s="2">
        <v>6</v>
      </c>
      <c r="AK4" s="2">
        <v>0</v>
      </c>
      <c r="AL4" s="2">
        <v>10</v>
      </c>
      <c r="AM4" s="2">
        <f>(C4)*0.9+(F4)*0.8+(I4)*4.5+(L4)+(O4)*3.8+R4+U4+X4*1.5+AA4*1.8+AD4*1.8+AG4*2+AJ4*1.5</f>
        <v>102.1</v>
      </c>
      <c r="AN4" s="2">
        <f>(C4-D4)*0.9+(F4-G4)*0.8+(I4-J4)*4.5+(L4-M4)+(O4-P4)*3.8+(R4-S4)+(U4-V4)+(X4-Y4)*1.5+(AA4-AB4)*1.8+(AD4-AE4)*1.8+(AG4-AH4)*2+(AJ4-AK4)*1.5</f>
        <v>67.3</v>
      </c>
    </row>
    <row r="5" spans="1:46" x14ac:dyDescent="0.15">
      <c r="A5" s="2">
        <v>214</v>
      </c>
      <c r="B5" s="2" t="s">
        <v>30</v>
      </c>
      <c r="C5" s="2">
        <v>13</v>
      </c>
      <c r="D5" s="2">
        <v>13</v>
      </c>
      <c r="E5" s="2">
        <v>-3</v>
      </c>
      <c r="F5" s="2">
        <v>7</v>
      </c>
      <c r="G5" s="2">
        <v>6</v>
      </c>
      <c r="H5" s="2">
        <v>0</v>
      </c>
      <c r="I5" s="2">
        <v>2</v>
      </c>
      <c r="J5" s="2">
        <v>2</v>
      </c>
      <c r="K5" s="2">
        <v>0</v>
      </c>
      <c r="L5" s="2">
        <v>2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R5" s="2">
        <v>6</v>
      </c>
      <c r="S5" s="2">
        <v>5</v>
      </c>
      <c r="T5" s="2">
        <v>0</v>
      </c>
      <c r="U5" s="2">
        <v>10</v>
      </c>
      <c r="V5" s="2">
        <v>5</v>
      </c>
      <c r="W5" s="2">
        <v>3</v>
      </c>
      <c r="X5" s="2">
        <v>4</v>
      </c>
      <c r="Y5" s="2">
        <v>4</v>
      </c>
      <c r="Z5" s="2">
        <v>-1</v>
      </c>
      <c r="AA5" s="2">
        <v>15</v>
      </c>
      <c r="AB5" s="2">
        <v>3</v>
      </c>
      <c r="AC5" s="2">
        <v>12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-1</v>
      </c>
      <c r="AJ5" s="2">
        <v>6</v>
      </c>
      <c r="AK5" s="2">
        <v>3</v>
      </c>
      <c r="AL5" s="2">
        <v>3</v>
      </c>
      <c r="AM5" s="2">
        <f t="shared" ref="AM5:AM25" si="0">(C5)*0.9+(F5)*0.8+(I5)*4.5+(L5)+(O5)*3.8+R5+U5+X5*1.5+AA5*1.8+AD5*1.8+AG5*2+AJ5*1.5</f>
        <v>90.3</v>
      </c>
      <c r="AN5" s="2">
        <f t="shared" ref="AN5:AN25" si="1">(C5-D5)*0.9+(F5-G5)*0.8+(I5-J5)*4.5+(L5-M5)+(O5-P5)*3.8+(R5-S5)+(U5-V5)+(X5-Y5)*1.5+(AA5-AB5)*1.8+(AD5-AE5)*1.8+(AG5-AH5)*2+(AJ5-AK5)*1.5</f>
        <v>33.900000000000006</v>
      </c>
    </row>
    <row r="6" spans="1:46" x14ac:dyDescent="0.15">
      <c r="A6" s="2">
        <v>217</v>
      </c>
      <c r="B6" s="2"/>
      <c r="C6" s="2">
        <v>6</v>
      </c>
      <c r="D6" s="2">
        <v>0</v>
      </c>
      <c r="E6" s="2">
        <v>10</v>
      </c>
      <c r="F6" s="2">
        <v>0</v>
      </c>
      <c r="G6" s="2">
        <v>0</v>
      </c>
      <c r="H6" s="2">
        <v>2</v>
      </c>
      <c r="I6" s="2">
        <v>3</v>
      </c>
      <c r="J6" s="2">
        <v>2</v>
      </c>
      <c r="K6" s="2">
        <v>0</v>
      </c>
      <c r="L6" s="2">
        <v>0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3</v>
      </c>
      <c r="S6" s="2">
        <v>0</v>
      </c>
      <c r="T6" s="2">
        <v>2</v>
      </c>
      <c r="U6" s="2">
        <v>7</v>
      </c>
      <c r="V6" s="2">
        <v>0</v>
      </c>
      <c r="W6" s="2">
        <v>6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0</v>
      </c>
      <c r="AD6" s="2">
        <v>1</v>
      </c>
      <c r="AE6" s="2">
        <v>1</v>
      </c>
      <c r="AF6" s="2">
        <v>0</v>
      </c>
      <c r="AG6" s="2">
        <v>6</v>
      </c>
      <c r="AH6" s="2">
        <v>0</v>
      </c>
      <c r="AI6" s="2">
        <v>0</v>
      </c>
      <c r="AJ6" s="2">
        <v>3</v>
      </c>
      <c r="AK6" s="2">
        <v>1</v>
      </c>
      <c r="AL6" s="2">
        <v>4</v>
      </c>
      <c r="AM6" s="2">
        <f t="shared" si="0"/>
        <v>50.8</v>
      </c>
      <c r="AN6" s="2">
        <f t="shared" si="1"/>
        <v>34.9</v>
      </c>
    </row>
    <row r="7" spans="1:46" x14ac:dyDescent="0.15">
      <c r="A7" s="2">
        <v>219</v>
      </c>
      <c r="B7" s="2"/>
      <c r="C7" s="2">
        <v>9</v>
      </c>
      <c r="D7" s="2">
        <v>1</v>
      </c>
      <c r="E7" s="2">
        <v>8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1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1</v>
      </c>
      <c r="T7" s="2">
        <v>2</v>
      </c>
      <c r="U7" s="2">
        <v>3</v>
      </c>
      <c r="V7" s="2">
        <v>1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0</v>
      </c>
      <c r="AC7" s="2">
        <v>3</v>
      </c>
      <c r="AD7" s="2">
        <v>0</v>
      </c>
      <c r="AE7" s="2">
        <v>0</v>
      </c>
      <c r="AF7" s="2">
        <v>0</v>
      </c>
      <c r="AG7" s="2">
        <v>3</v>
      </c>
      <c r="AH7" s="2">
        <v>1</v>
      </c>
      <c r="AI7" s="2">
        <v>2</v>
      </c>
      <c r="AJ7" s="2">
        <v>2</v>
      </c>
      <c r="AK7" s="2">
        <v>2</v>
      </c>
      <c r="AL7" s="2">
        <v>0</v>
      </c>
      <c r="AM7" s="2">
        <f t="shared" si="0"/>
        <v>43.1</v>
      </c>
      <c r="AN7" s="2">
        <f t="shared" si="1"/>
        <v>23.3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-1</v>
      </c>
      <c r="R8" s="2">
        <v>3</v>
      </c>
      <c r="S8" s="2">
        <v>3</v>
      </c>
      <c r="T8" s="2">
        <v>0</v>
      </c>
      <c r="U8" s="2">
        <v>5</v>
      </c>
      <c r="V8" s="2">
        <v>1</v>
      </c>
      <c r="W8" s="2">
        <v>4</v>
      </c>
      <c r="X8" s="2">
        <v>2</v>
      </c>
      <c r="Y8" s="2">
        <v>0</v>
      </c>
      <c r="Z8" s="2">
        <v>3</v>
      </c>
      <c r="AA8" s="2">
        <v>3</v>
      </c>
      <c r="AB8" s="2">
        <v>0</v>
      </c>
      <c r="AC8" s="2">
        <v>4</v>
      </c>
      <c r="AD8" s="2">
        <v>1</v>
      </c>
      <c r="AE8" s="2">
        <v>1</v>
      </c>
      <c r="AF8" s="2">
        <v>-1</v>
      </c>
      <c r="AG8" s="2">
        <v>3</v>
      </c>
      <c r="AH8" s="2">
        <v>3</v>
      </c>
      <c r="AI8" s="2">
        <v>-1</v>
      </c>
      <c r="AJ8" s="2">
        <v>2</v>
      </c>
      <c r="AK8" s="2">
        <v>2</v>
      </c>
      <c r="AL8" s="2">
        <v>0</v>
      </c>
      <c r="AM8" s="2">
        <f t="shared" si="0"/>
        <v>42.5</v>
      </c>
      <c r="AN8" s="2">
        <f t="shared" si="1"/>
        <v>12.4</v>
      </c>
    </row>
    <row r="9" spans="1:46" x14ac:dyDescent="0.15">
      <c r="A9" s="2">
        <v>319</v>
      </c>
      <c r="B9" s="3"/>
      <c r="C9" s="2">
        <v>8</v>
      </c>
      <c r="D9" s="2">
        <v>3</v>
      </c>
      <c r="E9" s="2">
        <v>2</v>
      </c>
      <c r="F9" s="2">
        <v>10</v>
      </c>
      <c r="G9" s="2">
        <v>7</v>
      </c>
      <c r="H9" s="2">
        <v>0</v>
      </c>
      <c r="I9" s="2">
        <v>3</v>
      </c>
      <c r="J9" s="2">
        <v>2</v>
      </c>
      <c r="K9" s="2">
        <v>0</v>
      </c>
      <c r="L9" s="2">
        <v>9</v>
      </c>
      <c r="M9" s="2">
        <v>8</v>
      </c>
      <c r="N9" s="2">
        <v>-3</v>
      </c>
      <c r="O9" s="2">
        <v>1</v>
      </c>
      <c r="P9" s="2">
        <v>0</v>
      </c>
      <c r="Q9" s="2">
        <v>0</v>
      </c>
      <c r="R9" s="2">
        <v>6</v>
      </c>
      <c r="S9" s="2">
        <v>4</v>
      </c>
      <c r="T9" s="2">
        <v>0</v>
      </c>
      <c r="U9" s="2">
        <v>10</v>
      </c>
      <c r="V9" s="2">
        <v>2</v>
      </c>
      <c r="W9" s="2">
        <v>10</v>
      </c>
      <c r="X9" s="2">
        <v>4</v>
      </c>
      <c r="Y9" s="2">
        <v>4</v>
      </c>
      <c r="Z9" s="2">
        <v>-2</v>
      </c>
      <c r="AA9" s="2">
        <v>10</v>
      </c>
      <c r="AB9" s="2">
        <v>0</v>
      </c>
      <c r="AC9" s="2">
        <v>15</v>
      </c>
      <c r="AD9" s="2">
        <v>0</v>
      </c>
      <c r="AE9" s="2">
        <v>0</v>
      </c>
      <c r="AF9" s="2">
        <v>0</v>
      </c>
      <c r="AG9" s="2">
        <v>6</v>
      </c>
      <c r="AH9" s="2">
        <v>3</v>
      </c>
      <c r="AI9" s="2">
        <v>3</v>
      </c>
      <c r="AJ9" s="2">
        <v>6</v>
      </c>
      <c r="AK9" s="2">
        <v>0</v>
      </c>
      <c r="AL9" s="2">
        <v>10</v>
      </c>
      <c r="AM9" s="2">
        <f t="shared" si="0"/>
        <v>102.5</v>
      </c>
      <c r="AN9" s="2">
        <f t="shared" si="1"/>
        <v>59.2</v>
      </c>
    </row>
    <row r="10" spans="1:46" x14ac:dyDescent="0.15">
      <c r="A10" s="2">
        <v>328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>
        <f t="shared" si="0"/>
        <v>0</v>
      </c>
      <c r="AN10" s="2">
        <f t="shared" si="1"/>
        <v>0</v>
      </c>
      <c r="AT10" t="s">
        <v>53</v>
      </c>
    </row>
    <row r="11" spans="1:46" x14ac:dyDescent="0.15">
      <c r="A11" s="2">
        <v>331</v>
      </c>
      <c r="B11" s="2"/>
      <c r="C11" s="2">
        <v>10</v>
      </c>
      <c r="D11" s="2">
        <v>0</v>
      </c>
      <c r="E11" s="2">
        <v>15</v>
      </c>
      <c r="F11" s="2">
        <v>4</v>
      </c>
      <c r="G11" s="2">
        <v>4</v>
      </c>
      <c r="H11" s="2">
        <v>0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4</v>
      </c>
      <c r="T11" s="2">
        <v>0</v>
      </c>
      <c r="U11" s="2">
        <v>5</v>
      </c>
      <c r="V11" s="2">
        <v>0</v>
      </c>
      <c r="W11" s="2">
        <v>10</v>
      </c>
      <c r="X11" s="2">
        <v>4</v>
      </c>
      <c r="Y11" s="2">
        <v>4</v>
      </c>
      <c r="Z11" s="2">
        <v>-2</v>
      </c>
      <c r="AA11" s="2">
        <v>0</v>
      </c>
      <c r="AB11" s="2">
        <v>0</v>
      </c>
      <c r="AC11" s="2">
        <v>5</v>
      </c>
      <c r="AD11" s="2">
        <v>0</v>
      </c>
      <c r="AE11" s="2">
        <v>0</v>
      </c>
      <c r="AF11" s="2">
        <v>0</v>
      </c>
      <c r="AG11" s="2">
        <v>2</v>
      </c>
      <c r="AH11" s="2">
        <v>0</v>
      </c>
      <c r="AI11" s="2">
        <v>4</v>
      </c>
      <c r="AJ11" s="2">
        <v>2</v>
      </c>
      <c r="AK11" s="2">
        <v>2</v>
      </c>
      <c r="AL11" s="2">
        <v>0</v>
      </c>
      <c r="AM11" s="2">
        <f t="shared" si="0"/>
        <v>42.7</v>
      </c>
      <c r="AN11" s="2">
        <f t="shared" si="1"/>
        <v>19</v>
      </c>
    </row>
    <row r="12" spans="1:46" x14ac:dyDescent="0.15">
      <c r="A12" s="2">
        <v>332</v>
      </c>
      <c r="B12" s="2" t="s">
        <v>30</v>
      </c>
      <c r="C12" s="2">
        <v>19</v>
      </c>
      <c r="D12" s="2">
        <v>16</v>
      </c>
      <c r="E12" s="2">
        <v>0</v>
      </c>
      <c r="F12" s="2">
        <v>10</v>
      </c>
      <c r="G12" s="2">
        <v>4</v>
      </c>
      <c r="H12" s="2">
        <v>2</v>
      </c>
      <c r="I12" s="2">
        <v>4</v>
      </c>
      <c r="J12" s="2">
        <v>3</v>
      </c>
      <c r="K12" s="2">
        <v>0</v>
      </c>
      <c r="L12" s="2">
        <v>10</v>
      </c>
      <c r="M12" s="2">
        <v>6</v>
      </c>
      <c r="N12" s="2">
        <v>0</v>
      </c>
      <c r="O12" s="2">
        <v>0</v>
      </c>
      <c r="P12" s="2">
        <v>0</v>
      </c>
      <c r="Q12" s="2">
        <v>0</v>
      </c>
      <c r="R12" s="2">
        <v>3</v>
      </c>
      <c r="S12" s="2">
        <v>0</v>
      </c>
      <c r="T12" s="2">
        <v>6</v>
      </c>
      <c r="U12" s="2">
        <v>7</v>
      </c>
      <c r="V12" s="2">
        <v>6</v>
      </c>
      <c r="W12" s="2">
        <v>0</v>
      </c>
      <c r="X12" s="2">
        <v>10</v>
      </c>
      <c r="Y12" s="2">
        <v>10</v>
      </c>
      <c r="Z12" s="2">
        <v>-5</v>
      </c>
      <c r="AA12" s="2">
        <v>7</v>
      </c>
      <c r="AB12" s="2">
        <v>3</v>
      </c>
      <c r="AC12" s="2">
        <v>2</v>
      </c>
      <c r="AD12" s="2">
        <v>0</v>
      </c>
      <c r="AE12" s="2">
        <v>0</v>
      </c>
      <c r="AF12" s="2">
        <v>0</v>
      </c>
      <c r="AG12" s="2">
        <v>10</v>
      </c>
      <c r="AH12" s="2">
        <v>0</v>
      </c>
      <c r="AI12" s="2">
        <v>15</v>
      </c>
      <c r="AJ12" s="2">
        <v>6</v>
      </c>
      <c r="AK12" s="2">
        <v>3</v>
      </c>
      <c r="AL12" s="2">
        <v>3</v>
      </c>
      <c r="AM12" s="2">
        <f t="shared" si="0"/>
        <v>119.69999999999999</v>
      </c>
      <c r="AN12" s="2">
        <f t="shared" si="1"/>
        <v>51.7</v>
      </c>
    </row>
    <row r="13" spans="1:46" x14ac:dyDescent="0.15">
      <c r="A13" s="2">
        <v>408</v>
      </c>
      <c r="B13" s="4"/>
      <c r="C13" s="2">
        <v>13</v>
      </c>
      <c r="D13" s="2">
        <v>8</v>
      </c>
      <c r="E13" s="2">
        <v>0</v>
      </c>
      <c r="F13" s="2">
        <v>10</v>
      </c>
      <c r="G13" s="2">
        <v>8</v>
      </c>
      <c r="H13" s="2">
        <v>-3</v>
      </c>
      <c r="I13" s="2">
        <v>5</v>
      </c>
      <c r="J13" s="2">
        <v>1</v>
      </c>
      <c r="K13" s="2">
        <v>3</v>
      </c>
      <c r="L13" s="2">
        <v>5</v>
      </c>
      <c r="M13" s="2">
        <v>0</v>
      </c>
      <c r="N13" s="2">
        <v>5</v>
      </c>
      <c r="O13" s="2">
        <v>1</v>
      </c>
      <c r="P13" s="2">
        <v>1</v>
      </c>
      <c r="Q13" s="2">
        <v>-1</v>
      </c>
      <c r="R13" s="2">
        <v>3</v>
      </c>
      <c r="S13" s="2">
        <v>1</v>
      </c>
      <c r="T13" s="2">
        <v>2</v>
      </c>
      <c r="U13" s="2">
        <v>9</v>
      </c>
      <c r="V13" s="2">
        <v>8</v>
      </c>
      <c r="W13" s="2">
        <v>-3</v>
      </c>
      <c r="X13" s="2">
        <v>10</v>
      </c>
      <c r="Y13" s="2">
        <v>8</v>
      </c>
      <c r="Z13" s="2">
        <v>-3</v>
      </c>
      <c r="AA13" s="2">
        <v>5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3</v>
      </c>
      <c r="AI13" s="2">
        <v>0</v>
      </c>
      <c r="AJ13" s="2">
        <v>6</v>
      </c>
      <c r="AK13" s="2">
        <v>1</v>
      </c>
      <c r="AL13" s="2">
        <v>6</v>
      </c>
      <c r="AM13" s="2">
        <f t="shared" si="0"/>
        <v>104</v>
      </c>
      <c r="AN13" s="2">
        <f t="shared" si="1"/>
        <v>53.6</v>
      </c>
    </row>
    <row r="14" spans="1:46" x14ac:dyDescent="0.15">
      <c r="A14" s="2">
        <v>419</v>
      </c>
      <c r="B14" s="3" t="s">
        <v>30</v>
      </c>
      <c r="C14" s="2">
        <v>20</v>
      </c>
      <c r="D14" s="2">
        <v>4</v>
      </c>
      <c r="E14" s="2">
        <v>12</v>
      </c>
      <c r="F14" s="2">
        <v>10</v>
      </c>
      <c r="G14" s="2">
        <v>0</v>
      </c>
      <c r="H14" s="2">
        <v>15</v>
      </c>
      <c r="I14" s="2">
        <v>4</v>
      </c>
      <c r="J14" s="2">
        <v>4</v>
      </c>
      <c r="K14" s="2">
        <v>-2</v>
      </c>
      <c r="L14" s="2">
        <v>5</v>
      </c>
      <c r="M14" s="2">
        <v>0</v>
      </c>
      <c r="N14" s="2">
        <v>5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>
        <v>5</v>
      </c>
      <c r="U14" s="2">
        <v>10</v>
      </c>
      <c r="V14" s="2">
        <v>1</v>
      </c>
      <c r="W14" s="2">
        <v>9</v>
      </c>
      <c r="X14" s="2">
        <v>7</v>
      </c>
      <c r="Y14" s="2">
        <v>0</v>
      </c>
      <c r="Z14" s="2">
        <v>10</v>
      </c>
      <c r="AA14" s="2">
        <v>10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10</v>
      </c>
      <c r="AH14" s="2">
        <v>3</v>
      </c>
      <c r="AI14" s="2">
        <v>5</v>
      </c>
      <c r="AJ14" s="2">
        <v>6</v>
      </c>
      <c r="AK14" s="2">
        <v>0</v>
      </c>
      <c r="AL14" s="2">
        <v>10</v>
      </c>
      <c r="AM14" s="2">
        <f t="shared" si="0"/>
        <v>119.5</v>
      </c>
      <c r="AN14" s="2">
        <f t="shared" si="1"/>
        <v>90.9</v>
      </c>
    </row>
    <row r="15" spans="1:46" x14ac:dyDescent="0.15">
      <c r="A15" s="2">
        <v>529</v>
      </c>
      <c r="B15" s="2" t="s">
        <v>32</v>
      </c>
      <c r="C15" s="2">
        <v>30</v>
      </c>
      <c r="D15" s="2">
        <v>0</v>
      </c>
      <c r="E15" s="2">
        <v>35</v>
      </c>
      <c r="F15" s="2">
        <v>5</v>
      </c>
      <c r="G15" s="2">
        <v>0</v>
      </c>
      <c r="H15" s="2">
        <v>10</v>
      </c>
      <c r="I15" s="2">
        <v>6</v>
      </c>
      <c r="J15" s="2">
        <v>0</v>
      </c>
      <c r="K15" s="2">
        <v>6</v>
      </c>
      <c r="L15" s="2">
        <v>5</v>
      </c>
      <c r="M15" s="2">
        <v>1</v>
      </c>
      <c r="N15" s="2">
        <v>4</v>
      </c>
      <c r="O15" s="2">
        <v>5</v>
      </c>
      <c r="P15" s="2">
        <v>0</v>
      </c>
      <c r="Q15" s="2">
        <v>7</v>
      </c>
      <c r="R15" s="2">
        <v>3</v>
      </c>
      <c r="S15" s="2">
        <v>0</v>
      </c>
      <c r="T15" s="2">
        <v>2</v>
      </c>
      <c r="U15" s="2">
        <v>10</v>
      </c>
      <c r="V15" s="2">
        <v>1</v>
      </c>
      <c r="W15" s="2">
        <v>9</v>
      </c>
      <c r="X15" s="2">
        <v>2</v>
      </c>
      <c r="Y15" s="2">
        <v>0</v>
      </c>
      <c r="Z15" s="2">
        <v>4</v>
      </c>
      <c r="AA15" s="2">
        <v>10</v>
      </c>
      <c r="AB15" s="2">
        <v>4</v>
      </c>
      <c r="AC15" s="2">
        <v>6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6</v>
      </c>
      <c r="AJ15" s="2">
        <v>6</v>
      </c>
      <c r="AK15" s="2">
        <v>3</v>
      </c>
      <c r="AL15" s="2">
        <v>2</v>
      </c>
      <c r="AM15" s="2">
        <f t="shared" si="0"/>
        <v>125</v>
      </c>
      <c r="AN15" s="2">
        <f t="shared" si="1"/>
        <v>111.3</v>
      </c>
    </row>
    <row r="16" spans="1:46" x14ac:dyDescent="0.15">
      <c r="A16" s="2">
        <v>534</v>
      </c>
      <c r="B16" s="2" t="s">
        <v>55</v>
      </c>
      <c r="C16" s="2">
        <v>5</v>
      </c>
      <c r="D16" s="2">
        <v>5</v>
      </c>
      <c r="E16" s="2">
        <v>0</v>
      </c>
      <c r="F16" s="2">
        <v>3</v>
      </c>
      <c r="G16" s="2">
        <v>3</v>
      </c>
      <c r="H16" s="2">
        <v>-1</v>
      </c>
      <c r="I16" s="2">
        <v>7</v>
      </c>
      <c r="J16" s="2">
        <v>7</v>
      </c>
      <c r="K16" s="2">
        <v>-4</v>
      </c>
      <c r="L16" s="2">
        <v>10</v>
      </c>
      <c r="M16" s="2">
        <v>9</v>
      </c>
      <c r="N16" s="2">
        <v>-5</v>
      </c>
      <c r="O16" s="2">
        <v>0</v>
      </c>
      <c r="P16" s="2">
        <v>0</v>
      </c>
      <c r="Q16" s="2">
        <v>0</v>
      </c>
      <c r="R16" s="2">
        <v>3</v>
      </c>
      <c r="S16" s="2">
        <v>2</v>
      </c>
      <c r="T16" s="2">
        <v>0</v>
      </c>
      <c r="U16" s="2">
        <v>5</v>
      </c>
      <c r="V16" s="2">
        <v>5</v>
      </c>
      <c r="W16" s="2">
        <v>-1</v>
      </c>
      <c r="X16" s="2">
        <v>0</v>
      </c>
      <c r="Y16" s="2">
        <v>0</v>
      </c>
      <c r="Z16" s="2">
        <v>3</v>
      </c>
      <c r="AA16" s="2">
        <v>0</v>
      </c>
      <c r="AB16" s="2">
        <v>0</v>
      </c>
      <c r="AC16" s="2">
        <v>15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6</v>
      </c>
      <c r="AK16" s="2">
        <v>6</v>
      </c>
      <c r="AL16" s="2">
        <v>-2</v>
      </c>
      <c r="AM16" s="2">
        <f t="shared" si="0"/>
        <v>65.400000000000006</v>
      </c>
      <c r="AN16" s="2">
        <f t="shared" si="1"/>
        <v>2</v>
      </c>
    </row>
    <row r="17" spans="1:40" x14ac:dyDescent="0.15">
      <c r="A17" s="2">
        <v>538</v>
      </c>
      <c r="B17" s="2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>
        <f t="shared" si="0"/>
        <v>0</v>
      </c>
      <c r="AN17" s="2">
        <f t="shared" si="1"/>
        <v>0</v>
      </c>
    </row>
    <row r="18" spans="1:40" x14ac:dyDescent="0.15">
      <c r="A18" s="2">
        <v>542</v>
      </c>
      <c r="B18" s="2" t="s">
        <v>30</v>
      </c>
      <c r="C18" s="2">
        <v>20</v>
      </c>
      <c r="D18" s="2">
        <v>4</v>
      </c>
      <c r="E18" s="2">
        <v>16</v>
      </c>
      <c r="F18" s="2">
        <v>5</v>
      </c>
      <c r="G18" s="2">
        <v>5</v>
      </c>
      <c r="H18" s="2">
        <v>0</v>
      </c>
      <c r="I18" s="2">
        <v>0</v>
      </c>
      <c r="J18" s="2">
        <v>0</v>
      </c>
      <c r="K18" s="2">
        <v>2</v>
      </c>
      <c r="L18" s="2">
        <v>8</v>
      </c>
      <c r="M18" s="2">
        <v>2</v>
      </c>
      <c r="N18" s="2">
        <v>6</v>
      </c>
      <c r="O18" s="2">
        <v>1</v>
      </c>
      <c r="P18" s="2">
        <v>1</v>
      </c>
      <c r="Q18" s="2">
        <v>-1</v>
      </c>
      <c r="R18" s="2">
        <v>3</v>
      </c>
      <c r="S18" s="2">
        <v>2</v>
      </c>
      <c r="T18" s="2">
        <v>0</v>
      </c>
      <c r="U18" s="2">
        <v>5</v>
      </c>
      <c r="V18" s="2">
        <v>3</v>
      </c>
      <c r="W18" s="2">
        <v>0</v>
      </c>
      <c r="X18" s="2">
        <v>5</v>
      </c>
      <c r="Y18" s="2">
        <v>5</v>
      </c>
      <c r="Z18" s="2">
        <v>0</v>
      </c>
      <c r="AA18" s="2">
        <v>12</v>
      </c>
      <c r="AB18" s="2">
        <v>6</v>
      </c>
      <c r="AC18" s="2">
        <v>0</v>
      </c>
      <c r="AD18" s="2">
        <v>5</v>
      </c>
      <c r="AE18" s="2">
        <v>3</v>
      </c>
      <c r="AF18" s="2">
        <v>0</v>
      </c>
      <c r="AG18" s="2">
        <v>0</v>
      </c>
      <c r="AH18" s="2">
        <v>0</v>
      </c>
      <c r="AI18" s="2">
        <v>0</v>
      </c>
      <c r="AJ18" s="2">
        <v>6</v>
      </c>
      <c r="AK18" s="2">
        <v>5</v>
      </c>
      <c r="AL18" s="2">
        <v>0</v>
      </c>
      <c r="AM18" s="2">
        <f t="shared" si="0"/>
        <v>88.9</v>
      </c>
      <c r="AN18" s="2">
        <f t="shared" si="1"/>
        <v>39.300000000000004</v>
      </c>
    </row>
    <row r="19" spans="1:40" x14ac:dyDescent="0.15">
      <c r="A19" s="2">
        <v>607</v>
      </c>
      <c r="B19" s="2" t="s">
        <v>54</v>
      </c>
      <c r="C19" s="2">
        <v>6</v>
      </c>
      <c r="D19" s="2">
        <v>2</v>
      </c>
      <c r="E19" s="2">
        <v>4</v>
      </c>
      <c r="F19" s="2">
        <v>5</v>
      </c>
      <c r="G19" s="2">
        <v>5</v>
      </c>
      <c r="H19" s="2">
        <v>0</v>
      </c>
      <c r="I19" s="2">
        <v>4</v>
      </c>
      <c r="J19" s="2">
        <v>3</v>
      </c>
      <c r="K19" s="2">
        <v>0</v>
      </c>
      <c r="L19" s="2">
        <v>2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1</v>
      </c>
      <c r="W19" s="2">
        <v>0</v>
      </c>
      <c r="X19" s="2">
        <v>3</v>
      </c>
      <c r="Y19" s="2">
        <v>1</v>
      </c>
      <c r="Z19" s="2">
        <v>2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3</v>
      </c>
      <c r="AH19" s="2">
        <v>3</v>
      </c>
      <c r="AI19" s="2">
        <v>-1</v>
      </c>
      <c r="AJ19" s="2">
        <v>2</v>
      </c>
      <c r="AK19" s="2">
        <v>0</v>
      </c>
      <c r="AL19" s="2">
        <v>6</v>
      </c>
      <c r="AM19" s="2">
        <f t="shared" si="0"/>
        <v>61.9</v>
      </c>
      <c r="AN19" s="2">
        <f t="shared" si="1"/>
        <v>33.1</v>
      </c>
    </row>
    <row r="20" spans="1:40" x14ac:dyDescent="0.15">
      <c r="A20" s="2">
        <v>608</v>
      </c>
      <c r="B20" s="2" t="s">
        <v>30</v>
      </c>
      <c r="C20" s="2">
        <v>10</v>
      </c>
      <c r="D20" s="2">
        <v>0</v>
      </c>
      <c r="E20" s="2">
        <v>20</v>
      </c>
      <c r="F20" s="2">
        <v>4</v>
      </c>
      <c r="G20" s="2">
        <v>4</v>
      </c>
      <c r="H20" s="2">
        <v>0</v>
      </c>
      <c r="I20" s="2">
        <v>4</v>
      </c>
      <c r="J20" s="2">
        <v>0</v>
      </c>
      <c r="K20" s="2">
        <v>6</v>
      </c>
      <c r="L20" s="2">
        <v>6</v>
      </c>
      <c r="M20" s="2">
        <v>1</v>
      </c>
      <c r="N20" s="2">
        <v>4</v>
      </c>
      <c r="O20" s="2">
        <v>1</v>
      </c>
      <c r="P20" s="2">
        <v>1</v>
      </c>
      <c r="Q20" s="2">
        <v>0</v>
      </c>
      <c r="R20" s="2">
        <v>6</v>
      </c>
      <c r="S20" s="2">
        <v>0</v>
      </c>
      <c r="T20" s="2">
        <v>10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15</v>
      </c>
      <c r="AB20" s="2">
        <v>7</v>
      </c>
      <c r="AC20" s="2">
        <v>1</v>
      </c>
      <c r="AD20" s="2">
        <v>0</v>
      </c>
      <c r="AE20" s="2">
        <v>0</v>
      </c>
      <c r="AF20" s="2">
        <v>0</v>
      </c>
      <c r="AG20" s="2">
        <v>7</v>
      </c>
      <c r="AH20" s="2">
        <v>0</v>
      </c>
      <c r="AI20" s="2">
        <v>10</v>
      </c>
      <c r="AJ20" s="2">
        <v>4</v>
      </c>
      <c r="AK20" s="2">
        <v>0</v>
      </c>
      <c r="AL20" s="2">
        <v>10</v>
      </c>
      <c r="AM20" s="2">
        <f t="shared" si="0"/>
        <v>100</v>
      </c>
      <c r="AN20" s="2">
        <f t="shared" si="1"/>
        <v>72.400000000000006</v>
      </c>
    </row>
    <row r="21" spans="1:40" x14ac:dyDescent="0.15">
      <c r="A21" s="2">
        <v>629</v>
      </c>
      <c r="B21" s="2" t="s">
        <v>30</v>
      </c>
      <c r="C21" s="2">
        <v>35</v>
      </c>
      <c r="D21" s="2">
        <v>8</v>
      </c>
      <c r="E21" s="2">
        <v>22</v>
      </c>
      <c r="F21" s="2">
        <v>10</v>
      </c>
      <c r="G21" s="2">
        <v>3</v>
      </c>
      <c r="H21" s="2">
        <v>7</v>
      </c>
      <c r="I21" s="2">
        <v>4</v>
      </c>
      <c r="J21" s="2">
        <v>0</v>
      </c>
      <c r="K21" s="2">
        <v>5</v>
      </c>
      <c r="L21" s="2">
        <v>4</v>
      </c>
      <c r="M21" s="2">
        <v>2</v>
      </c>
      <c r="N21" s="2">
        <v>2</v>
      </c>
      <c r="O21" s="2">
        <v>0</v>
      </c>
      <c r="P21" s="2">
        <v>0</v>
      </c>
      <c r="Q21" s="2">
        <v>0</v>
      </c>
      <c r="R21" s="2">
        <v>6</v>
      </c>
      <c r="S21" s="2">
        <v>0</v>
      </c>
      <c r="T21" s="2">
        <v>6</v>
      </c>
      <c r="U21" s="2">
        <v>4</v>
      </c>
      <c r="V21" s="2">
        <v>0</v>
      </c>
      <c r="W21" s="2">
        <v>6</v>
      </c>
      <c r="X21" s="2">
        <v>6</v>
      </c>
      <c r="Y21" s="2">
        <v>1</v>
      </c>
      <c r="Z21" s="2">
        <v>4</v>
      </c>
      <c r="AA21" s="2">
        <v>10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0</v>
      </c>
      <c r="AI21" s="2">
        <v>6</v>
      </c>
      <c r="AJ21" s="2">
        <v>4</v>
      </c>
      <c r="AK21" s="2">
        <v>0</v>
      </c>
      <c r="AL21" s="2">
        <v>10</v>
      </c>
      <c r="AM21" s="2">
        <f t="shared" si="0"/>
        <v>116.5</v>
      </c>
      <c r="AN21" s="2">
        <f t="shared" si="1"/>
        <v>103.4</v>
      </c>
    </row>
    <row r="22" spans="1:40" x14ac:dyDescent="0.15">
      <c r="A22" s="5">
        <v>715</v>
      </c>
      <c r="B22" s="6" t="s">
        <v>30</v>
      </c>
      <c r="C22" s="2">
        <v>15</v>
      </c>
      <c r="D22" s="2">
        <v>11</v>
      </c>
      <c r="E22" s="2">
        <v>0</v>
      </c>
      <c r="F22" s="2">
        <v>3</v>
      </c>
      <c r="G22" s="2">
        <v>3</v>
      </c>
      <c r="H22" s="2">
        <v>0</v>
      </c>
      <c r="I22" s="2">
        <v>1</v>
      </c>
      <c r="J22" s="2">
        <v>0</v>
      </c>
      <c r="K22" s="2">
        <v>4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-1</v>
      </c>
      <c r="R22" s="2">
        <v>4</v>
      </c>
      <c r="S22" s="2">
        <v>1</v>
      </c>
      <c r="T22" s="2">
        <v>4</v>
      </c>
      <c r="U22" s="2">
        <v>15</v>
      </c>
      <c r="V22" s="2">
        <v>9</v>
      </c>
      <c r="W22" s="2">
        <v>0</v>
      </c>
      <c r="X22" s="2">
        <v>5</v>
      </c>
      <c r="Y22" s="2">
        <v>0</v>
      </c>
      <c r="Z22" s="2">
        <v>10</v>
      </c>
      <c r="AA22" s="2">
        <v>20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6</v>
      </c>
      <c r="AH22" s="2">
        <v>3</v>
      </c>
      <c r="AI22" s="2">
        <v>3</v>
      </c>
      <c r="AJ22" s="2">
        <v>0</v>
      </c>
      <c r="AK22" s="2">
        <v>0</v>
      </c>
      <c r="AL22" s="2">
        <v>10</v>
      </c>
      <c r="AM22" s="2">
        <f t="shared" si="0"/>
        <v>110.3</v>
      </c>
      <c r="AN22" s="2">
        <f t="shared" si="1"/>
        <v>66.599999999999994</v>
      </c>
    </row>
    <row r="23" spans="1:40" x14ac:dyDescent="0.15">
      <c r="A23" s="2">
        <v>719</v>
      </c>
      <c r="B23" s="2"/>
      <c r="C23" s="2">
        <v>7</v>
      </c>
      <c r="D23" s="2">
        <v>5</v>
      </c>
      <c r="E23" s="2">
        <v>0</v>
      </c>
      <c r="F23" s="2">
        <v>5</v>
      </c>
      <c r="G23" s="2">
        <v>2</v>
      </c>
      <c r="H23" s="2">
        <v>3</v>
      </c>
      <c r="I23" s="2">
        <v>2</v>
      </c>
      <c r="J23" s="2">
        <v>1</v>
      </c>
      <c r="K23" s="2">
        <v>1</v>
      </c>
      <c r="L23" s="2">
        <v>0</v>
      </c>
      <c r="M23" s="2">
        <v>0</v>
      </c>
      <c r="N23" s="2">
        <v>5</v>
      </c>
      <c r="O23" s="2">
        <v>2</v>
      </c>
      <c r="P23" s="2">
        <v>2</v>
      </c>
      <c r="Q23" s="2">
        <v>-1</v>
      </c>
      <c r="R23" s="2">
        <v>4</v>
      </c>
      <c r="S23" s="2">
        <v>0</v>
      </c>
      <c r="T23" s="2">
        <v>10</v>
      </c>
      <c r="U23" s="2">
        <v>2</v>
      </c>
      <c r="V23" s="2">
        <v>2</v>
      </c>
      <c r="W23" s="2">
        <v>0</v>
      </c>
      <c r="X23" s="2">
        <v>0</v>
      </c>
      <c r="Y23" s="2">
        <v>0</v>
      </c>
      <c r="Z23" s="2">
        <v>5</v>
      </c>
      <c r="AA23" s="2">
        <v>4</v>
      </c>
      <c r="AB23" s="2">
        <v>3</v>
      </c>
      <c r="AC23" s="2">
        <v>2</v>
      </c>
      <c r="AD23" s="2">
        <v>0</v>
      </c>
      <c r="AE23" s="2">
        <v>0</v>
      </c>
      <c r="AF23" s="2">
        <v>0</v>
      </c>
      <c r="AG23" s="2">
        <v>2</v>
      </c>
      <c r="AH23" s="2">
        <v>2</v>
      </c>
      <c r="AI23" s="2">
        <v>0</v>
      </c>
      <c r="AJ23" s="2">
        <v>3</v>
      </c>
      <c r="AK23" s="2">
        <v>0</v>
      </c>
      <c r="AL23" s="2">
        <v>10</v>
      </c>
      <c r="AM23" s="2">
        <f t="shared" si="0"/>
        <v>48.6</v>
      </c>
      <c r="AN23" s="2">
        <f t="shared" si="1"/>
        <v>19</v>
      </c>
    </row>
    <row r="24" spans="1:40" x14ac:dyDescent="0.15">
      <c r="A24" s="2">
        <v>733</v>
      </c>
      <c r="B24" s="2" t="s">
        <v>30</v>
      </c>
      <c r="C24" s="2">
        <v>30</v>
      </c>
      <c r="D24" s="2">
        <v>16</v>
      </c>
      <c r="E24" s="2">
        <v>0</v>
      </c>
      <c r="F24" s="2">
        <v>0</v>
      </c>
      <c r="G24" s="2">
        <v>0</v>
      </c>
      <c r="H24" s="2">
        <v>0</v>
      </c>
      <c r="I24" s="2">
        <v>2</v>
      </c>
      <c r="J24" s="2">
        <v>2</v>
      </c>
      <c r="K24" s="2">
        <v>0</v>
      </c>
      <c r="L24" s="2">
        <v>6</v>
      </c>
      <c r="M24" s="2">
        <v>3</v>
      </c>
      <c r="N24" s="2">
        <v>0</v>
      </c>
      <c r="O24" s="2">
        <v>0</v>
      </c>
      <c r="P24" s="2">
        <v>0</v>
      </c>
      <c r="Q24" s="2">
        <v>0</v>
      </c>
      <c r="R24" s="2">
        <v>6</v>
      </c>
      <c r="S24" s="2">
        <v>1</v>
      </c>
      <c r="T24" s="2">
        <v>4</v>
      </c>
      <c r="U24" s="2">
        <v>6</v>
      </c>
      <c r="V24" s="2">
        <v>4</v>
      </c>
      <c r="W24" s="2">
        <v>0</v>
      </c>
      <c r="X24" s="2">
        <v>0</v>
      </c>
      <c r="Y24" s="2">
        <v>0</v>
      </c>
      <c r="Z24" s="2">
        <v>0</v>
      </c>
      <c r="AA24" s="2">
        <v>10</v>
      </c>
      <c r="AB24" s="2">
        <v>3</v>
      </c>
      <c r="AC24" s="2">
        <v>7</v>
      </c>
      <c r="AD24" s="2">
        <v>0</v>
      </c>
      <c r="AE24" s="2">
        <v>0</v>
      </c>
      <c r="AF24" s="2">
        <v>0</v>
      </c>
      <c r="AG24" s="2">
        <v>8</v>
      </c>
      <c r="AH24" s="2">
        <v>0</v>
      </c>
      <c r="AI24" s="2">
        <v>10</v>
      </c>
      <c r="AJ24" s="2">
        <v>6</v>
      </c>
      <c r="AK24" s="2">
        <v>2</v>
      </c>
      <c r="AL24" s="2">
        <v>8</v>
      </c>
      <c r="AM24" s="2">
        <f t="shared" si="0"/>
        <v>97</v>
      </c>
      <c r="AN24" s="2">
        <f t="shared" si="1"/>
        <v>57.2</v>
      </c>
    </row>
    <row r="25" spans="1:40" x14ac:dyDescent="0.15">
      <c r="A25" s="2">
        <v>740</v>
      </c>
      <c r="B25" s="2"/>
      <c r="C25" s="2">
        <v>6</v>
      </c>
      <c r="D25" s="2">
        <v>0</v>
      </c>
      <c r="E25" s="2">
        <v>10</v>
      </c>
      <c r="F25" s="2">
        <v>3</v>
      </c>
      <c r="G25" s="2">
        <v>3</v>
      </c>
      <c r="H25" s="2">
        <v>0</v>
      </c>
      <c r="I25" s="2">
        <v>2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3</v>
      </c>
      <c r="U25" s="2">
        <v>2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2</v>
      </c>
      <c r="AB25" s="2">
        <v>1</v>
      </c>
      <c r="AC25" s="2">
        <v>2</v>
      </c>
      <c r="AD25" s="2">
        <v>2</v>
      </c>
      <c r="AE25" s="2">
        <v>2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10</v>
      </c>
      <c r="AM25" s="2">
        <f t="shared" si="0"/>
        <v>26.000000000000004</v>
      </c>
      <c r="AN25" s="2">
        <f t="shared" si="1"/>
        <v>13.700000000000001</v>
      </c>
    </row>
    <row r="26" spans="1:40" x14ac:dyDescent="0.15">
      <c r="A26" s="2" t="s">
        <v>23</v>
      </c>
      <c r="B26" s="2"/>
      <c r="C26" s="2">
        <f>SUM(C24:C25)</f>
        <v>36</v>
      </c>
      <c r="D26" s="2"/>
      <c r="E26" s="2"/>
      <c r="F26" s="2">
        <f>SUM(F24:F25)</f>
        <v>3</v>
      </c>
      <c r="G26" s="2"/>
      <c r="H26" s="2"/>
      <c r="I26" s="2">
        <f>SUM(I24:I25)</f>
        <v>4</v>
      </c>
      <c r="J26" s="2"/>
      <c r="K26" s="2"/>
      <c r="L26" s="2">
        <f>SUM(L24:L25)</f>
        <v>6</v>
      </c>
      <c r="M26" s="2"/>
      <c r="N26" s="2"/>
      <c r="O26" s="2">
        <f>SUM(O24:O25)</f>
        <v>0</v>
      </c>
      <c r="P26" s="2"/>
      <c r="Q26" s="2"/>
      <c r="R26" s="2">
        <f>SUM(R24:R25)</f>
        <v>6</v>
      </c>
      <c r="S26" s="2"/>
      <c r="T26" s="2"/>
      <c r="U26" s="2">
        <f>SUM(U24:U25)</f>
        <v>8</v>
      </c>
      <c r="V26" s="2"/>
      <c r="W26" s="2"/>
      <c r="X26" s="2">
        <f>SUM(X24:X25)</f>
        <v>0</v>
      </c>
      <c r="Y26" s="2"/>
      <c r="Z26" s="2"/>
      <c r="AA26" s="2">
        <f>SUM(AA24:AA25)</f>
        <v>12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1656.8</v>
      </c>
      <c r="AN26" s="2">
        <f>SUM(AN4:AN25)</f>
        <v>964.2</v>
      </c>
    </row>
    <row r="27" spans="1:40" x14ac:dyDescent="0.15">
      <c r="AN27">
        <v>964.2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workbookViewId="0">
      <selection activeCell="AO6" sqref="AO6"/>
    </sheetView>
  </sheetViews>
  <sheetFormatPr defaultColWidth="9" defaultRowHeight="13.5" x14ac:dyDescent="0.15"/>
  <cols>
    <col min="3" max="4" width="3.375" customWidth="1"/>
    <col min="5" max="5" width="3.625" customWidth="1"/>
    <col min="6" max="38" width="3.375" customWidth="1"/>
    <col min="39" max="40" width="7.25" customWidth="1"/>
  </cols>
  <sheetData>
    <row r="1" spans="1:46" x14ac:dyDescent="0.15">
      <c r="A1" s="52" t="s">
        <v>26</v>
      </c>
      <c r="B1" s="1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</row>
    <row r="2" spans="1:46" x14ac:dyDescent="0.15">
      <c r="A2" s="52"/>
      <c r="B2" s="1"/>
      <c r="C2" s="52" t="s">
        <v>4</v>
      </c>
      <c r="D2" s="52"/>
      <c r="E2" s="52"/>
      <c r="F2" s="52" t="s">
        <v>5</v>
      </c>
      <c r="G2" s="52"/>
      <c r="H2" s="52"/>
      <c r="I2" s="52" t="s">
        <v>27</v>
      </c>
      <c r="J2" s="52"/>
      <c r="K2" s="52"/>
      <c r="L2" s="52" t="s">
        <v>7</v>
      </c>
      <c r="M2" s="52"/>
      <c r="N2" s="52"/>
      <c r="O2" s="52" t="s">
        <v>9</v>
      </c>
      <c r="P2" s="52"/>
      <c r="Q2" s="52"/>
      <c r="R2" s="52" t="s">
        <v>10</v>
      </c>
      <c r="S2" s="52"/>
      <c r="T2" s="52"/>
      <c r="U2" s="52" t="s">
        <v>11</v>
      </c>
      <c r="V2" s="52"/>
      <c r="W2" s="52"/>
      <c r="X2" s="52" t="s">
        <v>12</v>
      </c>
      <c r="Y2" s="52"/>
      <c r="Z2" s="52"/>
      <c r="AA2" s="52" t="s">
        <v>13</v>
      </c>
      <c r="AB2" s="52"/>
      <c r="AC2" s="52"/>
      <c r="AD2" s="52" t="s">
        <v>28</v>
      </c>
      <c r="AE2" s="52"/>
      <c r="AF2" s="52"/>
      <c r="AG2" s="54" t="s">
        <v>35</v>
      </c>
      <c r="AH2" s="52"/>
      <c r="AI2" s="52"/>
      <c r="AJ2" s="48" t="s">
        <v>52</v>
      </c>
      <c r="AK2" s="49"/>
      <c r="AL2" s="50"/>
      <c r="AM2" s="1"/>
      <c r="AN2" s="2"/>
    </row>
    <row r="3" spans="1:46" x14ac:dyDescent="0.15">
      <c r="A3" s="52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10</v>
      </c>
      <c r="D4" s="2">
        <v>0</v>
      </c>
      <c r="E4" s="2">
        <v>12</v>
      </c>
      <c r="F4" s="2">
        <v>6</v>
      </c>
      <c r="G4" s="2">
        <v>2</v>
      </c>
      <c r="H4" s="2">
        <v>0</v>
      </c>
      <c r="I4" s="2">
        <v>2</v>
      </c>
      <c r="J4" s="2">
        <v>2</v>
      </c>
      <c r="K4" s="2">
        <v>0</v>
      </c>
      <c r="L4" s="2">
        <v>7</v>
      </c>
      <c r="M4" s="2">
        <v>0</v>
      </c>
      <c r="N4" s="2">
        <v>8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5</v>
      </c>
      <c r="V4" s="2">
        <v>2</v>
      </c>
      <c r="W4" s="2">
        <v>1</v>
      </c>
      <c r="X4" s="2">
        <v>2</v>
      </c>
      <c r="Y4" s="2">
        <v>2</v>
      </c>
      <c r="Z4" s="2">
        <v>0</v>
      </c>
      <c r="AA4" s="2">
        <v>15</v>
      </c>
      <c r="AB4" s="2">
        <v>9</v>
      </c>
      <c r="AC4" s="2">
        <v>0</v>
      </c>
      <c r="AD4" s="2">
        <v>1</v>
      </c>
      <c r="AE4" s="2">
        <v>0</v>
      </c>
      <c r="AF4" s="2">
        <v>0</v>
      </c>
      <c r="AG4" s="2">
        <v>2</v>
      </c>
      <c r="AH4" s="2">
        <v>1</v>
      </c>
      <c r="AI4" s="2">
        <v>0</v>
      </c>
      <c r="AJ4" s="2">
        <v>10</v>
      </c>
      <c r="AK4" s="2">
        <v>5</v>
      </c>
      <c r="AL4" s="2">
        <v>1</v>
      </c>
      <c r="AM4" s="2">
        <f>(C4)*0.9+(F4)*0.8+(I4)*4.5+(L4)+(O4)*3.8+R4+U4+X4*1.5+AA4*1.8+AD4*1.8+AG4*2+AJ4*1.5</f>
        <v>89.399999999999991</v>
      </c>
      <c r="AN4" s="2">
        <f>(C4-D4)*0.9+(F4-G4)*0.8+(I4-J4)*4.5+(L4-M4)+(O4-P4)*3.8+(R4-S4)+(U4-V4)+(X4-Y4)*1.5+(AA4-AB4)*1.8+(AD4-AE4)*1.8+(AG4-AH4)*2+(AJ4-AK4)*1.5</f>
        <v>44.3</v>
      </c>
    </row>
    <row r="5" spans="1:46" x14ac:dyDescent="0.15">
      <c r="A5" s="2">
        <v>214</v>
      </c>
      <c r="B5" s="2" t="s">
        <v>30</v>
      </c>
      <c r="C5" s="2">
        <v>10</v>
      </c>
      <c r="D5" s="2">
        <v>10</v>
      </c>
      <c r="E5" s="2">
        <v>-4</v>
      </c>
      <c r="F5" s="2">
        <v>6</v>
      </c>
      <c r="G5" s="2">
        <v>6</v>
      </c>
      <c r="H5" s="2">
        <v>-2</v>
      </c>
      <c r="I5" s="2">
        <v>2</v>
      </c>
      <c r="J5" s="2">
        <v>2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5</v>
      </c>
      <c r="S5" s="2">
        <v>4</v>
      </c>
      <c r="T5" s="2">
        <v>-1</v>
      </c>
      <c r="U5" s="2">
        <v>8</v>
      </c>
      <c r="V5" s="2">
        <v>2</v>
      </c>
      <c r="W5" s="2">
        <v>6</v>
      </c>
      <c r="X5" s="2">
        <v>3</v>
      </c>
      <c r="Y5" s="2">
        <v>2</v>
      </c>
      <c r="Z5" s="2">
        <v>0</v>
      </c>
      <c r="AA5" s="2">
        <v>15</v>
      </c>
      <c r="AB5" s="2">
        <v>7</v>
      </c>
      <c r="AC5" s="2">
        <v>3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6</v>
      </c>
      <c r="AK5" s="2">
        <v>3</v>
      </c>
      <c r="AL5" s="2">
        <v>2</v>
      </c>
      <c r="AM5" s="2">
        <f t="shared" ref="AM5:AM24" si="0">(C5)*0.9+(F5)*0.8+(I5)*4.5+(L5)+(O5)*3.8+R5+U5+X5*1.5+AA5*1.8+AD5*1.8+AG5*2+AJ5*1.5</f>
        <v>80.3</v>
      </c>
      <c r="AN5" s="2">
        <f t="shared" ref="AN5:AN24" si="1">(C5-D5)*0.9+(F5-G5)*0.8+(I5-J5)*4.5+(L5-M5)+(O5-P5)*3.8+(R5-S5)+(U5-V5)+(X5-Y5)*1.5+(AA5-AB5)*1.8+(AD5-AE5)*1.8+(AG5-AH5)*2+(AJ5-AK5)*1.5</f>
        <v>27.4</v>
      </c>
    </row>
    <row r="6" spans="1:46" x14ac:dyDescent="0.15">
      <c r="A6" s="2">
        <v>217</v>
      </c>
      <c r="B6" s="2"/>
      <c r="C6" s="2">
        <v>10</v>
      </c>
      <c r="D6" s="2">
        <v>0</v>
      </c>
      <c r="E6" s="2">
        <v>12</v>
      </c>
      <c r="F6" s="2">
        <v>2</v>
      </c>
      <c r="G6" s="2">
        <v>0</v>
      </c>
      <c r="H6" s="2">
        <v>3</v>
      </c>
      <c r="I6" s="2">
        <v>2</v>
      </c>
      <c r="J6" s="2">
        <v>0</v>
      </c>
      <c r="K6" s="2">
        <v>3</v>
      </c>
      <c r="L6" s="2">
        <v>2</v>
      </c>
      <c r="M6" s="2">
        <v>0</v>
      </c>
      <c r="N6" s="2">
        <v>3</v>
      </c>
      <c r="O6" s="2">
        <v>0</v>
      </c>
      <c r="P6" s="2">
        <v>0</v>
      </c>
      <c r="Q6" s="2">
        <v>1</v>
      </c>
      <c r="R6" s="2">
        <v>2</v>
      </c>
      <c r="S6" s="2">
        <v>0</v>
      </c>
      <c r="T6" s="2">
        <v>1</v>
      </c>
      <c r="U6" s="2">
        <v>6</v>
      </c>
      <c r="V6" s="2">
        <v>0</v>
      </c>
      <c r="W6" s="2">
        <v>8</v>
      </c>
      <c r="X6" s="2">
        <v>0</v>
      </c>
      <c r="Y6" s="2">
        <v>0</v>
      </c>
      <c r="Z6" s="2">
        <v>2</v>
      </c>
      <c r="AA6" s="2">
        <v>2</v>
      </c>
      <c r="AB6" s="2">
        <v>1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4</v>
      </c>
      <c r="AK6" s="2">
        <v>1</v>
      </c>
      <c r="AL6" s="2">
        <v>5</v>
      </c>
      <c r="AM6" s="2">
        <f t="shared" si="0"/>
        <v>41</v>
      </c>
      <c r="AN6" s="2">
        <f t="shared" si="1"/>
        <v>37.700000000000003</v>
      </c>
    </row>
    <row r="7" spans="1:46" x14ac:dyDescent="0.15">
      <c r="A7" s="2">
        <v>219</v>
      </c>
      <c r="B7" s="2"/>
      <c r="C7" s="2">
        <v>9</v>
      </c>
      <c r="D7" s="2">
        <v>7</v>
      </c>
      <c r="E7" s="2">
        <v>0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3</v>
      </c>
      <c r="T7" s="2">
        <v>-2</v>
      </c>
      <c r="U7" s="2">
        <v>3</v>
      </c>
      <c r="V7" s="2">
        <v>2</v>
      </c>
      <c r="W7" s="2">
        <v>0</v>
      </c>
      <c r="X7" s="2">
        <v>2</v>
      </c>
      <c r="Y7" s="2">
        <v>2</v>
      </c>
      <c r="Z7" s="2">
        <v>0</v>
      </c>
      <c r="AA7" s="2">
        <v>3</v>
      </c>
      <c r="AB7" s="2">
        <v>1</v>
      </c>
      <c r="AC7" s="2">
        <v>2</v>
      </c>
      <c r="AD7" s="2">
        <v>0</v>
      </c>
      <c r="AE7" s="2">
        <v>0</v>
      </c>
      <c r="AF7" s="2">
        <v>0</v>
      </c>
      <c r="AG7" s="2">
        <v>3</v>
      </c>
      <c r="AH7" s="2">
        <v>3</v>
      </c>
      <c r="AI7" s="2">
        <v>0</v>
      </c>
      <c r="AJ7" s="2">
        <v>2</v>
      </c>
      <c r="AK7" s="2">
        <v>2</v>
      </c>
      <c r="AL7" s="2">
        <v>0</v>
      </c>
      <c r="AM7" s="2">
        <f t="shared" si="0"/>
        <v>44.9</v>
      </c>
      <c r="AN7" s="2">
        <f t="shared" si="1"/>
        <v>10.9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3</v>
      </c>
      <c r="S8" s="2">
        <v>0</v>
      </c>
      <c r="T8" s="2">
        <v>2</v>
      </c>
      <c r="U8" s="2">
        <v>5</v>
      </c>
      <c r="V8" s="2">
        <v>4</v>
      </c>
      <c r="W8" s="2">
        <v>0</v>
      </c>
      <c r="X8" s="2">
        <v>3</v>
      </c>
      <c r="Y8" s="2">
        <v>0</v>
      </c>
      <c r="Z8" s="2">
        <v>1</v>
      </c>
      <c r="AA8" s="2">
        <v>4</v>
      </c>
      <c r="AB8" s="2">
        <v>4</v>
      </c>
      <c r="AC8" s="2">
        <v>0</v>
      </c>
      <c r="AD8" s="2">
        <v>0</v>
      </c>
      <c r="AE8" s="2">
        <v>0</v>
      </c>
      <c r="AF8" s="2">
        <v>0</v>
      </c>
      <c r="AG8" s="2">
        <v>2</v>
      </c>
      <c r="AH8" s="2">
        <v>2</v>
      </c>
      <c r="AI8" s="2">
        <v>0</v>
      </c>
      <c r="AJ8" s="2">
        <v>2</v>
      </c>
      <c r="AK8" s="2">
        <v>2</v>
      </c>
      <c r="AL8" s="2">
        <v>0</v>
      </c>
      <c r="AM8" s="2">
        <f t="shared" si="0"/>
        <v>38.200000000000003</v>
      </c>
      <c r="AN8" s="2">
        <f t="shared" si="1"/>
        <v>8.5</v>
      </c>
    </row>
    <row r="9" spans="1:46" x14ac:dyDescent="0.15">
      <c r="A9" s="2">
        <v>319</v>
      </c>
      <c r="B9" s="3"/>
      <c r="C9" s="2">
        <v>5</v>
      </c>
      <c r="D9" s="2">
        <v>3</v>
      </c>
      <c r="E9" s="2">
        <v>0</v>
      </c>
      <c r="F9" s="2">
        <v>7</v>
      </c>
      <c r="G9" s="2">
        <v>7</v>
      </c>
      <c r="H9" s="2">
        <v>-3</v>
      </c>
      <c r="I9" s="2">
        <v>2</v>
      </c>
      <c r="J9" s="2">
        <v>0</v>
      </c>
      <c r="K9" s="2">
        <v>1</v>
      </c>
      <c r="L9" s="2">
        <v>5</v>
      </c>
      <c r="M9" s="2">
        <v>4</v>
      </c>
      <c r="N9" s="2">
        <v>0</v>
      </c>
      <c r="O9" s="2">
        <v>0</v>
      </c>
      <c r="P9" s="2">
        <v>0</v>
      </c>
      <c r="Q9" s="2">
        <v>0</v>
      </c>
      <c r="R9" s="2">
        <v>4</v>
      </c>
      <c r="S9" s="2">
        <v>2</v>
      </c>
      <c r="T9" s="2">
        <v>0</v>
      </c>
      <c r="U9" s="2">
        <v>12</v>
      </c>
      <c r="V9" s="2">
        <v>6</v>
      </c>
      <c r="W9" s="2">
        <v>2</v>
      </c>
      <c r="X9" s="2">
        <v>2</v>
      </c>
      <c r="Y9" s="2">
        <v>2</v>
      </c>
      <c r="Z9" s="2">
        <v>0</v>
      </c>
      <c r="AA9" s="2">
        <v>15</v>
      </c>
      <c r="AB9" s="2">
        <v>8</v>
      </c>
      <c r="AC9" s="2">
        <v>1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6</v>
      </c>
      <c r="AJ9" s="2">
        <v>10</v>
      </c>
      <c r="AK9" s="2">
        <v>0</v>
      </c>
      <c r="AL9" s="2">
        <v>15</v>
      </c>
      <c r="AM9" s="2">
        <f t="shared" si="0"/>
        <v>97.1</v>
      </c>
      <c r="AN9" s="2">
        <f t="shared" si="1"/>
        <v>57.4</v>
      </c>
    </row>
    <row r="10" spans="1:46" x14ac:dyDescent="0.15">
      <c r="A10" s="2">
        <v>328</v>
      </c>
      <c r="B10" s="2"/>
      <c r="C10" s="2">
        <v>7</v>
      </c>
      <c r="D10" s="2">
        <v>5</v>
      </c>
      <c r="E10" s="2">
        <v>-1</v>
      </c>
      <c r="F10" s="2">
        <v>4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5</v>
      </c>
      <c r="M10" s="2">
        <v>4</v>
      </c>
      <c r="N10" s="2">
        <v>0</v>
      </c>
      <c r="O10" s="2">
        <v>0</v>
      </c>
      <c r="P10" s="2">
        <v>0</v>
      </c>
      <c r="Q10" s="2">
        <v>0</v>
      </c>
      <c r="R10" s="2">
        <v>6</v>
      </c>
      <c r="S10" s="2">
        <v>3</v>
      </c>
      <c r="T10" s="2">
        <v>0</v>
      </c>
      <c r="U10" s="2">
        <v>9</v>
      </c>
      <c r="V10" s="2">
        <v>1</v>
      </c>
      <c r="W10" s="2">
        <v>8</v>
      </c>
      <c r="X10" s="2">
        <v>8</v>
      </c>
      <c r="Y10" s="2">
        <v>1</v>
      </c>
      <c r="Z10" s="2">
        <v>3</v>
      </c>
      <c r="AA10" s="2">
        <v>7</v>
      </c>
      <c r="AB10" s="2">
        <v>5</v>
      </c>
      <c r="AC10" s="2">
        <v>0</v>
      </c>
      <c r="AD10" s="2">
        <v>0</v>
      </c>
      <c r="AE10" s="2">
        <v>0</v>
      </c>
      <c r="AF10" s="2">
        <v>0</v>
      </c>
      <c r="AG10" s="2">
        <v>4</v>
      </c>
      <c r="AH10" s="2">
        <v>3</v>
      </c>
      <c r="AI10" s="2">
        <v>0</v>
      </c>
      <c r="AJ10" s="2">
        <v>6</v>
      </c>
      <c r="AK10" s="2">
        <v>2</v>
      </c>
      <c r="AL10" s="2">
        <v>4</v>
      </c>
      <c r="AM10" s="2">
        <f t="shared" si="0"/>
        <v>84.6</v>
      </c>
      <c r="AN10" s="2">
        <f t="shared" si="1"/>
        <v>42.8</v>
      </c>
      <c r="AT10" t="s">
        <v>53</v>
      </c>
    </row>
    <row r="11" spans="1:46" x14ac:dyDescent="0.15">
      <c r="A11" s="2">
        <v>331</v>
      </c>
      <c r="B11" s="2"/>
      <c r="C11" s="2">
        <v>15</v>
      </c>
      <c r="D11" s="2">
        <v>1</v>
      </c>
      <c r="E11" s="2">
        <v>13</v>
      </c>
      <c r="F11" s="2">
        <v>4</v>
      </c>
      <c r="G11" s="2">
        <v>4</v>
      </c>
      <c r="H11" s="2">
        <v>-1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2</v>
      </c>
      <c r="T11" s="2">
        <v>0</v>
      </c>
      <c r="U11" s="2">
        <v>10</v>
      </c>
      <c r="V11" s="2">
        <v>0</v>
      </c>
      <c r="W11" s="2">
        <v>10</v>
      </c>
      <c r="X11" s="2">
        <v>2</v>
      </c>
      <c r="Y11" s="2">
        <v>1</v>
      </c>
      <c r="Z11" s="2">
        <v>2</v>
      </c>
      <c r="AA11" s="2">
        <v>5</v>
      </c>
      <c r="AB11" s="2">
        <v>4</v>
      </c>
      <c r="AC11" s="2">
        <v>0</v>
      </c>
      <c r="AD11" s="2">
        <v>0</v>
      </c>
      <c r="AE11" s="2">
        <v>0</v>
      </c>
      <c r="AF11" s="2">
        <v>0</v>
      </c>
      <c r="AG11" s="2">
        <v>4</v>
      </c>
      <c r="AH11" s="2">
        <v>0</v>
      </c>
      <c r="AI11" s="2">
        <v>6</v>
      </c>
      <c r="AJ11" s="2">
        <v>2</v>
      </c>
      <c r="AK11" s="2">
        <v>2</v>
      </c>
      <c r="AL11" s="2">
        <v>0</v>
      </c>
      <c r="AM11" s="2">
        <f t="shared" si="0"/>
        <v>61.2</v>
      </c>
      <c r="AN11" s="2">
        <f t="shared" si="1"/>
        <v>35.900000000000006</v>
      </c>
    </row>
    <row r="12" spans="1:46" x14ac:dyDescent="0.15">
      <c r="A12" s="2">
        <v>332</v>
      </c>
      <c r="B12" s="2" t="s">
        <v>30</v>
      </c>
      <c r="C12" s="2">
        <v>16</v>
      </c>
      <c r="D12" s="2">
        <v>10</v>
      </c>
      <c r="E12" s="2">
        <v>-1</v>
      </c>
      <c r="F12" s="2">
        <v>6</v>
      </c>
      <c r="G12" s="2">
        <v>0</v>
      </c>
      <c r="H12" s="2">
        <v>6</v>
      </c>
      <c r="I12" s="2">
        <v>3</v>
      </c>
      <c r="J12" s="2">
        <v>0</v>
      </c>
      <c r="K12" s="2">
        <v>3</v>
      </c>
      <c r="L12" s="2">
        <v>6</v>
      </c>
      <c r="M12" s="2">
        <v>0</v>
      </c>
      <c r="N12" s="2">
        <v>10</v>
      </c>
      <c r="O12" s="2">
        <v>0</v>
      </c>
      <c r="P12" s="2">
        <v>0</v>
      </c>
      <c r="Q12" s="2">
        <v>0</v>
      </c>
      <c r="R12" s="2">
        <v>6</v>
      </c>
      <c r="S12" s="2">
        <v>0</v>
      </c>
      <c r="T12" s="2">
        <v>2</v>
      </c>
      <c r="U12" s="2">
        <v>6</v>
      </c>
      <c r="V12" s="2">
        <v>1</v>
      </c>
      <c r="W12" s="2">
        <v>5</v>
      </c>
      <c r="X12" s="2">
        <v>5</v>
      </c>
      <c r="Y12" s="2">
        <v>4</v>
      </c>
      <c r="Z12" s="2">
        <v>-1</v>
      </c>
      <c r="AA12" s="2">
        <v>5</v>
      </c>
      <c r="AB12" s="2">
        <v>0</v>
      </c>
      <c r="AC12" s="2">
        <v>8</v>
      </c>
      <c r="AD12" s="2">
        <v>0</v>
      </c>
      <c r="AE12" s="2">
        <v>0</v>
      </c>
      <c r="AF12" s="2">
        <v>0</v>
      </c>
      <c r="AG12" s="2">
        <v>15</v>
      </c>
      <c r="AH12" s="2">
        <v>0</v>
      </c>
      <c r="AI12" s="2">
        <v>15</v>
      </c>
      <c r="AJ12" s="2">
        <v>6</v>
      </c>
      <c r="AK12" s="2">
        <v>4</v>
      </c>
      <c r="AL12" s="2">
        <v>0</v>
      </c>
      <c r="AM12" s="2">
        <f t="shared" si="0"/>
        <v>106.2</v>
      </c>
      <c r="AN12" s="2">
        <f t="shared" si="1"/>
        <v>84.2</v>
      </c>
    </row>
    <row r="13" spans="1:46" x14ac:dyDescent="0.15">
      <c r="A13" s="2">
        <v>408</v>
      </c>
      <c r="B13" s="4"/>
      <c r="C13" s="2">
        <v>8</v>
      </c>
      <c r="D13" s="2">
        <v>6</v>
      </c>
      <c r="E13" s="2">
        <v>-2</v>
      </c>
      <c r="F13" s="2">
        <v>5</v>
      </c>
      <c r="G13" s="2">
        <v>0</v>
      </c>
      <c r="H13" s="2">
        <v>0</v>
      </c>
      <c r="I13" s="2">
        <v>4</v>
      </c>
      <c r="J13" s="2">
        <v>1</v>
      </c>
      <c r="K13" s="2">
        <v>3</v>
      </c>
      <c r="L13" s="2">
        <v>5</v>
      </c>
      <c r="M13" s="2">
        <v>0</v>
      </c>
      <c r="N13" s="2">
        <v>10</v>
      </c>
      <c r="O13" s="2">
        <v>0</v>
      </c>
      <c r="P13" s="2">
        <v>0</v>
      </c>
      <c r="Q13" s="2">
        <v>0</v>
      </c>
      <c r="R13" s="2">
        <v>3</v>
      </c>
      <c r="S13" s="2">
        <v>3</v>
      </c>
      <c r="T13" s="2">
        <v>-2</v>
      </c>
      <c r="U13" s="2">
        <v>5</v>
      </c>
      <c r="V13" s="2">
        <v>5</v>
      </c>
      <c r="W13" s="2">
        <v>0</v>
      </c>
      <c r="X13" s="2">
        <v>5</v>
      </c>
      <c r="Y13" s="2">
        <v>5</v>
      </c>
      <c r="Z13" s="2">
        <v>-3</v>
      </c>
      <c r="AA13" s="2">
        <v>10</v>
      </c>
      <c r="AB13" s="2">
        <v>5</v>
      </c>
      <c r="AC13" s="2">
        <v>1</v>
      </c>
      <c r="AD13" s="2">
        <v>0</v>
      </c>
      <c r="AE13" s="2">
        <v>0</v>
      </c>
      <c r="AF13" s="2">
        <v>0</v>
      </c>
      <c r="AG13" s="2">
        <v>3</v>
      </c>
      <c r="AH13" s="2">
        <v>3</v>
      </c>
      <c r="AI13" s="2">
        <v>0</v>
      </c>
      <c r="AJ13" s="2">
        <v>7</v>
      </c>
      <c r="AK13" s="2">
        <v>0</v>
      </c>
      <c r="AL13" s="2">
        <v>12</v>
      </c>
      <c r="AM13" s="2">
        <f t="shared" si="0"/>
        <v>84.2</v>
      </c>
      <c r="AN13" s="2">
        <f t="shared" si="1"/>
        <v>43.8</v>
      </c>
    </row>
    <row r="14" spans="1:46" x14ac:dyDescent="0.15">
      <c r="A14" s="2">
        <v>419</v>
      </c>
      <c r="B14" s="3" t="s">
        <v>30</v>
      </c>
      <c r="C14" s="2">
        <v>16</v>
      </c>
      <c r="D14" s="2">
        <v>16</v>
      </c>
      <c r="E14" s="33">
        <v>-10</v>
      </c>
      <c r="F14" s="2">
        <v>15</v>
      </c>
      <c r="G14" s="2">
        <v>13</v>
      </c>
      <c r="H14" s="2">
        <v>-8</v>
      </c>
      <c r="I14" s="2">
        <v>2</v>
      </c>
      <c r="J14" s="2">
        <v>1</v>
      </c>
      <c r="K14" s="2">
        <v>1</v>
      </c>
      <c r="L14" s="2">
        <v>5</v>
      </c>
      <c r="M14" s="2">
        <v>5</v>
      </c>
      <c r="N14" s="2">
        <v>0</v>
      </c>
      <c r="O14" s="2">
        <v>0</v>
      </c>
      <c r="P14" s="2">
        <v>0</v>
      </c>
      <c r="Q14" s="2">
        <v>0</v>
      </c>
      <c r="R14" s="2">
        <v>5</v>
      </c>
      <c r="S14" s="2">
        <v>3</v>
      </c>
      <c r="T14" s="2">
        <v>0</v>
      </c>
      <c r="U14" s="2">
        <v>10</v>
      </c>
      <c r="V14" s="2">
        <v>10</v>
      </c>
      <c r="W14" s="2">
        <v>-5</v>
      </c>
      <c r="X14" s="2">
        <v>10</v>
      </c>
      <c r="Y14" s="2">
        <v>9</v>
      </c>
      <c r="Z14" s="2">
        <v>-6</v>
      </c>
      <c r="AA14" s="2">
        <v>15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8</v>
      </c>
      <c r="AH14" s="2">
        <v>5</v>
      </c>
      <c r="AI14" s="2">
        <v>0</v>
      </c>
      <c r="AJ14" s="2">
        <v>10</v>
      </c>
      <c r="AK14" s="2">
        <v>4</v>
      </c>
      <c r="AL14" s="2">
        <v>6</v>
      </c>
      <c r="AM14" s="2">
        <f t="shared" si="0"/>
        <v>128.4</v>
      </c>
      <c r="AN14" s="2">
        <f t="shared" si="1"/>
        <v>51.6</v>
      </c>
    </row>
    <row r="15" spans="1:46" x14ac:dyDescent="0.15">
      <c r="A15" s="2">
        <v>529</v>
      </c>
      <c r="B15" s="2" t="s">
        <v>32</v>
      </c>
      <c r="C15" s="2">
        <v>35</v>
      </c>
      <c r="D15" s="2">
        <v>4</v>
      </c>
      <c r="E15" s="2">
        <v>28</v>
      </c>
      <c r="F15" s="2">
        <v>10</v>
      </c>
      <c r="G15" s="2">
        <v>3</v>
      </c>
      <c r="H15" s="2">
        <v>5</v>
      </c>
      <c r="I15" s="2">
        <v>6</v>
      </c>
      <c r="J15" s="2">
        <v>1</v>
      </c>
      <c r="K15" s="2">
        <v>5</v>
      </c>
      <c r="L15" s="2">
        <v>5</v>
      </c>
      <c r="M15" s="2">
        <v>1</v>
      </c>
      <c r="N15" s="2">
        <v>5</v>
      </c>
      <c r="O15" s="2">
        <v>7</v>
      </c>
      <c r="P15" s="2">
        <v>0</v>
      </c>
      <c r="Q15" s="2">
        <v>4</v>
      </c>
      <c r="R15" s="2">
        <v>2</v>
      </c>
      <c r="S15" s="2">
        <v>0</v>
      </c>
      <c r="T15" s="2">
        <v>0</v>
      </c>
      <c r="U15" s="2">
        <v>10</v>
      </c>
      <c r="V15" s="2">
        <v>3</v>
      </c>
      <c r="W15" s="2">
        <v>7</v>
      </c>
      <c r="X15" s="2">
        <v>4</v>
      </c>
      <c r="Y15" s="2">
        <v>4</v>
      </c>
      <c r="Z15" s="2">
        <v>-1</v>
      </c>
      <c r="AA15" s="2">
        <v>10</v>
      </c>
      <c r="AB15" s="2">
        <v>8</v>
      </c>
      <c r="AC15" s="2">
        <v>-2</v>
      </c>
      <c r="AD15" s="2">
        <v>0</v>
      </c>
      <c r="AE15" s="2">
        <v>0</v>
      </c>
      <c r="AF15" s="2">
        <v>0</v>
      </c>
      <c r="AG15" s="2">
        <v>6</v>
      </c>
      <c r="AH15" s="2">
        <v>2</v>
      </c>
      <c r="AI15" s="2">
        <v>4</v>
      </c>
      <c r="AJ15" s="2">
        <v>5</v>
      </c>
      <c r="AK15" s="2">
        <v>0</v>
      </c>
      <c r="AL15" s="2">
        <v>10</v>
      </c>
      <c r="AM15" s="2">
        <f t="shared" si="0"/>
        <v>153.6</v>
      </c>
      <c r="AN15" s="2">
        <f t="shared" si="1"/>
        <v>114.69999999999999</v>
      </c>
    </row>
    <row r="16" spans="1:46" x14ac:dyDescent="0.15">
      <c r="A16" s="2">
        <v>538</v>
      </c>
      <c r="B16" s="2" t="s">
        <v>30</v>
      </c>
      <c r="C16" s="2">
        <v>15</v>
      </c>
      <c r="D16" s="2">
        <v>15</v>
      </c>
      <c r="E16" s="2">
        <v>-10</v>
      </c>
      <c r="F16" s="2">
        <v>10</v>
      </c>
      <c r="G16" s="2">
        <v>8</v>
      </c>
      <c r="H16" s="2">
        <v>-3</v>
      </c>
      <c r="I16" s="2">
        <v>6</v>
      </c>
      <c r="J16" s="2">
        <v>2</v>
      </c>
      <c r="K16" s="2">
        <v>2</v>
      </c>
      <c r="L16" s="2">
        <v>0</v>
      </c>
      <c r="M16" s="2">
        <v>0</v>
      </c>
      <c r="N16" s="2">
        <v>3</v>
      </c>
      <c r="O16" s="2">
        <v>0</v>
      </c>
      <c r="P16" s="2">
        <v>0</v>
      </c>
      <c r="Q16" s="2">
        <v>0</v>
      </c>
      <c r="R16" s="2">
        <v>5</v>
      </c>
      <c r="S16" s="2">
        <v>1</v>
      </c>
      <c r="T16" s="2">
        <v>0</v>
      </c>
      <c r="U16" s="2">
        <v>5</v>
      </c>
      <c r="V16" s="2">
        <v>4</v>
      </c>
      <c r="W16" s="2">
        <v>0</v>
      </c>
      <c r="X16" s="2">
        <v>0</v>
      </c>
      <c r="Y16" s="2">
        <v>0</v>
      </c>
      <c r="Z16" s="2">
        <v>0</v>
      </c>
      <c r="AA16" s="2">
        <v>10</v>
      </c>
      <c r="AB16" s="2">
        <v>0</v>
      </c>
      <c r="AC16" s="2">
        <v>12</v>
      </c>
      <c r="AD16" s="2">
        <v>0</v>
      </c>
      <c r="AE16" s="2">
        <v>0</v>
      </c>
      <c r="AF16" s="2">
        <v>0</v>
      </c>
      <c r="AG16" s="2">
        <v>8</v>
      </c>
      <c r="AH16" s="2">
        <v>1</v>
      </c>
      <c r="AI16" s="2">
        <v>7</v>
      </c>
      <c r="AJ16" s="2">
        <v>6</v>
      </c>
      <c r="AK16" s="2">
        <v>0</v>
      </c>
      <c r="AL16" s="2">
        <v>0</v>
      </c>
      <c r="AM16" s="2">
        <f t="shared" si="0"/>
        <v>101.5</v>
      </c>
      <c r="AN16" s="2">
        <f t="shared" si="1"/>
        <v>65.599999999999994</v>
      </c>
    </row>
    <row r="17" spans="1:40" x14ac:dyDescent="0.15">
      <c r="A17" s="2">
        <v>542</v>
      </c>
      <c r="B17" s="2" t="s">
        <v>30</v>
      </c>
      <c r="C17" s="2">
        <v>20</v>
      </c>
      <c r="D17" s="2">
        <v>5</v>
      </c>
      <c r="E17" s="2">
        <v>15</v>
      </c>
      <c r="F17" s="2">
        <v>5</v>
      </c>
      <c r="G17" s="2">
        <v>5</v>
      </c>
      <c r="H17" s="2">
        <v>-2</v>
      </c>
      <c r="I17" s="2">
        <v>2</v>
      </c>
      <c r="J17" s="2">
        <v>2</v>
      </c>
      <c r="K17" s="2">
        <v>0</v>
      </c>
      <c r="L17" s="2">
        <v>8</v>
      </c>
      <c r="M17" s="2">
        <v>2</v>
      </c>
      <c r="N17" s="2">
        <v>6</v>
      </c>
      <c r="O17" s="2">
        <v>0</v>
      </c>
      <c r="P17" s="2">
        <v>0</v>
      </c>
      <c r="Q17" s="2">
        <v>0</v>
      </c>
      <c r="R17" s="2">
        <v>2</v>
      </c>
      <c r="S17" s="2">
        <v>1</v>
      </c>
      <c r="T17" s="2">
        <v>0</v>
      </c>
      <c r="U17" s="2">
        <v>3</v>
      </c>
      <c r="V17" s="2">
        <v>0</v>
      </c>
      <c r="W17" s="2">
        <v>10</v>
      </c>
      <c r="X17" s="2">
        <v>5</v>
      </c>
      <c r="Y17" s="2">
        <v>4</v>
      </c>
      <c r="Z17" s="2">
        <v>-1</v>
      </c>
      <c r="AA17" s="2">
        <v>6</v>
      </c>
      <c r="AB17" s="2">
        <v>0</v>
      </c>
      <c r="AC17" s="2">
        <v>10</v>
      </c>
      <c r="AD17" s="2">
        <v>3</v>
      </c>
      <c r="AE17" s="2">
        <v>0</v>
      </c>
      <c r="AF17" s="2">
        <v>0</v>
      </c>
      <c r="AG17" s="2">
        <v>0</v>
      </c>
      <c r="AH17" s="2">
        <v>0</v>
      </c>
      <c r="AI17" s="2">
        <v>5</v>
      </c>
      <c r="AJ17" s="2">
        <v>5</v>
      </c>
      <c r="AK17" s="2">
        <v>3</v>
      </c>
      <c r="AL17" s="2">
        <v>1</v>
      </c>
      <c r="AM17" s="2">
        <f t="shared" si="0"/>
        <v>75.2</v>
      </c>
      <c r="AN17" s="2">
        <f t="shared" si="1"/>
        <v>44.199999999999996</v>
      </c>
    </row>
    <row r="18" spans="1:40" x14ac:dyDescent="0.15">
      <c r="A18" s="2">
        <v>607</v>
      </c>
      <c r="B18" s="2" t="s">
        <v>54</v>
      </c>
      <c r="C18" s="2">
        <v>6</v>
      </c>
      <c r="D18" s="2">
        <v>5</v>
      </c>
      <c r="E18" s="2">
        <v>-1</v>
      </c>
      <c r="F18" s="2">
        <v>5</v>
      </c>
      <c r="G18" s="2">
        <v>0</v>
      </c>
      <c r="H18" s="2">
        <v>0</v>
      </c>
      <c r="I18" s="2">
        <v>4</v>
      </c>
      <c r="J18" s="2">
        <v>3</v>
      </c>
      <c r="K18" s="2">
        <v>-1</v>
      </c>
      <c r="L18" s="2">
        <v>2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1</v>
      </c>
      <c r="X18" s="2">
        <v>3</v>
      </c>
      <c r="Y18" s="2">
        <v>3</v>
      </c>
      <c r="Z18" s="2">
        <v>-1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0</v>
      </c>
      <c r="AG18" s="2">
        <v>2</v>
      </c>
      <c r="AH18" s="2">
        <v>2</v>
      </c>
      <c r="AI18" s="2">
        <v>0</v>
      </c>
      <c r="AJ18" s="2">
        <v>6</v>
      </c>
      <c r="AK18" s="2">
        <v>0</v>
      </c>
      <c r="AL18" s="2">
        <v>10</v>
      </c>
      <c r="AM18" s="2">
        <f t="shared" si="0"/>
        <v>65.900000000000006</v>
      </c>
      <c r="AN18" s="2">
        <f t="shared" si="1"/>
        <v>36.4</v>
      </c>
    </row>
    <row r="19" spans="1:40" x14ac:dyDescent="0.15">
      <c r="A19" s="2">
        <v>608</v>
      </c>
      <c r="B19" s="2" t="s">
        <v>30</v>
      </c>
      <c r="C19" s="2">
        <v>20</v>
      </c>
      <c r="D19" s="2">
        <v>2</v>
      </c>
      <c r="E19" s="2">
        <v>18</v>
      </c>
      <c r="F19" s="2">
        <v>4</v>
      </c>
      <c r="G19" s="2">
        <v>2</v>
      </c>
      <c r="H19" s="2">
        <v>0</v>
      </c>
      <c r="I19" s="2">
        <v>6</v>
      </c>
      <c r="J19" s="2">
        <v>4</v>
      </c>
      <c r="K19" s="2">
        <v>0</v>
      </c>
      <c r="L19" s="2">
        <v>5</v>
      </c>
      <c r="M19" s="2">
        <v>4</v>
      </c>
      <c r="N19" s="2">
        <v>0</v>
      </c>
      <c r="O19" s="2">
        <v>1</v>
      </c>
      <c r="P19" s="2">
        <v>1</v>
      </c>
      <c r="Q19" s="2">
        <v>-1</v>
      </c>
      <c r="R19" s="2">
        <v>10</v>
      </c>
      <c r="S19" s="2">
        <v>0</v>
      </c>
      <c r="T19" s="2">
        <v>0</v>
      </c>
      <c r="U19" s="2">
        <v>1</v>
      </c>
      <c r="V19" s="2">
        <v>1</v>
      </c>
      <c r="W19" s="2">
        <v>3</v>
      </c>
      <c r="X19" s="2">
        <v>4</v>
      </c>
      <c r="Y19" s="2">
        <v>4</v>
      </c>
      <c r="Z19" s="2">
        <v>-2</v>
      </c>
      <c r="AA19" s="2">
        <v>8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10</v>
      </c>
      <c r="AH19" s="2">
        <v>5</v>
      </c>
      <c r="AI19" s="2">
        <v>2</v>
      </c>
      <c r="AJ19" s="2">
        <v>10</v>
      </c>
      <c r="AK19" s="2">
        <v>7</v>
      </c>
      <c r="AL19" s="2">
        <v>-1</v>
      </c>
      <c r="AM19" s="2">
        <f t="shared" si="0"/>
        <v>123.4</v>
      </c>
      <c r="AN19" s="2">
        <f t="shared" si="1"/>
        <v>66.699999999999989</v>
      </c>
    </row>
    <row r="20" spans="1:40" x14ac:dyDescent="0.15">
      <c r="A20" s="2">
        <v>629</v>
      </c>
      <c r="B20" s="2" t="s">
        <v>30</v>
      </c>
      <c r="C20" s="2">
        <v>30</v>
      </c>
      <c r="D20" s="2">
        <v>9</v>
      </c>
      <c r="E20" s="2">
        <v>13</v>
      </c>
      <c r="F20" s="2">
        <v>10</v>
      </c>
      <c r="G20" s="2">
        <v>5</v>
      </c>
      <c r="H20" s="2">
        <v>0</v>
      </c>
      <c r="I20" s="2">
        <v>6</v>
      </c>
      <c r="J20" s="2">
        <v>5</v>
      </c>
      <c r="K20" s="2">
        <v>-2</v>
      </c>
      <c r="L20" s="2">
        <v>4</v>
      </c>
      <c r="M20" s="2">
        <v>4</v>
      </c>
      <c r="N20" s="2">
        <v>0</v>
      </c>
      <c r="O20" s="2">
        <v>0</v>
      </c>
      <c r="P20" s="2">
        <v>0</v>
      </c>
      <c r="Q20" s="2">
        <v>0</v>
      </c>
      <c r="R20" s="2">
        <v>6</v>
      </c>
      <c r="S20" s="2">
        <v>0</v>
      </c>
      <c r="T20" s="2">
        <v>0</v>
      </c>
      <c r="U20" s="2">
        <v>6</v>
      </c>
      <c r="V20" s="2">
        <v>0</v>
      </c>
      <c r="W20" s="2">
        <v>10</v>
      </c>
      <c r="X20" s="2">
        <v>5</v>
      </c>
      <c r="Y20" s="2">
        <v>3</v>
      </c>
      <c r="Z20" s="2">
        <v>0</v>
      </c>
      <c r="AA20" s="2">
        <v>15</v>
      </c>
      <c r="AB20" s="2">
        <v>4</v>
      </c>
      <c r="AC20" s="2">
        <v>7</v>
      </c>
      <c r="AD20" s="2">
        <v>0</v>
      </c>
      <c r="AE20" s="2">
        <v>0</v>
      </c>
      <c r="AF20" s="2">
        <v>0</v>
      </c>
      <c r="AG20" s="2">
        <v>6</v>
      </c>
      <c r="AH20" s="2">
        <v>0</v>
      </c>
      <c r="AI20" s="2">
        <v>8</v>
      </c>
      <c r="AJ20" s="2">
        <v>10</v>
      </c>
      <c r="AK20" s="2">
        <v>0</v>
      </c>
      <c r="AL20" s="2">
        <v>11</v>
      </c>
      <c r="AM20" s="2">
        <f t="shared" si="0"/>
        <v>139.5</v>
      </c>
      <c r="AN20" s="2">
        <f t="shared" si="1"/>
        <v>89.2</v>
      </c>
    </row>
    <row r="21" spans="1:40" x14ac:dyDescent="0.15">
      <c r="A21" s="5">
        <v>715</v>
      </c>
      <c r="B21" s="6" t="s">
        <v>30</v>
      </c>
      <c r="C21" s="2">
        <v>11</v>
      </c>
      <c r="D21" s="2">
        <v>4</v>
      </c>
      <c r="E21" s="2">
        <v>6</v>
      </c>
      <c r="F21" s="2">
        <v>3</v>
      </c>
      <c r="G21" s="2">
        <v>3</v>
      </c>
      <c r="H21" s="2">
        <v>0</v>
      </c>
      <c r="I21" s="2">
        <v>4</v>
      </c>
      <c r="J21" s="2">
        <v>3</v>
      </c>
      <c r="K21" s="2">
        <v>-1</v>
      </c>
      <c r="L21" s="2">
        <v>4</v>
      </c>
      <c r="M21" s="2">
        <v>3</v>
      </c>
      <c r="N21" s="2">
        <v>0</v>
      </c>
      <c r="O21" s="2">
        <v>2</v>
      </c>
      <c r="P21" s="2">
        <v>2</v>
      </c>
      <c r="Q21" s="2">
        <v>-2</v>
      </c>
      <c r="R21" s="2">
        <v>5</v>
      </c>
      <c r="S21" s="2">
        <v>5</v>
      </c>
      <c r="T21" s="2">
        <v>-3</v>
      </c>
      <c r="U21" s="2">
        <v>9</v>
      </c>
      <c r="V21" s="2">
        <v>6</v>
      </c>
      <c r="W21" s="2">
        <v>0</v>
      </c>
      <c r="X21" s="2">
        <v>10</v>
      </c>
      <c r="Y21" s="2">
        <v>0</v>
      </c>
      <c r="Z21" s="2">
        <v>0</v>
      </c>
      <c r="AA21" s="2">
        <v>20</v>
      </c>
      <c r="AB21" s="2">
        <v>8</v>
      </c>
      <c r="AC21" s="2">
        <v>4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5</v>
      </c>
      <c r="AJ21" s="2">
        <v>10</v>
      </c>
      <c r="AK21" s="2">
        <v>8</v>
      </c>
      <c r="AL21" s="2">
        <v>0</v>
      </c>
      <c r="AM21" s="2">
        <f t="shared" si="0"/>
        <v>133.9</v>
      </c>
      <c r="AN21" s="2">
        <f t="shared" si="1"/>
        <v>64.400000000000006</v>
      </c>
    </row>
    <row r="22" spans="1:40" x14ac:dyDescent="0.15">
      <c r="A22" s="2">
        <v>719</v>
      </c>
      <c r="B22" s="2"/>
      <c r="C22" s="2">
        <v>5</v>
      </c>
      <c r="D22" s="2">
        <v>4</v>
      </c>
      <c r="E22" s="2">
        <v>0</v>
      </c>
      <c r="F22" s="2">
        <v>5</v>
      </c>
      <c r="G22" s="2">
        <v>1</v>
      </c>
      <c r="H22" s="2">
        <v>0</v>
      </c>
      <c r="I22" s="2">
        <v>2</v>
      </c>
      <c r="J22" s="2">
        <v>0</v>
      </c>
      <c r="K22" s="2">
        <v>2</v>
      </c>
      <c r="L22" s="2">
        <v>5</v>
      </c>
      <c r="M22" s="2">
        <v>3</v>
      </c>
      <c r="N22" s="2">
        <v>0</v>
      </c>
      <c r="O22" s="2">
        <v>1</v>
      </c>
      <c r="P22" s="2">
        <v>1</v>
      </c>
      <c r="Q22" s="2">
        <v>-1</v>
      </c>
      <c r="R22" s="2">
        <v>10</v>
      </c>
      <c r="S22" s="2">
        <v>3</v>
      </c>
      <c r="T22" s="2">
        <v>0</v>
      </c>
      <c r="U22" s="2">
        <v>2</v>
      </c>
      <c r="V22" s="2">
        <v>2</v>
      </c>
      <c r="W22" s="2">
        <v>0</v>
      </c>
      <c r="X22" s="2">
        <v>5</v>
      </c>
      <c r="Y22" s="2">
        <v>2</v>
      </c>
      <c r="Z22" s="2">
        <v>0</v>
      </c>
      <c r="AA22" s="2">
        <v>5</v>
      </c>
      <c r="AB22" s="2">
        <v>4</v>
      </c>
      <c r="AC22" s="2">
        <v>0</v>
      </c>
      <c r="AD22" s="2">
        <v>0</v>
      </c>
      <c r="AE22" s="2">
        <v>0</v>
      </c>
      <c r="AF22" s="2">
        <v>0</v>
      </c>
      <c r="AG22" s="2">
        <v>2</v>
      </c>
      <c r="AH22" s="2">
        <v>2</v>
      </c>
      <c r="AI22" s="2">
        <v>0</v>
      </c>
      <c r="AJ22" s="2">
        <v>10</v>
      </c>
      <c r="AK22" s="2">
        <v>0</v>
      </c>
      <c r="AL22" s="2">
        <v>12</v>
      </c>
      <c r="AM22" s="2">
        <f t="shared" si="0"/>
        <v>73.8</v>
      </c>
      <c r="AN22" s="2">
        <f t="shared" si="1"/>
        <v>43.400000000000006</v>
      </c>
    </row>
    <row r="23" spans="1:40" x14ac:dyDescent="0.15">
      <c r="A23" s="2">
        <v>733</v>
      </c>
      <c r="B23" s="2" t="s">
        <v>30</v>
      </c>
      <c r="C23" s="2">
        <v>16</v>
      </c>
      <c r="D23" s="2">
        <v>6</v>
      </c>
      <c r="E23" s="2">
        <v>6</v>
      </c>
      <c r="F23" s="2">
        <v>0</v>
      </c>
      <c r="G23" s="2">
        <v>0</v>
      </c>
      <c r="H23" s="2">
        <v>0</v>
      </c>
      <c r="I23" s="2">
        <v>2</v>
      </c>
      <c r="J23" s="2">
        <v>2</v>
      </c>
      <c r="K23" s="2">
        <v>0</v>
      </c>
      <c r="L23" s="2">
        <v>3</v>
      </c>
      <c r="M23" s="2">
        <v>2</v>
      </c>
      <c r="N23" s="2">
        <v>0</v>
      </c>
      <c r="O23" s="2">
        <v>0</v>
      </c>
      <c r="P23" s="2">
        <v>0</v>
      </c>
      <c r="Q23" s="2">
        <v>0</v>
      </c>
      <c r="R23" s="2">
        <v>5</v>
      </c>
      <c r="S23" s="2">
        <v>0</v>
      </c>
      <c r="T23" s="2">
        <v>3</v>
      </c>
      <c r="U23" s="2">
        <v>4</v>
      </c>
      <c r="V23" s="2">
        <v>0</v>
      </c>
      <c r="W23" s="2">
        <v>4</v>
      </c>
      <c r="X23" s="2">
        <v>0</v>
      </c>
      <c r="Y23" s="2">
        <v>0</v>
      </c>
      <c r="Z23" s="2">
        <v>0</v>
      </c>
      <c r="AA23" s="2">
        <v>10</v>
      </c>
      <c r="AB23" s="2">
        <v>7</v>
      </c>
      <c r="AC23" s="2">
        <v>0</v>
      </c>
      <c r="AD23" s="2">
        <v>0</v>
      </c>
      <c r="AE23" s="2">
        <v>0</v>
      </c>
      <c r="AF23" s="2">
        <v>0</v>
      </c>
      <c r="AG23" s="2">
        <v>10</v>
      </c>
      <c r="AH23" s="2">
        <v>1</v>
      </c>
      <c r="AI23" s="2">
        <v>9</v>
      </c>
      <c r="AJ23" s="2">
        <v>10</v>
      </c>
      <c r="AK23" s="2">
        <v>1</v>
      </c>
      <c r="AL23" s="2">
        <v>11</v>
      </c>
      <c r="AM23" s="2">
        <f t="shared" si="0"/>
        <v>88.4</v>
      </c>
      <c r="AN23" s="2">
        <f t="shared" si="1"/>
        <v>55.9</v>
      </c>
    </row>
    <row r="24" spans="1:40" x14ac:dyDescent="0.15">
      <c r="A24" s="2">
        <v>740</v>
      </c>
      <c r="B24" s="2"/>
      <c r="C24" s="2">
        <v>10</v>
      </c>
      <c r="D24" s="2">
        <v>0</v>
      </c>
      <c r="E24" s="2">
        <v>12</v>
      </c>
      <c r="F24" s="2">
        <v>3</v>
      </c>
      <c r="G24" s="2">
        <v>3</v>
      </c>
      <c r="H24" s="2">
        <v>0</v>
      </c>
      <c r="I24" s="2">
        <v>2</v>
      </c>
      <c r="J24" s="2">
        <v>2</v>
      </c>
      <c r="K24" s="2">
        <v>0</v>
      </c>
      <c r="L24" s="2">
        <v>0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3</v>
      </c>
      <c r="S24" s="2">
        <v>1</v>
      </c>
      <c r="T24" s="2">
        <v>0</v>
      </c>
      <c r="U24" s="2">
        <v>5</v>
      </c>
      <c r="V24" s="2">
        <v>0</v>
      </c>
      <c r="W24" s="2">
        <v>10</v>
      </c>
      <c r="X24" s="2">
        <v>0</v>
      </c>
      <c r="Y24" s="2">
        <v>0</v>
      </c>
      <c r="Z24" s="2">
        <v>0</v>
      </c>
      <c r="AA24" s="2">
        <v>3</v>
      </c>
      <c r="AB24" s="2">
        <v>0</v>
      </c>
      <c r="AC24" s="2">
        <v>10</v>
      </c>
      <c r="AD24" s="2">
        <v>2</v>
      </c>
      <c r="AE24" s="2">
        <v>1</v>
      </c>
      <c r="AF24" s="2">
        <v>0</v>
      </c>
      <c r="AG24" s="2">
        <v>0</v>
      </c>
      <c r="AH24" s="2">
        <v>0</v>
      </c>
      <c r="AI24" s="2">
        <v>5</v>
      </c>
      <c r="AJ24" s="2">
        <v>10</v>
      </c>
      <c r="AK24" s="2">
        <v>10</v>
      </c>
      <c r="AL24" s="2">
        <v>-6</v>
      </c>
      <c r="AM24" s="2">
        <f t="shared" si="0"/>
        <v>52.4</v>
      </c>
      <c r="AN24" s="2">
        <f t="shared" si="1"/>
        <v>23.2</v>
      </c>
    </row>
    <row r="25" spans="1:40" x14ac:dyDescent="0.15">
      <c r="A25" s="2" t="s">
        <v>23</v>
      </c>
      <c r="B25" s="2"/>
      <c r="C25" s="2">
        <f>SUM(C23:C24)</f>
        <v>26</v>
      </c>
      <c r="D25" s="2"/>
      <c r="E25" s="2"/>
      <c r="F25" s="2">
        <f>SUM(F23:F24)</f>
        <v>3</v>
      </c>
      <c r="G25" s="2"/>
      <c r="H25" s="2"/>
      <c r="I25" s="2">
        <f>SUM(I23:I24)</f>
        <v>4</v>
      </c>
      <c r="J25" s="2"/>
      <c r="K25" s="2"/>
      <c r="L25" s="2">
        <f>SUM(L23:L24)</f>
        <v>3</v>
      </c>
      <c r="M25" s="2"/>
      <c r="N25" s="2"/>
      <c r="O25" s="2">
        <f>SUM(O23:O24)</f>
        <v>0</v>
      </c>
      <c r="P25" s="2"/>
      <c r="Q25" s="2"/>
      <c r="R25" s="2">
        <f>SUM(R23:R24)</f>
        <v>8</v>
      </c>
      <c r="S25" s="2"/>
      <c r="T25" s="2"/>
      <c r="U25" s="2">
        <f>SUM(U23:U24)</f>
        <v>9</v>
      </c>
      <c r="V25" s="2"/>
      <c r="W25" s="2"/>
      <c r="X25" s="2">
        <f>SUM(X23:X24)</f>
        <v>0</v>
      </c>
      <c r="Y25" s="2"/>
      <c r="Z25" s="2"/>
      <c r="AA25" s="2">
        <f>SUM(AA23:AA24)</f>
        <v>13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>SUM(AM4:AM24)</f>
        <v>1863.1000000000006</v>
      </c>
      <c r="AN25" s="2">
        <f>SUM(AN4:AN24)</f>
        <v>1048.2000000000003</v>
      </c>
    </row>
    <row r="26" spans="1:40" x14ac:dyDescent="0.15">
      <c r="AN26">
        <v>1051.8</v>
      </c>
    </row>
  </sheetData>
  <mergeCells count="14">
    <mergeCell ref="AA2:AC2"/>
    <mergeCell ref="AD2:AF2"/>
    <mergeCell ref="AG2:AI2"/>
    <mergeCell ref="AJ2:AL2"/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workbookViewId="0">
      <selection sqref="A1:XFD1048576"/>
    </sheetView>
  </sheetViews>
  <sheetFormatPr defaultColWidth="9" defaultRowHeight="13.5" x14ac:dyDescent="0.15"/>
  <cols>
    <col min="1" max="1" width="5.875" customWidth="1"/>
    <col min="2" max="2" width="6.375" customWidth="1"/>
    <col min="3" max="4" width="3.375" customWidth="1"/>
    <col min="5" max="5" width="3.625" customWidth="1"/>
    <col min="6" max="41" width="3.375" customWidth="1"/>
    <col min="42" max="43" width="7.25" customWidth="1"/>
  </cols>
  <sheetData>
    <row r="1" spans="1:49" x14ac:dyDescent="0.15">
      <c r="A1" s="52" t="s">
        <v>26</v>
      </c>
      <c r="B1" s="34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</row>
    <row r="2" spans="1:49" x14ac:dyDescent="0.15">
      <c r="A2" s="52"/>
      <c r="B2" s="34"/>
      <c r="C2" s="52" t="s">
        <v>4</v>
      </c>
      <c r="D2" s="52"/>
      <c r="E2" s="52"/>
      <c r="F2" s="52" t="s">
        <v>5</v>
      </c>
      <c r="G2" s="52"/>
      <c r="H2" s="52"/>
      <c r="I2" s="52" t="s">
        <v>27</v>
      </c>
      <c r="J2" s="52"/>
      <c r="K2" s="52"/>
      <c r="L2" s="52" t="s">
        <v>7</v>
      </c>
      <c r="M2" s="52"/>
      <c r="N2" s="52"/>
      <c r="O2" s="52" t="s">
        <v>9</v>
      </c>
      <c r="P2" s="52"/>
      <c r="Q2" s="52"/>
      <c r="R2" s="52" t="s">
        <v>10</v>
      </c>
      <c r="S2" s="52"/>
      <c r="T2" s="52"/>
      <c r="U2" s="52" t="s">
        <v>11</v>
      </c>
      <c r="V2" s="52"/>
      <c r="W2" s="52"/>
      <c r="X2" s="52" t="s">
        <v>12</v>
      </c>
      <c r="Y2" s="52"/>
      <c r="Z2" s="52"/>
      <c r="AA2" s="52" t="s">
        <v>13</v>
      </c>
      <c r="AB2" s="52"/>
      <c r="AC2" s="52"/>
      <c r="AD2" s="52" t="s">
        <v>28</v>
      </c>
      <c r="AE2" s="52"/>
      <c r="AF2" s="52"/>
      <c r="AG2" s="54" t="s">
        <v>35</v>
      </c>
      <c r="AH2" s="52"/>
      <c r="AI2" s="52"/>
      <c r="AJ2" s="55" t="s">
        <v>56</v>
      </c>
      <c r="AK2" s="49"/>
      <c r="AL2" s="50"/>
      <c r="AM2" s="48" t="s">
        <v>52</v>
      </c>
      <c r="AN2" s="49"/>
      <c r="AO2" s="50"/>
      <c r="AP2" s="34"/>
      <c r="AQ2" s="2"/>
    </row>
    <row r="3" spans="1:49" x14ac:dyDescent="0.15">
      <c r="A3" s="52"/>
      <c r="B3" s="34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42</v>
      </c>
      <c r="AN3" s="2" t="s">
        <v>43</v>
      </c>
      <c r="AO3" s="2" t="s">
        <v>44</v>
      </c>
      <c r="AP3" s="2" t="s">
        <v>18</v>
      </c>
      <c r="AQ3" s="2" t="s">
        <v>19</v>
      </c>
    </row>
    <row r="4" spans="1:49" x14ac:dyDescent="0.15">
      <c r="A4" s="2">
        <v>201</v>
      </c>
      <c r="B4" s="2" t="s">
        <v>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f>(C4)*0.9+(F4)*0.8+(I4)*4.5+(L4)+(O4)*3.8+R4+U4+X4*1.5+AA4*1.8+AD4*1.8+AG4*2+AJ4*2.5+AM4*1.5</f>
        <v>0</v>
      </c>
      <c r="AQ4" s="2">
        <f>(C4-D4)*0.9+(F4-G4)*0.8+(I4-J4)*4.5+(L4-M4)+(O4-P4)*3.8+(R4-S4)+(U4-V4)+(X4-Y4)*1.5+(AA4-AB4)*1.8+(AD4-AE4)*1.8+(AG4-AH4)*2+(AJ4-AK4)*2.5+(AM4-AN4)*1.5</f>
        <v>0</v>
      </c>
    </row>
    <row r="5" spans="1:49" x14ac:dyDescent="0.15">
      <c r="A5" s="2">
        <v>214</v>
      </c>
      <c r="B5" s="2" t="s">
        <v>30</v>
      </c>
      <c r="C5" s="2">
        <v>6</v>
      </c>
      <c r="D5" s="2">
        <v>4</v>
      </c>
      <c r="E5" s="2">
        <v>-2</v>
      </c>
      <c r="F5" s="2">
        <v>4</v>
      </c>
      <c r="G5" s="2">
        <v>4</v>
      </c>
      <c r="H5" s="2">
        <v>-2</v>
      </c>
      <c r="I5" s="2">
        <v>2</v>
      </c>
      <c r="J5" s="2">
        <v>0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3</v>
      </c>
      <c r="S5" s="2">
        <v>1</v>
      </c>
      <c r="T5" s="2">
        <v>0</v>
      </c>
      <c r="U5" s="2">
        <v>8</v>
      </c>
      <c r="V5" s="2">
        <v>5</v>
      </c>
      <c r="W5" s="2">
        <v>-2</v>
      </c>
      <c r="X5" s="2">
        <v>2</v>
      </c>
      <c r="Y5" s="2">
        <v>2</v>
      </c>
      <c r="Z5" s="2">
        <v>0</v>
      </c>
      <c r="AA5" s="2">
        <v>10</v>
      </c>
      <c r="AB5" s="2">
        <v>0</v>
      </c>
      <c r="AC5" s="2">
        <v>10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5</v>
      </c>
      <c r="AK5" s="2">
        <v>0</v>
      </c>
      <c r="AL5" s="2">
        <v>0</v>
      </c>
      <c r="AM5" s="2">
        <v>5</v>
      </c>
      <c r="AN5" s="2">
        <v>0</v>
      </c>
      <c r="AO5" s="2">
        <v>10</v>
      </c>
      <c r="AP5" s="2">
        <f t="shared" ref="AP5:AP24" si="0">(C5)*0.9+(F5)*0.8+(I5)*4.5+(L5)+(O5)*3.8+R5+U5+X5*1.5+AA5*1.8+AD5*1.8+AG5*2+AJ5*2.5+AM5*1.5</f>
        <v>73.599999999999994</v>
      </c>
      <c r="AQ5" s="2">
        <f t="shared" ref="AQ5:AQ24" si="1">(C5-D5)*0.9+(F5-G5)*0.8+(I5-J5)*4.5+(L5-M5)+(O5-P5)*3.8+(R5-S5)+(U5-V5)+(X5-Y5)*1.5+(AA5-AB5)*1.8+(AD5-AE5)*1.8+(AG5-AH5)*2+(AJ5-AK5)*2.5+(AM5-AN5)*1.5</f>
        <v>53.8</v>
      </c>
    </row>
    <row r="6" spans="1:49" x14ac:dyDescent="0.15">
      <c r="A6" s="2">
        <v>217</v>
      </c>
      <c r="B6" s="2"/>
      <c r="C6" s="2">
        <v>12</v>
      </c>
      <c r="D6" s="2">
        <v>0</v>
      </c>
      <c r="E6" s="2">
        <v>0</v>
      </c>
      <c r="F6" s="2">
        <v>3</v>
      </c>
      <c r="G6" s="2">
        <v>1</v>
      </c>
      <c r="H6" s="2">
        <v>0</v>
      </c>
      <c r="I6" s="2">
        <v>3</v>
      </c>
      <c r="J6" s="2">
        <v>2</v>
      </c>
      <c r="K6" s="2">
        <v>0</v>
      </c>
      <c r="L6" s="2">
        <v>3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8</v>
      </c>
      <c r="V6" s="2">
        <v>0</v>
      </c>
      <c r="W6" s="2">
        <v>0</v>
      </c>
      <c r="X6" s="2">
        <v>2</v>
      </c>
      <c r="Y6" s="2">
        <v>2</v>
      </c>
      <c r="Z6" s="2">
        <v>0</v>
      </c>
      <c r="AA6" s="2">
        <v>1</v>
      </c>
      <c r="AB6" s="2">
        <v>1</v>
      </c>
      <c r="AC6" s="2">
        <v>0</v>
      </c>
      <c r="AD6" s="2"/>
      <c r="AE6" s="2"/>
      <c r="AF6" s="2"/>
      <c r="AG6" s="2">
        <v>1</v>
      </c>
      <c r="AH6" s="2">
        <v>0</v>
      </c>
      <c r="AI6" s="2"/>
      <c r="AJ6" s="2">
        <v>5</v>
      </c>
      <c r="AK6" s="2">
        <v>0</v>
      </c>
      <c r="AL6" s="2"/>
      <c r="AM6" s="2">
        <v>6</v>
      </c>
      <c r="AN6" s="2">
        <v>4</v>
      </c>
      <c r="AO6" s="2"/>
      <c r="AP6" s="2">
        <f t="shared" si="0"/>
        <v>70.8</v>
      </c>
      <c r="AQ6" s="2">
        <f t="shared" si="1"/>
        <v>46.4</v>
      </c>
    </row>
    <row r="7" spans="1:49" x14ac:dyDescent="0.15">
      <c r="A7" s="2">
        <v>219</v>
      </c>
      <c r="B7" s="2"/>
      <c r="C7" s="2">
        <v>7</v>
      </c>
      <c r="D7" s="2">
        <v>0</v>
      </c>
      <c r="E7" s="2"/>
      <c r="F7" s="2">
        <v>3</v>
      </c>
      <c r="G7" s="2">
        <v>2</v>
      </c>
      <c r="H7" s="2"/>
      <c r="I7" s="2">
        <v>1</v>
      </c>
      <c r="J7" s="2">
        <v>1</v>
      </c>
      <c r="K7" s="2"/>
      <c r="L7" s="2">
        <v>2</v>
      </c>
      <c r="M7" s="2">
        <v>0</v>
      </c>
      <c r="N7" s="2"/>
      <c r="O7" s="2"/>
      <c r="P7" s="2"/>
      <c r="Q7" s="2"/>
      <c r="R7" s="2">
        <v>1</v>
      </c>
      <c r="S7" s="2">
        <v>1</v>
      </c>
      <c r="T7" s="2"/>
      <c r="U7" s="2">
        <v>2</v>
      </c>
      <c r="V7" s="2">
        <v>0</v>
      </c>
      <c r="W7" s="2">
        <v>0</v>
      </c>
      <c r="X7" s="2">
        <v>2</v>
      </c>
      <c r="Y7" s="2">
        <v>1</v>
      </c>
      <c r="Z7" s="2">
        <v>0</v>
      </c>
      <c r="AA7" s="2">
        <v>3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3</v>
      </c>
      <c r="AH7" s="2">
        <v>0</v>
      </c>
      <c r="AI7" s="2">
        <v>0</v>
      </c>
      <c r="AJ7" s="2"/>
      <c r="AK7" s="2"/>
      <c r="AL7" s="2"/>
      <c r="AM7" s="2">
        <v>2</v>
      </c>
      <c r="AN7" s="2">
        <v>2</v>
      </c>
      <c r="AO7" s="2">
        <v>0</v>
      </c>
      <c r="AP7" s="2">
        <f t="shared" si="0"/>
        <v>35.6</v>
      </c>
      <c r="AQ7" s="2">
        <f t="shared" si="1"/>
        <v>22.2</v>
      </c>
    </row>
    <row r="8" spans="1:49" x14ac:dyDescent="0.15">
      <c r="A8" s="2">
        <v>302</v>
      </c>
      <c r="B8" s="2"/>
      <c r="C8" s="2">
        <v>4</v>
      </c>
      <c r="D8" s="2">
        <v>4</v>
      </c>
      <c r="E8" s="2"/>
      <c r="F8" s="2">
        <v>3</v>
      </c>
      <c r="G8" s="2">
        <v>3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0</v>
      </c>
      <c r="P8" s="2">
        <v>0</v>
      </c>
      <c r="Q8" s="2"/>
      <c r="R8" s="2">
        <v>2</v>
      </c>
      <c r="S8" s="2">
        <v>0</v>
      </c>
      <c r="T8" s="2"/>
      <c r="U8" s="2">
        <v>4</v>
      </c>
      <c r="V8" s="2">
        <v>0</v>
      </c>
      <c r="W8" s="2"/>
      <c r="X8" s="2">
        <v>1</v>
      </c>
      <c r="Y8" s="2">
        <v>0</v>
      </c>
      <c r="Z8" s="2"/>
      <c r="AA8" s="2">
        <v>4</v>
      </c>
      <c r="AB8" s="2">
        <v>2</v>
      </c>
      <c r="AC8" s="2"/>
      <c r="AD8" s="2"/>
      <c r="AE8" s="2"/>
      <c r="AF8" s="2"/>
      <c r="AG8" s="2">
        <v>2</v>
      </c>
      <c r="AH8" s="2">
        <v>2</v>
      </c>
      <c r="AI8" s="2"/>
      <c r="AJ8" s="2">
        <v>1</v>
      </c>
      <c r="AK8" s="2">
        <v>1</v>
      </c>
      <c r="AL8" s="2"/>
      <c r="AM8" s="2">
        <v>2</v>
      </c>
      <c r="AN8" s="2">
        <v>2</v>
      </c>
      <c r="AO8" s="2"/>
      <c r="AP8" s="2">
        <f t="shared" si="0"/>
        <v>35.700000000000003</v>
      </c>
      <c r="AQ8" s="2">
        <f t="shared" si="1"/>
        <v>11.1</v>
      </c>
    </row>
    <row r="9" spans="1:49" x14ac:dyDescent="0.15">
      <c r="A9" s="2">
        <v>319</v>
      </c>
      <c r="B9" s="3"/>
      <c r="C9" s="2">
        <v>7</v>
      </c>
      <c r="D9" s="2">
        <v>0</v>
      </c>
      <c r="E9" s="2">
        <v>0</v>
      </c>
      <c r="F9" s="2">
        <v>3</v>
      </c>
      <c r="G9" s="2">
        <v>2</v>
      </c>
      <c r="H9" s="2">
        <v>0</v>
      </c>
      <c r="I9" s="2">
        <v>1</v>
      </c>
      <c r="J9" s="2">
        <v>1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2</v>
      </c>
      <c r="V9" s="2">
        <v>0</v>
      </c>
      <c r="W9" s="2">
        <v>0</v>
      </c>
      <c r="X9" s="2">
        <v>2</v>
      </c>
      <c r="Y9" s="2">
        <v>1</v>
      </c>
      <c r="Z9" s="2">
        <v>0</v>
      </c>
      <c r="AA9" s="2">
        <v>3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3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2</v>
      </c>
      <c r="AN9" s="2">
        <v>2</v>
      </c>
      <c r="AO9" s="2">
        <v>0</v>
      </c>
      <c r="AP9" s="2">
        <f t="shared" si="0"/>
        <v>35.6</v>
      </c>
      <c r="AQ9" s="2">
        <f t="shared" si="1"/>
        <v>22.2</v>
      </c>
    </row>
    <row r="10" spans="1:49" x14ac:dyDescent="0.15">
      <c r="A10" s="2">
        <v>328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>
        <f t="shared" si="0"/>
        <v>0</v>
      </c>
      <c r="AQ10" s="2">
        <f t="shared" si="1"/>
        <v>0</v>
      </c>
      <c r="AW10" t="s">
        <v>53</v>
      </c>
    </row>
    <row r="11" spans="1:49" x14ac:dyDescent="0.15">
      <c r="A11" s="2">
        <v>331</v>
      </c>
      <c r="B11" s="2"/>
      <c r="C11" s="2">
        <v>14</v>
      </c>
      <c r="D11" s="2">
        <v>12</v>
      </c>
      <c r="E11" s="2">
        <v>0</v>
      </c>
      <c r="F11" s="2">
        <v>3</v>
      </c>
      <c r="G11" s="2">
        <v>3</v>
      </c>
      <c r="H11" s="2">
        <v>0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2</v>
      </c>
      <c r="S11" s="2">
        <v>2</v>
      </c>
      <c r="T11" s="2">
        <v>0</v>
      </c>
      <c r="U11" s="2">
        <v>10</v>
      </c>
      <c r="V11" s="2">
        <v>7</v>
      </c>
      <c r="W11" s="2">
        <v>0</v>
      </c>
      <c r="X11" s="2">
        <v>3</v>
      </c>
      <c r="Y11" s="2">
        <v>3</v>
      </c>
      <c r="Z11" s="2">
        <v>0</v>
      </c>
      <c r="AA11" s="2">
        <v>4</v>
      </c>
      <c r="AB11" s="2">
        <v>4</v>
      </c>
      <c r="AC11" s="2">
        <v>0</v>
      </c>
      <c r="AD11" s="2"/>
      <c r="AE11" s="2"/>
      <c r="AF11" s="2"/>
      <c r="AG11" s="2">
        <v>6</v>
      </c>
      <c r="AH11" s="2">
        <v>5</v>
      </c>
      <c r="AI11" s="2">
        <v>0</v>
      </c>
      <c r="AJ11" s="2">
        <v>1</v>
      </c>
      <c r="AK11" s="2">
        <v>0</v>
      </c>
      <c r="AL11" s="2"/>
      <c r="AM11" s="2">
        <v>2</v>
      </c>
      <c r="AN11" s="2">
        <v>2</v>
      </c>
      <c r="AO11" s="2">
        <v>0</v>
      </c>
      <c r="AP11" s="2">
        <f t="shared" si="0"/>
        <v>63.7</v>
      </c>
      <c r="AQ11" s="2">
        <f t="shared" si="1"/>
        <v>9.3000000000000007</v>
      </c>
    </row>
    <row r="12" spans="1:49" x14ac:dyDescent="0.15">
      <c r="A12" s="2">
        <v>332</v>
      </c>
      <c r="B12" s="2" t="s">
        <v>30</v>
      </c>
      <c r="C12" s="2">
        <v>9</v>
      </c>
      <c r="D12" s="2">
        <v>8</v>
      </c>
      <c r="E12" s="2">
        <v>-7</v>
      </c>
      <c r="F12" s="2">
        <v>6</v>
      </c>
      <c r="G12" s="2">
        <v>0</v>
      </c>
      <c r="H12" s="2">
        <v>4</v>
      </c>
      <c r="I12" s="2">
        <v>3</v>
      </c>
      <c r="J12" s="2">
        <v>0</v>
      </c>
      <c r="K12" s="2">
        <v>2</v>
      </c>
      <c r="L12" s="2">
        <v>10</v>
      </c>
      <c r="M12" s="2">
        <v>0</v>
      </c>
      <c r="N12" s="2">
        <v>7</v>
      </c>
      <c r="O12" s="2">
        <v>0</v>
      </c>
      <c r="P12" s="2">
        <v>0</v>
      </c>
      <c r="Q12" s="2">
        <v>0</v>
      </c>
      <c r="R12" s="2">
        <v>2</v>
      </c>
      <c r="S12" s="2">
        <v>0</v>
      </c>
      <c r="T12" s="2">
        <v>2</v>
      </c>
      <c r="U12" s="2">
        <v>6</v>
      </c>
      <c r="V12" s="2">
        <v>0</v>
      </c>
      <c r="W12" s="2">
        <v>6</v>
      </c>
      <c r="X12" s="2">
        <v>3</v>
      </c>
      <c r="Y12" s="2">
        <v>1</v>
      </c>
      <c r="Z12" s="2">
        <v>4</v>
      </c>
      <c r="AA12" s="2">
        <v>8</v>
      </c>
      <c r="AB12" s="2">
        <v>1</v>
      </c>
      <c r="AC12" s="2">
        <v>5</v>
      </c>
      <c r="AD12" s="2">
        <v>0</v>
      </c>
      <c r="AE12" s="2">
        <v>0</v>
      </c>
      <c r="AF12" s="2">
        <v>0</v>
      </c>
      <c r="AG12" s="2">
        <v>15</v>
      </c>
      <c r="AH12" s="2">
        <v>0</v>
      </c>
      <c r="AI12" s="2">
        <v>12</v>
      </c>
      <c r="AJ12" s="2">
        <v>4</v>
      </c>
      <c r="AK12" s="2">
        <v>0</v>
      </c>
      <c r="AL12" s="2">
        <v>2</v>
      </c>
      <c r="AM12" s="2">
        <v>4</v>
      </c>
      <c r="AN12" s="2">
        <v>3</v>
      </c>
      <c r="AO12" s="2">
        <v>0</v>
      </c>
      <c r="AP12" s="2">
        <f t="shared" si="0"/>
        <v>109.3</v>
      </c>
      <c r="AQ12" s="2">
        <f t="shared" si="1"/>
        <v>94.300000000000011</v>
      </c>
    </row>
    <row r="13" spans="1:49" x14ac:dyDescent="0.15">
      <c r="A13" s="2">
        <v>408</v>
      </c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>
        <f t="shared" si="0"/>
        <v>0</v>
      </c>
      <c r="AQ13" s="2">
        <f t="shared" si="1"/>
        <v>0</v>
      </c>
    </row>
    <row r="14" spans="1:49" x14ac:dyDescent="0.15">
      <c r="A14" s="2">
        <v>419</v>
      </c>
      <c r="B14" s="3" t="s">
        <v>30</v>
      </c>
      <c r="C14" s="2">
        <v>6</v>
      </c>
      <c r="D14" s="2">
        <v>5</v>
      </c>
      <c r="E14" s="33">
        <v>0</v>
      </c>
      <c r="F14" s="2">
        <v>5</v>
      </c>
      <c r="G14" s="2">
        <v>4</v>
      </c>
      <c r="H14" s="2">
        <v>0</v>
      </c>
      <c r="I14" s="2">
        <v>2</v>
      </c>
      <c r="J14" s="2">
        <v>2</v>
      </c>
      <c r="K14" s="2">
        <v>0</v>
      </c>
      <c r="L14" s="2">
        <v>5</v>
      </c>
      <c r="M14" s="2">
        <v>5</v>
      </c>
      <c r="N14" s="2">
        <v>0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/>
      <c r="U14" s="2">
        <v>5</v>
      </c>
      <c r="V14" s="2">
        <v>3</v>
      </c>
      <c r="W14" s="2">
        <v>0</v>
      </c>
      <c r="X14" s="2">
        <v>3</v>
      </c>
      <c r="Y14" s="2">
        <v>3</v>
      </c>
      <c r="Z14" s="2"/>
      <c r="AA14" s="2">
        <v>15</v>
      </c>
      <c r="AB14" s="2">
        <v>9</v>
      </c>
      <c r="AC14" s="2"/>
      <c r="AD14" s="2"/>
      <c r="AE14" s="2"/>
      <c r="AF14" s="2"/>
      <c r="AG14" s="2">
        <v>5</v>
      </c>
      <c r="AH14" s="2">
        <v>2</v>
      </c>
      <c r="AI14" s="2">
        <v>0</v>
      </c>
      <c r="AJ14" s="2">
        <v>8</v>
      </c>
      <c r="AK14" s="2">
        <v>0</v>
      </c>
      <c r="AL14" s="2"/>
      <c r="AM14" s="2">
        <v>10</v>
      </c>
      <c r="AN14" s="2">
        <v>0</v>
      </c>
      <c r="AO14" s="2"/>
      <c r="AP14" s="2">
        <f t="shared" si="0"/>
        <v>107.9</v>
      </c>
      <c r="AQ14" s="2">
        <f t="shared" si="1"/>
        <v>58.5</v>
      </c>
    </row>
    <row r="15" spans="1:49" x14ac:dyDescent="0.15">
      <c r="A15" s="2">
        <v>529</v>
      </c>
      <c r="B15" s="2" t="s">
        <v>32</v>
      </c>
      <c r="C15" s="2">
        <v>32</v>
      </c>
      <c r="D15" s="2">
        <v>0</v>
      </c>
      <c r="E15" s="2">
        <v>11</v>
      </c>
      <c r="F15" s="2">
        <v>8</v>
      </c>
      <c r="G15" s="2">
        <v>0</v>
      </c>
      <c r="H15" s="2">
        <v>9</v>
      </c>
      <c r="I15" s="2">
        <v>6</v>
      </c>
      <c r="J15" s="2">
        <v>0</v>
      </c>
      <c r="K15" s="2">
        <v>0</v>
      </c>
      <c r="L15" s="2">
        <v>6</v>
      </c>
      <c r="M15" s="2">
        <v>0</v>
      </c>
      <c r="N15" s="2">
        <v>5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10</v>
      </c>
      <c r="V15" s="2">
        <v>0</v>
      </c>
      <c r="W15" s="2">
        <v>5</v>
      </c>
      <c r="X15" s="2">
        <v>3</v>
      </c>
      <c r="Y15" s="2">
        <v>1</v>
      </c>
      <c r="Z15" s="2">
        <v>1</v>
      </c>
      <c r="AA15" s="2">
        <v>6</v>
      </c>
      <c r="AB15" s="2">
        <v>1</v>
      </c>
      <c r="AC15" s="2">
        <v>4</v>
      </c>
      <c r="AD15" s="2"/>
      <c r="AE15" s="2"/>
      <c r="AF15" s="2"/>
      <c r="AG15" s="2">
        <v>6</v>
      </c>
      <c r="AH15" s="2">
        <v>0</v>
      </c>
      <c r="AI15" s="2">
        <v>4</v>
      </c>
      <c r="AJ15" s="2">
        <v>10</v>
      </c>
      <c r="AK15" s="2">
        <v>5</v>
      </c>
      <c r="AL15" s="2">
        <v>-5</v>
      </c>
      <c r="AM15" s="2">
        <v>10</v>
      </c>
      <c r="AN15" s="2">
        <v>0</v>
      </c>
      <c r="AO15" s="2">
        <v>14</v>
      </c>
      <c r="AP15" s="2">
        <f t="shared" si="0"/>
        <v>160.69999999999999</v>
      </c>
      <c r="AQ15" s="2">
        <f t="shared" si="1"/>
        <v>144.9</v>
      </c>
    </row>
    <row r="16" spans="1:49" x14ac:dyDescent="0.15">
      <c r="A16" s="2">
        <v>538</v>
      </c>
      <c r="B16" s="2" t="s">
        <v>30</v>
      </c>
      <c r="C16" s="2">
        <v>5</v>
      </c>
      <c r="D16" s="2">
        <v>5</v>
      </c>
      <c r="E16" s="2">
        <v>-3</v>
      </c>
      <c r="F16" s="2">
        <v>5</v>
      </c>
      <c r="G16" s="2">
        <v>5</v>
      </c>
      <c r="H16" s="2">
        <v>-3</v>
      </c>
      <c r="I16" s="2">
        <v>4</v>
      </c>
      <c r="J16" s="2">
        <v>0</v>
      </c>
      <c r="K16" s="2">
        <v>0</v>
      </c>
      <c r="L16" s="2">
        <v>3</v>
      </c>
      <c r="M16" s="2">
        <v>0</v>
      </c>
      <c r="N16" s="2">
        <v>3</v>
      </c>
      <c r="O16" s="2"/>
      <c r="P16" s="2"/>
      <c r="Q16" s="2"/>
      <c r="R16" s="2">
        <v>1</v>
      </c>
      <c r="S16" s="2">
        <v>1</v>
      </c>
      <c r="T16" s="2">
        <v>-1</v>
      </c>
      <c r="U16" s="2">
        <v>4</v>
      </c>
      <c r="V16" s="2">
        <v>4</v>
      </c>
      <c r="W16" s="2">
        <v>0</v>
      </c>
      <c r="X16" s="2"/>
      <c r="Y16" s="2"/>
      <c r="Z16" s="2"/>
      <c r="AA16" s="2">
        <v>12</v>
      </c>
      <c r="AB16" s="2">
        <v>4</v>
      </c>
      <c r="AC16" s="2">
        <v>2</v>
      </c>
      <c r="AD16" s="2"/>
      <c r="AE16" s="2"/>
      <c r="AF16" s="2"/>
      <c r="AG16" s="2">
        <v>8</v>
      </c>
      <c r="AH16" s="2">
        <v>7</v>
      </c>
      <c r="AI16" s="2">
        <v>-2</v>
      </c>
      <c r="AJ16" s="2">
        <v>14</v>
      </c>
      <c r="AK16" s="2">
        <v>7</v>
      </c>
      <c r="AL16" s="2">
        <v>0</v>
      </c>
      <c r="AM16" s="2">
        <v>0</v>
      </c>
      <c r="AN16" s="2">
        <v>0</v>
      </c>
      <c r="AO16" s="2">
        <v>6</v>
      </c>
      <c r="AP16" s="2">
        <f t="shared" si="0"/>
        <v>107.1</v>
      </c>
      <c r="AQ16" s="2">
        <f t="shared" si="1"/>
        <v>54.9</v>
      </c>
    </row>
    <row r="17" spans="1:43" x14ac:dyDescent="0.15">
      <c r="A17" s="2">
        <v>542</v>
      </c>
      <c r="B17" s="2" t="s">
        <v>30</v>
      </c>
      <c r="C17" s="2">
        <v>20</v>
      </c>
      <c r="D17" s="2">
        <v>12</v>
      </c>
      <c r="E17" s="2">
        <v>-4</v>
      </c>
      <c r="F17" s="2">
        <v>3</v>
      </c>
      <c r="G17" s="2">
        <v>2</v>
      </c>
      <c r="H17" s="2">
        <v>0</v>
      </c>
      <c r="I17" s="2">
        <v>2</v>
      </c>
      <c r="J17" s="2">
        <v>0</v>
      </c>
      <c r="K17" s="2">
        <v>0</v>
      </c>
      <c r="L17" s="2">
        <v>8</v>
      </c>
      <c r="M17" s="2">
        <v>0</v>
      </c>
      <c r="N17" s="2">
        <v>5</v>
      </c>
      <c r="O17" s="2"/>
      <c r="P17" s="2"/>
      <c r="Q17" s="2"/>
      <c r="R17" s="2">
        <v>1</v>
      </c>
      <c r="S17" s="2">
        <v>0</v>
      </c>
      <c r="T17" s="2">
        <v>1</v>
      </c>
      <c r="U17" s="2">
        <v>10</v>
      </c>
      <c r="V17" s="2">
        <v>0</v>
      </c>
      <c r="W17" s="2">
        <v>4</v>
      </c>
      <c r="X17" s="2">
        <v>3</v>
      </c>
      <c r="Y17" s="2">
        <v>1</v>
      </c>
      <c r="Z17" s="2">
        <v>4</v>
      </c>
      <c r="AA17" s="2">
        <v>10</v>
      </c>
      <c r="AB17" s="2">
        <v>0</v>
      </c>
      <c r="AC17" s="2">
        <v>9</v>
      </c>
      <c r="AD17" s="2">
        <v>0</v>
      </c>
      <c r="AE17" s="2">
        <v>0</v>
      </c>
      <c r="AF17" s="2">
        <v>0</v>
      </c>
      <c r="AG17" s="2">
        <v>5</v>
      </c>
      <c r="AH17" s="2">
        <v>2</v>
      </c>
      <c r="AI17" s="2">
        <v>2</v>
      </c>
      <c r="AJ17" s="2">
        <v>2</v>
      </c>
      <c r="AK17" s="2">
        <v>0</v>
      </c>
      <c r="AL17" s="2">
        <v>0</v>
      </c>
      <c r="AM17" s="2">
        <v>4</v>
      </c>
      <c r="AN17" s="2">
        <v>1</v>
      </c>
      <c r="AO17" s="2">
        <v>3</v>
      </c>
      <c r="AP17" s="2">
        <f t="shared" si="0"/>
        <v>91.9</v>
      </c>
      <c r="AQ17" s="2">
        <f t="shared" si="1"/>
        <v>72.5</v>
      </c>
    </row>
    <row r="18" spans="1:43" x14ac:dyDescent="0.15">
      <c r="A18" s="2">
        <v>607</v>
      </c>
      <c r="B18" s="2" t="s">
        <v>54</v>
      </c>
      <c r="C18" s="2">
        <v>4</v>
      </c>
      <c r="D18" s="2">
        <v>0</v>
      </c>
      <c r="E18" s="2"/>
      <c r="F18" s="2"/>
      <c r="G18" s="2"/>
      <c r="H18" s="2"/>
      <c r="I18" s="2">
        <v>2</v>
      </c>
      <c r="J18" s="2">
        <v>0</v>
      </c>
      <c r="K18" s="2"/>
      <c r="L18" s="2">
        <v>2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2</v>
      </c>
      <c r="Y18" s="2">
        <v>1</v>
      </c>
      <c r="Z18" s="2"/>
      <c r="AA18" s="2">
        <v>2</v>
      </c>
      <c r="AB18" s="2">
        <v>2</v>
      </c>
      <c r="AC18" s="2"/>
      <c r="AD18" s="2">
        <v>12</v>
      </c>
      <c r="AE18" s="2">
        <v>0</v>
      </c>
      <c r="AF18" s="2"/>
      <c r="AG18" s="2">
        <v>2</v>
      </c>
      <c r="AH18" s="2">
        <v>0</v>
      </c>
      <c r="AI18" s="2"/>
      <c r="AJ18" s="2">
        <v>6</v>
      </c>
      <c r="AK18" s="2">
        <v>0</v>
      </c>
      <c r="AL18" s="2"/>
      <c r="AM18" s="2">
        <v>10</v>
      </c>
      <c r="AN18" s="2">
        <v>3</v>
      </c>
      <c r="AO18" s="2"/>
      <c r="AP18" s="2">
        <f t="shared" si="0"/>
        <v>76.800000000000011</v>
      </c>
      <c r="AQ18" s="2">
        <f t="shared" si="1"/>
        <v>67.2</v>
      </c>
    </row>
    <row r="19" spans="1:43" x14ac:dyDescent="0.15">
      <c r="A19" s="2">
        <v>608</v>
      </c>
      <c r="B19" s="2" t="s">
        <v>30</v>
      </c>
      <c r="C19" s="2">
        <v>20</v>
      </c>
      <c r="D19" s="2">
        <v>0</v>
      </c>
      <c r="E19" s="2">
        <v>5</v>
      </c>
      <c r="F19" s="2">
        <v>2</v>
      </c>
      <c r="G19" s="2">
        <v>0</v>
      </c>
      <c r="H19" s="2">
        <v>3</v>
      </c>
      <c r="I19" s="2">
        <v>4</v>
      </c>
      <c r="J19" s="2">
        <v>0</v>
      </c>
      <c r="K19" s="2">
        <v>2</v>
      </c>
      <c r="L19" s="2">
        <v>4</v>
      </c>
      <c r="M19" s="2">
        <v>0</v>
      </c>
      <c r="N19" s="2">
        <v>5</v>
      </c>
      <c r="O19" s="2">
        <v>0</v>
      </c>
      <c r="P19" s="2">
        <v>0</v>
      </c>
      <c r="Q19" s="2">
        <v>0</v>
      </c>
      <c r="R19" s="2"/>
      <c r="S19" s="2"/>
      <c r="T19" s="2"/>
      <c r="U19" s="2">
        <v>4</v>
      </c>
      <c r="V19" s="2">
        <v>0</v>
      </c>
      <c r="W19" s="2">
        <v>8</v>
      </c>
      <c r="X19" s="2">
        <v>2</v>
      </c>
      <c r="Y19" s="2">
        <v>2</v>
      </c>
      <c r="Z19" s="2">
        <v>0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1</v>
      </c>
      <c r="AG19" s="2">
        <v>7</v>
      </c>
      <c r="AH19" s="2">
        <v>0</v>
      </c>
      <c r="AI19" s="2">
        <v>8</v>
      </c>
      <c r="AJ19" s="2">
        <v>3</v>
      </c>
      <c r="AK19" s="2">
        <v>2</v>
      </c>
      <c r="AL19" s="2">
        <v>-2</v>
      </c>
      <c r="AM19" s="2">
        <v>6</v>
      </c>
      <c r="AN19" s="2">
        <v>0</v>
      </c>
      <c r="AO19" s="2">
        <v>10</v>
      </c>
      <c r="AP19" s="2">
        <f t="shared" si="0"/>
        <v>97.1</v>
      </c>
      <c r="AQ19" s="2">
        <f t="shared" si="1"/>
        <v>89.1</v>
      </c>
    </row>
    <row r="20" spans="1:43" x14ac:dyDescent="0.15">
      <c r="A20" s="2">
        <v>629</v>
      </c>
      <c r="B20" s="2" t="s">
        <v>30</v>
      </c>
      <c r="C20" s="2">
        <v>22</v>
      </c>
      <c r="D20" s="2"/>
      <c r="E20" s="2"/>
      <c r="F20" s="2">
        <v>5</v>
      </c>
      <c r="G20" s="2">
        <v>1</v>
      </c>
      <c r="H20" s="2"/>
      <c r="I20" s="2">
        <v>3</v>
      </c>
      <c r="J20" s="2">
        <v>0</v>
      </c>
      <c r="K20" s="2">
        <v>0</v>
      </c>
      <c r="L20" s="2">
        <v>4</v>
      </c>
      <c r="M20" s="2">
        <v>4</v>
      </c>
      <c r="N20" s="2">
        <v>0</v>
      </c>
      <c r="O20" s="2">
        <v>0</v>
      </c>
      <c r="P20" s="2"/>
      <c r="Q20" s="2"/>
      <c r="R20" s="2"/>
      <c r="S20" s="2"/>
      <c r="T20" s="2"/>
      <c r="U20" s="2">
        <v>10</v>
      </c>
      <c r="V20" s="2">
        <v>0</v>
      </c>
      <c r="W20" s="2"/>
      <c r="X20" s="2">
        <v>3</v>
      </c>
      <c r="Y20" s="2">
        <v>0</v>
      </c>
      <c r="Z20" s="2"/>
      <c r="AA20" s="2">
        <v>11</v>
      </c>
      <c r="AB20" s="2">
        <v>0</v>
      </c>
      <c r="AC20" s="2"/>
      <c r="AD20" s="2"/>
      <c r="AE20" s="2">
        <v>0</v>
      </c>
      <c r="AF20" s="2"/>
      <c r="AG20" s="2">
        <v>8</v>
      </c>
      <c r="AH20" s="2">
        <v>0</v>
      </c>
      <c r="AI20" s="2"/>
      <c r="AJ20" s="2">
        <v>10</v>
      </c>
      <c r="AK20" s="2">
        <v>0</v>
      </c>
      <c r="AL20" s="2"/>
      <c r="AM20" s="2">
        <v>11</v>
      </c>
      <c r="AN20" s="2">
        <v>0</v>
      </c>
      <c r="AO20" s="2"/>
      <c r="AP20" s="2">
        <f t="shared" si="0"/>
        <v>133.1</v>
      </c>
      <c r="AQ20" s="2">
        <f t="shared" si="1"/>
        <v>128.30000000000001</v>
      </c>
    </row>
    <row r="21" spans="1:43" x14ac:dyDescent="0.15">
      <c r="A21" s="5">
        <v>715</v>
      </c>
      <c r="B21" s="6" t="s">
        <v>30</v>
      </c>
      <c r="C21" s="2">
        <v>10</v>
      </c>
      <c r="D21" s="2">
        <v>0</v>
      </c>
      <c r="E21" s="2">
        <v>6</v>
      </c>
      <c r="F21" s="2">
        <v>3</v>
      </c>
      <c r="G21" s="2">
        <v>0</v>
      </c>
      <c r="H21" s="2">
        <v>3</v>
      </c>
      <c r="I21" s="2">
        <v>2</v>
      </c>
      <c r="J21" s="2">
        <v>0</v>
      </c>
      <c r="K21" s="2">
        <v>0</v>
      </c>
      <c r="L21" s="2">
        <v>3</v>
      </c>
      <c r="M21" s="2">
        <v>0</v>
      </c>
      <c r="N21" s="2">
        <v>5</v>
      </c>
      <c r="O21" s="2">
        <v>0</v>
      </c>
      <c r="P21" s="2">
        <v>0</v>
      </c>
      <c r="Q21" s="2">
        <v>1</v>
      </c>
      <c r="R21" s="2">
        <v>2</v>
      </c>
      <c r="S21" s="2">
        <v>0</v>
      </c>
      <c r="T21" s="2">
        <v>0</v>
      </c>
      <c r="U21" s="2">
        <v>6</v>
      </c>
      <c r="V21" s="2">
        <v>0</v>
      </c>
      <c r="W21" s="2">
        <v>10</v>
      </c>
      <c r="X21" s="2">
        <v>0</v>
      </c>
      <c r="Y21" s="2">
        <v>0</v>
      </c>
      <c r="Z21" s="2">
        <v>10</v>
      </c>
      <c r="AA21" s="2">
        <v>12</v>
      </c>
      <c r="AB21" s="2">
        <v>0</v>
      </c>
      <c r="AC21" s="2">
        <v>10</v>
      </c>
      <c r="AD21" s="2">
        <v>0</v>
      </c>
      <c r="AE21" s="2">
        <v>0</v>
      </c>
      <c r="AF21" s="2">
        <v>0</v>
      </c>
      <c r="AG21" s="2">
        <v>6</v>
      </c>
      <c r="AH21" s="2">
        <v>0</v>
      </c>
      <c r="AI21" s="2">
        <v>6</v>
      </c>
      <c r="AJ21" s="2">
        <v>2</v>
      </c>
      <c r="AK21" s="2">
        <v>0</v>
      </c>
      <c r="AL21" s="2">
        <v>5</v>
      </c>
      <c r="AM21" s="2">
        <v>8</v>
      </c>
      <c r="AN21" s="2">
        <v>0</v>
      </c>
      <c r="AO21" s="2">
        <v>12</v>
      </c>
      <c r="AP21" s="2">
        <f t="shared" si="0"/>
        <v>82</v>
      </c>
      <c r="AQ21" s="2">
        <f t="shared" si="1"/>
        <v>82</v>
      </c>
    </row>
    <row r="22" spans="1:43" x14ac:dyDescent="0.15">
      <c r="A22" s="2">
        <v>719</v>
      </c>
      <c r="B22" s="2"/>
      <c r="C22" s="2">
        <v>4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2</v>
      </c>
      <c r="J22" s="2">
        <v>0</v>
      </c>
      <c r="K22" s="2">
        <v>0</v>
      </c>
      <c r="L22" s="2">
        <v>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3</v>
      </c>
      <c r="S22" s="2">
        <v>0</v>
      </c>
      <c r="T22" s="2">
        <v>0</v>
      </c>
      <c r="U22" s="2">
        <v>2</v>
      </c>
      <c r="V22" s="2">
        <v>0</v>
      </c>
      <c r="W22" s="2">
        <v>0</v>
      </c>
      <c r="X22" s="2">
        <v>2</v>
      </c>
      <c r="Y22" s="2">
        <v>1</v>
      </c>
      <c r="Z22" s="2">
        <v>0</v>
      </c>
      <c r="AA22" s="2">
        <v>4</v>
      </c>
      <c r="AB22" s="2">
        <v>0</v>
      </c>
      <c r="AC22" s="2">
        <v>0</v>
      </c>
      <c r="AD22" s="2"/>
      <c r="AE22" s="2"/>
      <c r="AF22" s="2"/>
      <c r="AG22" s="2">
        <v>2</v>
      </c>
      <c r="AH22" s="2">
        <v>0</v>
      </c>
      <c r="AI22" s="2">
        <v>0</v>
      </c>
      <c r="AJ22" s="2">
        <v>10</v>
      </c>
      <c r="AK22" s="2">
        <v>0</v>
      </c>
      <c r="AL22" s="2">
        <v>0</v>
      </c>
      <c r="AM22" s="2">
        <v>12</v>
      </c>
      <c r="AN22" s="2">
        <v>0</v>
      </c>
      <c r="AO22" s="2">
        <v>0</v>
      </c>
      <c r="AP22" s="2">
        <f t="shared" si="0"/>
        <v>78.599999999999994</v>
      </c>
      <c r="AQ22" s="2">
        <f t="shared" si="1"/>
        <v>77.099999999999994</v>
      </c>
    </row>
    <row r="23" spans="1:43" x14ac:dyDescent="0.15">
      <c r="A23" s="2">
        <v>733</v>
      </c>
      <c r="B23" s="2" t="s">
        <v>30</v>
      </c>
      <c r="C23" s="2">
        <v>12</v>
      </c>
      <c r="D23" s="2">
        <v>0</v>
      </c>
      <c r="E23" s="2">
        <v>12</v>
      </c>
      <c r="F23" s="2">
        <v>0</v>
      </c>
      <c r="G23" s="2">
        <v>0</v>
      </c>
      <c r="H23" s="2">
        <v>3</v>
      </c>
      <c r="I23" s="2">
        <v>2</v>
      </c>
      <c r="J23" s="2">
        <v>0</v>
      </c>
      <c r="K23" s="2">
        <v>2</v>
      </c>
      <c r="L23" s="2">
        <v>2</v>
      </c>
      <c r="M23" s="2">
        <v>0</v>
      </c>
      <c r="N23" s="2">
        <v>3</v>
      </c>
      <c r="O23" s="2"/>
      <c r="P23" s="2"/>
      <c r="Q23" s="2"/>
      <c r="R23" s="2">
        <v>3</v>
      </c>
      <c r="S23" s="2">
        <v>0</v>
      </c>
      <c r="T23" s="2">
        <v>3</v>
      </c>
      <c r="U23" s="2">
        <v>4</v>
      </c>
      <c r="V23" s="2">
        <v>0</v>
      </c>
      <c r="W23" s="2">
        <v>8</v>
      </c>
      <c r="X23" s="2">
        <v>0</v>
      </c>
      <c r="Y23" s="2">
        <v>0</v>
      </c>
      <c r="Z23" s="2">
        <v>10</v>
      </c>
      <c r="AA23" s="2">
        <v>7</v>
      </c>
      <c r="AB23" s="2">
        <v>3</v>
      </c>
      <c r="AC23" s="2">
        <v>0</v>
      </c>
      <c r="AD23" s="2">
        <v>0</v>
      </c>
      <c r="AE23" s="2">
        <v>0</v>
      </c>
      <c r="AF23" s="2">
        <v>0</v>
      </c>
      <c r="AG23" s="2">
        <v>10</v>
      </c>
      <c r="AH23" s="2">
        <v>0</v>
      </c>
      <c r="AI23" s="2">
        <v>10</v>
      </c>
      <c r="AJ23" s="2">
        <v>12</v>
      </c>
      <c r="AK23" s="2">
        <v>0</v>
      </c>
      <c r="AL23" s="2">
        <v>1</v>
      </c>
      <c r="AM23" s="2">
        <v>12</v>
      </c>
      <c r="AN23" s="2">
        <v>6</v>
      </c>
      <c r="AO23" s="2">
        <v>2</v>
      </c>
      <c r="AP23" s="2">
        <f t="shared" si="0"/>
        <v>109.4</v>
      </c>
      <c r="AQ23" s="2">
        <f t="shared" si="1"/>
        <v>95</v>
      </c>
    </row>
    <row r="24" spans="1:43" x14ac:dyDescent="0.15">
      <c r="A24" s="2">
        <v>740</v>
      </c>
      <c r="B24" s="2"/>
      <c r="C24" s="2">
        <v>12</v>
      </c>
      <c r="D24" s="2">
        <v>4</v>
      </c>
      <c r="E24" s="2">
        <v>0</v>
      </c>
      <c r="F24" s="2">
        <v>3</v>
      </c>
      <c r="G24" s="2">
        <v>3</v>
      </c>
      <c r="H24" s="2">
        <v>-2</v>
      </c>
      <c r="I24" s="2">
        <v>2</v>
      </c>
      <c r="J24" s="2">
        <v>1</v>
      </c>
      <c r="K24" s="2">
        <v>0</v>
      </c>
      <c r="L24" s="2">
        <v>5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10</v>
      </c>
      <c r="V24" s="2">
        <v>1</v>
      </c>
      <c r="W24" s="2">
        <v>6</v>
      </c>
      <c r="X24" s="2">
        <v>0</v>
      </c>
      <c r="Y24" s="2">
        <v>0</v>
      </c>
      <c r="Z24" s="2">
        <v>5</v>
      </c>
      <c r="AA24" s="2">
        <v>10</v>
      </c>
      <c r="AB24" s="2">
        <v>7</v>
      </c>
      <c r="AC24" s="2">
        <v>-4</v>
      </c>
      <c r="AD24" s="2">
        <v>1</v>
      </c>
      <c r="AE24" s="2">
        <v>1</v>
      </c>
      <c r="AF24" s="2">
        <v>-1</v>
      </c>
      <c r="AG24" s="2">
        <v>5</v>
      </c>
      <c r="AH24" s="2">
        <v>5</v>
      </c>
      <c r="AI24" s="2">
        <v>-3</v>
      </c>
      <c r="AJ24" s="2">
        <v>2</v>
      </c>
      <c r="AK24" s="2">
        <v>0</v>
      </c>
      <c r="AL24" s="2">
        <v>0</v>
      </c>
      <c r="AM24" s="2">
        <v>4</v>
      </c>
      <c r="AN24" s="2">
        <v>4</v>
      </c>
      <c r="AO24" s="2">
        <v>-2</v>
      </c>
      <c r="AP24" s="2">
        <f t="shared" si="0"/>
        <v>79</v>
      </c>
      <c r="AQ24" s="2">
        <f t="shared" si="1"/>
        <v>37.1</v>
      </c>
    </row>
    <row r="25" spans="1:43" x14ac:dyDescent="0.15">
      <c r="A25" s="2" t="s">
        <v>23</v>
      </c>
      <c r="B25" s="2"/>
      <c r="C25" s="2">
        <f>SUM(C23:C24)</f>
        <v>24</v>
      </c>
      <c r="D25" s="2"/>
      <c r="E25" s="2"/>
      <c r="F25" s="2">
        <f>SUM(F23:F24)</f>
        <v>3</v>
      </c>
      <c r="G25" s="2"/>
      <c r="H25" s="2"/>
      <c r="I25" s="2">
        <f>SUM(I23:I24)</f>
        <v>4</v>
      </c>
      <c r="J25" s="2"/>
      <c r="K25" s="2"/>
      <c r="L25" s="2">
        <f>SUM(L23:L24)</f>
        <v>7</v>
      </c>
      <c r="M25" s="2"/>
      <c r="N25" s="2"/>
      <c r="O25" s="2">
        <f>SUM(O23:O24)</f>
        <v>0</v>
      </c>
      <c r="P25" s="2"/>
      <c r="Q25" s="2"/>
      <c r="R25" s="2">
        <f>SUM(R23:R24)</f>
        <v>4</v>
      </c>
      <c r="S25" s="2"/>
      <c r="T25" s="2"/>
      <c r="U25" s="2">
        <f>SUM(U23:U24)</f>
        <v>14</v>
      </c>
      <c r="V25" s="2"/>
      <c r="W25" s="2"/>
      <c r="X25" s="2">
        <f>SUM(X23:X24)</f>
        <v>0</v>
      </c>
      <c r="Y25" s="2"/>
      <c r="Z25" s="2"/>
      <c r="AA25" s="2">
        <f>SUM(AA23:AA24)</f>
        <v>17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f>SUM(AP4:AP24)</f>
        <v>1547.8999999999999</v>
      </c>
      <c r="AQ25" s="2">
        <f>SUM(AQ4:AQ24)</f>
        <v>1165.8999999999999</v>
      </c>
    </row>
    <row r="26" spans="1:43" x14ac:dyDescent="0.15">
      <c r="AQ26">
        <v>1165.9000000000001</v>
      </c>
    </row>
  </sheetData>
  <mergeCells count="15">
    <mergeCell ref="A1:A3"/>
    <mergeCell ref="C1:AQ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O2"/>
    <mergeCell ref="AJ2:A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12-25</vt:lpstr>
      <vt:lpstr>03-27</vt:lpstr>
      <vt:lpstr>4-10</vt:lpstr>
      <vt:lpstr>4-29</vt:lpstr>
      <vt:lpstr>5-6</vt:lpstr>
      <vt:lpstr>5-11</vt:lpstr>
      <vt:lpstr>5-18</vt:lpstr>
      <vt:lpstr>5-29</vt:lpstr>
      <vt:lpstr>6-3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2017-04-04T04:42:00Z</cp:lastPrinted>
  <dcterms:created xsi:type="dcterms:W3CDTF">2016-11-03T13:43:00Z</dcterms:created>
  <dcterms:modified xsi:type="dcterms:W3CDTF">2017-10-02T04:24:57Z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