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e/Desktop/Plot/"/>
    </mc:Choice>
  </mc:AlternateContent>
  <xr:revisionPtr revIDLastSave="0" documentId="13_ncr:1_{BEF2455A-4213-394B-840E-193AE0FA74AE}" xr6:coauthVersionLast="46" xr6:coauthVersionMax="46" xr10:uidLastSave="{00000000-0000-0000-0000-000000000000}"/>
  <bookViews>
    <workbookView xWindow="840" yWindow="540" windowWidth="28040" windowHeight="17440" xr2:uid="{7E575A38-A0CD-1345-8DC9-B5EB49D10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64" i="1"/>
  <c r="C80" i="1"/>
  <c r="B80" i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C39" i="1"/>
  <c r="D39" i="1"/>
  <c r="B39" i="1"/>
  <c r="I9" i="1"/>
  <c r="I10" i="1"/>
  <c r="I2" i="1"/>
  <c r="H2" i="1"/>
  <c r="H7" i="1"/>
  <c r="H9" i="1"/>
  <c r="H10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I15" i="1" s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I3" i="1" s="1"/>
  <c r="E4" i="1"/>
  <c r="I4" i="1" s="1"/>
  <c r="E5" i="1"/>
  <c r="H5" i="1" s="1"/>
  <c r="E6" i="1"/>
  <c r="I6" i="1" s="1"/>
  <c r="E7" i="1"/>
  <c r="I7" i="1" s="1"/>
  <c r="E8" i="1"/>
  <c r="I8" i="1" s="1"/>
  <c r="E9" i="1"/>
  <c r="E10" i="1"/>
  <c r="E11" i="1"/>
  <c r="I11" i="1" s="1"/>
  <c r="E12" i="1"/>
  <c r="I12" i="1" s="1"/>
  <c r="E13" i="1"/>
  <c r="I13" i="1" s="1"/>
  <c r="E14" i="1"/>
  <c r="I14" i="1" s="1"/>
  <c r="E15" i="1"/>
  <c r="E16" i="1"/>
  <c r="I16" i="1" s="1"/>
  <c r="E2" i="1"/>
  <c r="G18" i="1" s="1"/>
  <c r="D18" i="1"/>
  <c r="C18" i="1"/>
  <c r="B18" i="1"/>
  <c r="H16" i="1" l="1"/>
  <c r="H8" i="1"/>
  <c r="H14" i="1"/>
  <c r="H6" i="1"/>
  <c r="I5" i="1"/>
  <c r="H13" i="1"/>
  <c r="H12" i="1"/>
  <c r="H4" i="1"/>
  <c r="H11" i="1"/>
  <c r="H3" i="1"/>
  <c r="F18" i="1"/>
</calcChain>
</file>

<file path=xl/sharedStrings.xml><?xml version="1.0" encoding="utf-8"?>
<sst xmlns="http://schemas.openxmlformats.org/spreadsheetml/2006/main" count="89" uniqueCount="31">
  <si>
    <t>Graphlet</t>
  </si>
  <si>
    <t>𝓖0</t>
  </si>
  <si>
    <t>𝓖1</t>
  </si>
  <si>
    <t>𝓖2</t>
  </si>
  <si>
    <t>𝓖3</t>
  </si>
  <si>
    <t>𝓖4</t>
  </si>
  <si>
    <t>𝓖5</t>
  </si>
  <si>
    <t>𝓖6</t>
  </si>
  <si>
    <t>𝓖7</t>
  </si>
  <si>
    <t>𝓖8</t>
  </si>
  <si>
    <t>𝓖9</t>
  </si>
  <si>
    <t>𝓖10</t>
  </si>
  <si>
    <t>𝓖11</t>
  </si>
  <si>
    <t>𝓖12</t>
  </si>
  <si>
    <t>𝓖13</t>
  </si>
  <si>
    <t>𝓖14</t>
  </si>
  <si>
    <t>Curated</t>
  </si>
  <si>
    <t>Curated Proportion</t>
  </si>
  <si>
    <t>DAG (cost1)</t>
  </si>
  <si>
    <t>DAG (cost2)</t>
  </si>
  <si>
    <t>prop ratio (cost 1)</t>
  </si>
  <si>
    <t>DAG Proportion (cost1)</t>
  </si>
  <si>
    <t>DAG Proportion (cost2)</t>
  </si>
  <si>
    <t>prop ratio (cost 2)</t>
  </si>
  <si>
    <t>k=300</t>
  </si>
  <si>
    <t>DAG Proportion (cost1, k = 300)</t>
  </si>
  <si>
    <t>DAG Proportion (cost2, k = 300)</t>
  </si>
  <si>
    <t>DAG Proportion (cost1, k = 100)</t>
  </si>
  <si>
    <t>DAG Proportion (cost2, k = 100)</t>
  </si>
  <si>
    <t>k = 200</t>
  </si>
  <si>
    <t>DAG (cost1)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</si>
</sst>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Curated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DAG</a:t>
            </a:r>
            <a:r>
              <a:rPr lang="zh-CN"/>
              <a:t> </a:t>
            </a:r>
            <a:r>
              <a:rPr lang="en-US"/>
              <a:t>Graphlet</a:t>
            </a:r>
            <a:r>
              <a:rPr lang="zh-CN"/>
              <a:t> </a:t>
            </a:r>
            <a:r>
              <a:rPr lang="en-US"/>
              <a:t>Counts</a:t>
            </a:r>
            <a:r>
              <a:rPr lang="zh-CN"/>
              <a:t> </a:t>
            </a:r>
            <a:r>
              <a:rPr lang="en-US"/>
              <a:t>(Wnt,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=</a:t>
            </a:r>
            <a:r>
              <a:rPr lang="zh-CN"/>
              <a:t> </a:t>
            </a:r>
            <a:r>
              <a:rPr lang="en-US"/>
              <a:t>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3"/>
                <c:pt idx="0">
                  <c:v>𝓖2</c:v>
                </c:pt>
                <c:pt idx="1">
                  <c:v>𝓖3</c:v>
                </c:pt>
                <c:pt idx="2">
                  <c:v>𝓖4</c:v>
                </c:pt>
                <c:pt idx="3">
                  <c:v>𝓖5</c:v>
                </c:pt>
                <c:pt idx="4">
                  <c:v>𝓖6</c:v>
                </c:pt>
                <c:pt idx="5">
                  <c:v>𝓖7</c:v>
                </c:pt>
                <c:pt idx="6">
                  <c:v>𝓖8</c:v>
                </c:pt>
                <c:pt idx="7">
                  <c:v>𝓖9</c:v>
                </c:pt>
                <c:pt idx="8">
                  <c:v>𝓖10</c:v>
                </c:pt>
                <c:pt idx="9">
                  <c:v>𝓖11</c:v>
                </c:pt>
                <c:pt idx="10">
                  <c:v>𝓖12</c:v>
                </c:pt>
                <c:pt idx="11">
                  <c:v>𝓖13</c:v>
                </c:pt>
                <c:pt idx="12">
                  <c:v>𝓖14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9</c:v>
                </c:pt>
                <c:pt idx="1">
                  <c:v>216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1216</c:v>
                </c:pt>
                <c:pt idx="6">
                  <c:v>948</c:v>
                </c:pt>
                <c:pt idx="7">
                  <c:v>158</c:v>
                </c:pt>
                <c:pt idx="8">
                  <c:v>0</c:v>
                </c:pt>
                <c:pt idx="9">
                  <c:v>2432</c:v>
                </c:pt>
                <c:pt idx="10">
                  <c:v>1216</c:v>
                </c:pt>
                <c:pt idx="11">
                  <c:v>474</c:v>
                </c:pt>
                <c:pt idx="12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FB43-BB3C-7488C97E52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DAG (cost1)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3"/>
                <c:pt idx="0">
                  <c:v>𝓖2</c:v>
                </c:pt>
                <c:pt idx="1">
                  <c:v>𝓖3</c:v>
                </c:pt>
                <c:pt idx="2">
                  <c:v>𝓖4</c:v>
                </c:pt>
                <c:pt idx="3">
                  <c:v>𝓖5</c:v>
                </c:pt>
                <c:pt idx="4">
                  <c:v>𝓖6</c:v>
                </c:pt>
                <c:pt idx="5">
                  <c:v>𝓖7</c:v>
                </c:pt>
                <c:pt idx="6">
                  <c:v>𝓖8</c:v>
                </c:pt>
                <c:pt idx="7">
                  <c:v>𝓖9</c:v>
                </c:pt>
                <c:pt idx="8">
                  <c:v>𝓖10</c:v>
                </c:pt>
                <c:pt idx="9">
                  <c:v>𝓖11</c:v>
                </c:pt>
                <c:pt idx="10">
                  <c:v>𝓖12</c:v>
                </c:pt>
                <c:pt idx="11">
                  <c:v>𝓖13</c:v>
                </c:pt>
                <c:pt idx="12">
                  <c:v>𝓖14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896</c:v>
                </c:pt>
                <c:pt idx="6">
                  <c:v>630</c:v>
                </c:pt>
                <c:pt idx="7">
                  <c:v>105</c:v>
                </c:pt>
                <c:pt idx="8">
                  <c:v>0</c:v>
                </c:pt>
                <c:pt idx="9">
                  <c:v>1792</c:v>
                </c:pt>
                <c:pt idx="10">
                  <c:v>896</c:v>
                </c:pt>
                <c:pt idx="11">
                  <c:v>315</c:v>
                </c:pt>
                <c:pt idx="1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FB43-BB3C-7488C97E5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7305759"/>
        <c:axId val="1207108783"/>
      </c:barChart>
      <c:catAx>
        <c:axId val="120730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Directed</a:t>
                </a:r>
                <a:r>
                  <a:rPr lang="zh-CN" altLang="en-US"/>
                  <a:t> </a:t>
                </a:r>
                <a:r>
                  <a:rPr lang="en-US" altLang="zh-CN"/>
                  <a:t>Graohlet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08783"/>
        <c:crosses val="autoZero"/>
        <c:auto val="1"/>
        <c:lblAlgn val="ctr"/>
        <c:lblOffset val="100"/>
        <c:noMultiLvlLbl val="0"/>
      </c:catAx>
      <c:valAx>
        <c:axId val="12071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Graphlet</a:t>
                </a:r>
                <a:r>
                  <a:rPr lang="zh-CN" altLang="en-US"/>
                  <a:t> </a:t>
                </a:r>
                <a:r>
                  <a:rPr lang="en-US" altLang="zh-CN"/>
                  <a:t>Counts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615214994487321E-3"/>
              <c:y val="0.42234765491270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Curated</a:t>
            </a:r>
            <a:r>
              <a:rPr lang="zh-CN"/>
              <a:t> </a:t>
            </a:r>
            <a:r>
              <a:rPr lang="en-US"/>
              <a:t>vs</a:t>
            </a:r>
            <a:r>
              <a:rPr lang="zh-CN"/>
              <a:t> </a:t>
            </a:r>
            <a:r>
              <a:rPr lang="en-US"/>
              <a:t>DAG</a:t>
            </a:r>
            <a:r>
              <a:rPr lang="zh-CN"/>
              <a:t> </a:t>
            </a:r>
            <a:r>
              <a:rPr lang="en-US"/>
              <a:t>Graphlet</a:t>
            </a:r>
            <a:r>
              <a:rPr lang="zh-CN"/>
              <a:t> </a:t>
            </a:r>
            <a:r>
              <a:rPr lang="en-US"/>
              <a:t>Count</a:t>
            </a:r>
            <a:r>
              <a:rPr lang="en-US" altLang="zh-CN"/>
              <a:t>s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/>
              <a:t> </a:t>
            </a:r>
            <a:r>
              <a:rPr lang="en-US"/>
              <a:t>(Wnt,</a:t>
            </a:r>
            <a:r>
              <a:rPr lang="zh-CN"/>
              <a:t> </a:t>
            </a:r>
            <a:r>
              <a:rPr lang="en-US"/>
              <a:t>k</a:t>
            </a:r>
            <a:r>
              <a:rPr lang="zh-CN"/>
              <a:t> </a:t>
            </a:r>
            <a:r>
              <a:rPr lang="en-US"/>
              <a:t>=</a:t>
            </a:r>
            <a:r>
              <a:rPr lang="zh-CN"/>
              <a:t> </a:t>
            </a:r>
            <a:r>
              <a:rPr lang="en-US"/>
              <a:t>300)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Curated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3"/>
                <c:pt idx="0">
                  <c:v>𝓖2</c:v>
                </c:pt>
                <c:pt idx="1">
                  <c:v>𝓖3</c:v>
                </c:pt>
                <c:pt idx="2">
                  <c:v>𝓖4</c:v>
                </c:pt>
                <c:pt idx="3">
                  <c:v>𝓖5</c:v>
                </c:pt>
                <c:pt idx="4">
                  <c:v>𝓖6</c:v>
                </c:pt>
                <c:pt idx="5">
                  <c:v>𝓖7</c:v>
                </c:pt>
                <c:pt idx="6">
                  <c:v>𝓖8</c:v>
                </c:pt>
                <c:pt idx="7">
                  <c:v>𝓖9</c:v>
                </c:pt>
                <c:pt idx="8">
                  <c:v>𝓖10</c:v>
                </c:pt>
                <c:pt idx="9">
                  <c:v>𝓖11</c:v>
                </c:pt>
                <c:pt idx="10">
                  <c:v>𝓖12</c:v>
                </c:pt>
                <c:pt idx="11">
                  <c:v>𝓖13</c:v>
                </c:pt>
                <c:pt idx="12">
                  <c:v>𝓖14</c:v>
                </c:pt>
              </c:strCache>
            </c:strRef>
          </c:cat>
          <c:val>
            <c:numRef>
              <c:f>Sheet1!$E$2:$E$14</c:f>
              <c:numCache>
                <c:formatCode>0.00%</c:formatCode>
                <c:ptCount val="13"/>
                <c:pt idx="0">
                  <c:v>1.1137235490657096E-3</c:v>
                </c:pt>
                <c:pt idx="1">
                  <c:v>2.6729365177577031E-2</c:v>
                </c:pt>
                <c:pt idx="2">
                  <c:v>0</c:v>
                </c:pt>
                <c:pt idx="3">
                  <c:v>0</c:v>
                </c:pt>
                <c:pt idx="4">
                  <c:v>1.5468382625912635E-2</c:v>
                </c:pt>
                <c:pt idx="5">
                  <c:v>0.15047642618487811</c:v>
                </c:pt>
                <c:pt idx="6">
                  <c:v>0.11731221383492142</c:v>
                </c:pt>
                <c:pt idx="7">
                  <c:v>1.9552035639153569E-2</c:v>
                </c:pt>
                <c:pt idx="8">
                  <c:v>0</c:v>
                </c:pt>
                <c:pt idx="9">
                  <c:v>0.30095285236975622</c:v>
                </c:pt>
                <c:pt idx="10">
                  <c:v>0.15047642618487811</c:v>
                </c:pt>
                <c:pt idx="11">
                  <c:v>5.8656106917460711E-2</c:v>
                </c:pt>
                <c:pt idx="12">
                  <c:v>4.1950253681475064E-2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0-CD42-81B3-EC8D1A66B1C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DAG Proportion (cost1)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3"/>
                <c:pt idx="0">
                  <c:v>𝓖2</c:v>
                </c:pt>
                <c:pt idx="1">
                  <c:v>𝓖3</c:v>
                </c:pt>
                <c:pt idx="2">
                  <c:v>𝓖4</c:v>
                </c:pt>
                <c:pt idx="3">
                  <c:v>𝓖5</c:v>
                </c:pt>
                <c:pt idx="4">
                  <c:v>𝓖6</c:v>
                </c:pt>
                <c:pt idx="5">
                  <c:v>𝓖7</c:v>
                </c:pt>
                <c:pt idx="6">
                  <c:v>𝓖8</c:v>
                </c:pt>
                <c:pt idx="7">
                  <c:v>𝓖9</c:v>
                </c:pt>
                <c:pt idx="8">
                  <c:v>𝓖10</c:v>
                </c:pt>
                <c:pt idx="9">
                  <c:v>𝓖11</c:v>
                </c:pt>
                <c:pt idx="10">
                  <c:v>𝓖12</c:v>
                </c:pt>
                <c:pt idx="11">
                  <c:v>𝓖13</c:v>
                </c:pt>
                <c:pt idx="12">
                  <c:v>𝓖14</c:v>
                </c:pt>
              </c:strCache>
            </c:strRef>
          </c:cat>
          <c:val>
            <c:numRef>
              <c:f>Sheet1!$F$2:$F$14</c:f>
              <c:numCache>
                <c:formatCode>0.00%</c:formatCode>
                <c:ptCount val="13"/>
                <c:pt idx="0">
                  <c:v>2.1665174574753806E-2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8.9525514771709933E-3</c:v>
                </c:pt>
                <c:pt idx="5">
                  <c:v>0.1604297224709042</c:v>
                </c:pt>
                <c:pt idx="6">
                  <c:v>0.11280214861235452</c:v>
                </c:pt>
                <c:pt idx="7">
                  <c:v>1.8800358102059087E-2</c:v>
                </c:pt>
                <c:pt idx="8">
                  <c:v>0</c:v>
                </c:pt>
                <c:pt idx="9">
                  <c:v>0.3208594449418084</c:v>
                </c:pt>
                <c:pt idx="10">
                  <c:v>0.1604297224709042</c:v>
                </c:pt>
                <c:pt idx="11">
                  <c:v>5.640107430617726E-2</c:v>
                </c:pt>
                <c:pt idx="12">
                  <c:v>2.685765443151298E-2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0-CD42-81B3-EC8D1A66B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642191"/>
        <c:axId val="1339997871"/>
      </c:barChart>
      <c:catAx>
        <c:axId val="121764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Directed</a:t>
                </a:r>
                <a:r>
                  <a:rPr lang="zh-CN"/>
                  <a:t> </a:t>
                </a:r>
                <a:r>
                  <a:rPr lang="en-US"/>
                  <a:t>Graphlet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7871"/>
        <c:crosses val="autoZero"/>
        <c:auto val="1"/>
        <c:lblAlgn val="ctr"/>
        <c:lblOffset val="100"/>
        <c:noMultiLvlLbl val="0"/>
      </c:catAx>
      <c:valAx>
        <c:axId val="13399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Curated vs DAG Graphlet Counts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(</a:t>
            </a:r>
            <a:r>
              <a:rPr lang="en-US"/>
              <a:t>k = </a:t>
            </a:r>
            <a:r>
              <a:rPr lang="en-US" altLang="zh-CN"/>
              <a:t>1</a:t>
            </a:r>
            <a:r>
              <a:rPr lang="en-US"/>
              <a:t>00</a:t>
            </a:r>
            <a:r>
              <a:rPr lang="en-US" altLang="zh-CN"/>
              <a:t>,</a:t>
            </a:r>
            <a:r>
              <a:rPr lang="zh-CN" altLang="en-US"/>
              <a:t> </a:t>
            </a:r>
            <a:r>
              <a:rPr lang="en-US" altLang="zh-CN"/>
              <a:t>Wnt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Curated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0"/>
                  <c:y val="-1.21317157712306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89-E644-B6FB-9FB00D61BE5E}"/>
                </c:ext>
              </c:extLst>
            </c:dLbl>
            <c:dLbl>
              <c:idx val="11"/>
              <c:layout>
                <c:manualLayout>
                  <c:x val="0"/>
                  <c:y val="-1.21317157712305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89-E644-B6FB-9FB00D61BE5E}"/>
                </c:ext>
              </c:extLst>
            </c:dLbl>
            <c:dLbl>
              <c:idx val="14"/>
              <c:layout>
                <c:manualLayout>
                  <c:x val="-2.0325203252032522E-3"/>
                  <c:y val="-1.03986135181975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89-E644-B6FB-9FB00D61BE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Sheet1!$E$2:$E$16</c:f>
              <c:numCache>
                <c:formatCode>0.00%</c:formatCode>
                <c:ptCount val="15"/>
                <c:pt idx="0">
                  <c:v>1.1137235490657096E-3</c:v>
                </c:pt>
                <c:pt idx="1">
                  <c:v>2.6729365177577031E-2</c:v>
                </c:pt>
                <c:pt idx="2">
                  <c:v>0</c:v>
                </c:pt>
                <c:pt idx="3">
                  <c:v>0</c:v>
                </c:pt>
                <c:pt idx="4">
                  <c:v>1.5468382625912635E-2</c:v>
                </c:pt>
                <c:pt idx="5">
                  <c:v>0.15047642618487811</c:v>
                </c:pt>
                <c:pt idx="6">
                  <c:v>0.11731221383492142</c:v>
                </c:pt>
                <c:pt idx="7">
                  <c:v>1.9552035639153569E-2</c:v>
                </c:pt>
                <c:pt idx="8">
                  <c:v>0</c:v>
                </c:pt>
                <c:pt idx="9">
                  <c:v>0.30095285236975622</c:v>
                </c:pt>
                <c:pt idx="10">
                  <c:v>0.15047642618487811</c:v>
                </c:pt>
                <c:pt idx="11">
                  <c:v>5.8656106917460711E-2</c:v>
                </c:pt>
                <c:pt idx="12">
                  <c:v>4.1950253681475064E-2</c:v>
                </c:pt>
                <c:pt idx="13">
                  <c:v>0</c:v>
                </c:pt>
                <c:pt idx="14">
                  <c:v>0.11731221383492142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9-E644-B6FB-9FB00D61BE5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DAG Proportion (cost1)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Sheet1!$F$2:$F$16</c:f>
              <c:numCache>
                <c:formatCode>0.00%</c:formatCode>
                <c:ptCount val="15"/>
                <c:pt idx="0">
                  <c:v>2.1665174574753806E-2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8.9525514771709933E-3</c:v>
                </c:pt>
                <c:pt idx="5">
                  <c:v>0.1604297224709042</c:v>
                </c:pt>
                <c:pt idx="6">
                  <c:v>0.11280214861235452</c:v>
                </c:pt>
                <c:pt idx="7">
                  <c:v>1.8800358102059087E-2</c:v>
                </c:pt>
                <c:pt idx="8">
                  <c:v>0</c:v>
                </c:pt>
                <c:pt idx="9">
                  <c:v>0.3208594449418084</c:v>
                </c:pt>
                <c:pt idx="10">
                  <c:v>0.1604297224709042</c:v>
                </c:pt>
                <c:pt idx="11">
                  <c:v>5.640107430617726E-2</c:v>
                </c:pt>
                <c:pt idx="12">
                  <c:v>2.685765443151298E-2</c:v>
                </c:pt>
                <c:pt idx="13">
                  <c:v>0</c:v>
                </c:pt>
                <c:pt idx="14">
                  <c:v>0.11280214861235452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9-E644-B6FB-9FB00D61BE5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DAG Proportion (cost2)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Sheet1!$G$2:$G$16</c:f>
              <c:numCache>
                <c:formatCode>0.00%</c:formatCode>
                <c:ptCount val="15"/>
                <c:pt idx="0">
                  <c:v>3.1040779062690201E-2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2.6577399066747821E-2</c:v>
                </c:pt>
                <c:pt idx="5">
                  <c:v>0.19354838709677419</c:v>
                </c:pt>
                <c:pt idx="6">
                  <c:v>4.0170419963481439E-2</c:v>
                </c:pt>
                <c:pt idx="7">
                  <c:v>6.6950699939135726E-3</c:v>
                </c:pt>
                <c:pt idx="8">
                  <c:v>0</c:v>
                </c:pt>
                <c:pt idx="9">
                  <c:v>0.38709677419354838</c:v>
                </c:pt>
                <c:pt idx="10">
                  <c:v>0.19354838709677419</c:v>
                </c:pt>
                <c:pt idx="11">
                  <c:v>2.008520998174072E-2</c:v>
                </c:pt>
                <c:pt idx="12">
                  <c:v>6.1067153580848042E-2</c:v>
                </c:pt>
                <c:pt idx="13">
                  <c:v>0</c:v>
                </c:pt>
                <c:pt idx="14">
                  <c:v>4.0170419963481439E-2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9-E644-B6FB-9FB00D61BE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8914287"/>
        <c:axId val="881683471"/>
      </c:barChart>
      <c:catAx>
        <c:axId val="1218914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Directed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Graphlet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83471"/>
        <c:crosses val="autoZero"/>
        <c:auto val="1"/>
        <c:lblAlgn val="ctr"/>
        <c:lblOffset val="100"/>
        <c:noMultiLvlLbl val="0"/>
      </c:catAx>
      <c:valAx>
        <c:axId val="8816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Proportion</a:t>
                </a:r>
                <a:r>
                  <a:rPr lang="zh-CN" altLang="en-US"/>
                  <a:t> </a:t>
                </a:r>
                <a:r>
                  <a:rPr lang="en-US" altLang="zh-CN"/>
                  <a:t>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1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Curated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Sheet1!$E$23:$E$37</c:f>
              <c:numCache>
                <c:formatCode>0.00%</c:formatCode>
                <c:ptCount val="15"/>
                <c:pt idx="0">
                  <c:v>1.1137235490657096E-3</c:v>
                </c:pt>
                <c:pt idx="1">
                  <c:v>2.6729365177577031E-2</c:v>
                </c:pt>
                <c:pt idx="2">
                  <c:v>0</c:v>
                </c:pt>
                <c:pt idx="3">
                  <c:v>0</c:v>
                </c:pt>
                <c:pt idx="4">
                  <c:v>1.5468382625912635E-2</c:v>
                </c:pt>
                <c:pt idx="5">
                  <c:v>0.15047642618487811</c:v>
                </c:pt>
                <c:pt idx="6">
                  <c:v>0.11731221383492142</c:v>
                </c:pt>
                <c:pt idx="7">
                  <c:v>1.9552035639153569E-2</c:v>
                </c:pt>
                <c:pt idx="8">
                  <c:v>0</c:v>
                </c:pt>
                <c:pt idx="9">
                  <c:v>0.30095285236975622</c:v>
                </c:pt>
                <c:pt idx="10">
                  <c:v>0.15047642618487811</c:v>
                </c:pt>
                <c:pt idx="11">
                  <c:v>5.8656106917460711E-2</c:v>
                </c:pt>
                <c:pt idx="12">
                  <c:v>4.1950253681475064E-2</c:v>
                </c:pt>
                <c:pt idx="13">
                  <c:v>0</c:v>
                </c:pt>
                <c:pt idx="14">
                  <c:v>0.11731221383492142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F245-AD8A-4C463E7E05F2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DAG Proportion (cost1)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Sheet1!$F$23:$F$37</c:f>
              <c:numCache>
                <c:formatCode>0.00%</c:formatCode>
                <c:ptCount val="15"/>
                <c:pt idx="0">
                  <c:v>1.5395352656211512E-2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1.8967074472452581E-2</c:v>
                </c:pt>
                <c:pt idx="5">
                  <c:v>0.17821660234830447</c:v>
                </c:pt>
                <c:pt idx="6">
                  <c:v>7.5868297889810324E-2</c:v>
                </c:pt>
                <c:pt idx="7">
                  <c:v>1.2644716314968388E-2</c:v>
                </c:pt>
                <c:pt idx="8">
                  <c:v>0</c:v>
                </c:pt>
                <c:pt idx="9">
                  <c:v>0.35643320469660894</c:v>
                </c:pt>
                <c:pt idx="10">
                  <c:v>0.17821660234830447</c:v>
                </c:pt>
                <c:pt idx="11">
                  <c:v>3.7934148944905162E-2</c:v>
                </c:pt>
                <c:pt idx="12">
                  <c:v>5.0455702438623858E-2</c:v>
                </c:pt>
                <c:pt idx="13">
                  <c:v>0</c:v>
                </c:pt>
                <c:pt idx="14">
                  <c:v>7.5868297889810324E-2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D-F245-AD8A-4C463E7E05F2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DAG Proportion (cost2)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Sheet1!$G$23:$G$37</c:f>
              <c:numCache>
                <c:formatCode>0.00%</c:formatCode>
                <c:ptCount val="15"/>
                <c:pt idx="0">
                  <c:v>1.4861772364994608E-2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8.8118473314569793E-3</c:v>
                </c:pt>
                <c:pt idx="5">
                  <c:v>0.22710892495462556</c:v>
                </c:pt>
                <c:pt idx="6">
                  <c:v>1.546676486834837E-2</c:v>
                </c:pt>
                <c:pt idx="7">
                  <c:v>2.5777941447247283E-3</c:v>
                </c:pt>
                <c:pt idx="8">
                  <c:v>0</c:v>
                </c:pt>
                <c:pt idx="9">
                  <c:v>0.45421784990925113</c:v>
                </c:pt>
                <c:pt idx="10">
                  <c:v>0.22710892495462556</c:v>
                </c:pt>
                <c:pt idx="11">
                  <c:v>7.7333824341741849E-3</c:v>
                </c:pt>
                <c:pt idx="12">
                  <c:v>2.6645974169450509E-2</c:v>
                </c:pt>
                <c:pt idx="13">
                  <c:v>0</c:v>
                </c:pt>
                <c:pt idx="14">
                  <c:v>1.546676486834837E-2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D-F245-AD8A-4C463E7E05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8075727"/>
        <c:axId val="987785151"/>
      </c:barChart>
      <c:catAx>
        <c:axId val="98807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85151"/>
        <c:crosses val="autoZero"/>
        <c:auto val="1"/>
        <c:lblAlgn val="ctr"/>
        <c:lblOffset val="100"/>
        <c:noMultiLvlLbl val="0"/>
      </c:catAx>
      <c:valAx>
        <c:axId val="9877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Sheet1!$E$22</c:f>
              <c:strCache>
                <c:ptCount val="1"/>
                <c:pt idx="0">
                  <c:v>Curated Proportion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Sheet1!$E$23:$E$37</c:f>
              <c:numCache>
                <c:formatCode>0.00%</c:formatCode>
                <c:ptCount val="15"/>
                <c:pt idx="0">
                  <c:v>1.1137235490657096E-3</c:v>
                </c:pt>
                <c:pt idx="1">
                  <c:v>2.6729365177577031E-2</c:v>
                </c:pt>
                <c:pt idx="2">
                  <c:v>0</c:v>
                </c:pt>
                <c:pt idx="3">
                  <c:v>0</c:v>
                </c:pt>
                <c:pt idx="4">
                  <c:v>1.5468382625912635E-2</c:v>
                </c:pt>
                <c:pt idx="5">
                  <c:v>0.15047642618487811</c:v>
                </c:pt>
                <c:pt idx="6">
                  <c:v>0.11731221383492142</c:v>
                </c:pt>
                <c:pt idx="7">
                  <c:v>1.9552035639153569E-2</c:v>
                </c:pt>
                <c:pt idx="8">
                  <c:v>0</c:v>
                </c:pt>
                <c:pt idx="9">
                  <c:v>0.30095285236975622</c:v>
                </c:pt>
                <c:pt idx="10">
                  <c:v>0.15047642618487811</c:v>
                </c:pt>
                <c:pt idx="11">
                  <c:v>5.8656106917460711E-2</c:v>
                </c:pt>
                <c:pt idx="12">
                  <c:v>4.1950253681475064E-2</c:v>
                </c:pt>
                <c:pt idx="13">
                  <c:v>0</c:v>
                </c:pt>
                <c:pt idx="14">
                  <c:v>0.11731221383492142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2-1E4A-BC1B-2BC3F7A4DD7F}"/>
            </c:ext>
          </c:extLst>
        </c:ser>
        <c:ser>
          <c:idx val="1"/>
          <c:order val="1"/>
          <c:tx>
            <c:strRef>
              <c:f>Sheet1!$F$22</c:f>
              <c:strCache>
                <c:ptCount val="1"/>
                <c:pt idx="0">
                  <c:v>DAG Proportion (cost1)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Sheet1!$F$23:$F$37</c:f>
              <c:numCache>
                <c:formatCode>0.00%</c:formatCode>
                <c:ptCount val="15"/>
                <c:pt idx="0">
                  <c:v>1.5395352656211512E-2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1.8967074472452581E-2</c:v>
                </c:pt>
                <c:pt idx="5">
                  <c:v>0.17821660234830447</c:v>
                </c:pt>
                <c:pt idx="6">
                  <c:v>7.5868297889810324E-2</c:v>
                </c:pt>
                <c:pt idx="7">
                  <c:v>1.2644716314968388E-2</c:v>
                </c:pt>
                <c:pt idx="8">
                  <c:v>0</c:v>
                </c:pt>
                <c:pt idx="9">
                  <c:v>0.35643320469660894</c:v>
                </c:pt>
                <c:pt idx="10">
                  <c:v>0.17821660234830447</c:v>
                </c:pt>
                <c:pt idx="11">
                  <c:v>3.7934148944905162E-2</c:v>
                </c:pt>
                <c:pt idx="12">
                  <c:v>5.0455702438623858E-2</c:v>
                </c:pt>
                <c:pt idx="13">
                  <c:v>0</c:v>
                </c:pt>
                <c:pt idx="14">
                  <c:v>7.5868297889810324E-2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2-1E4A-BC1B-2BC3F7A4DD7F}"/>
            </c:ext>
          </c:extLst>
        </c:ser>
        <c:ser>
          <c:idx val="2"/>
          <c:order val="2"/>
          <c:tx>
            <c:strRef>
              <c:f>Sheet1!$G$22</c:f>
              <c:strCache>
                <c:ptCount val="1"/>
                <c:pt idx="0">
                  <c:v>DAG Proportion (cost2)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Sheet1!$A$23:$A$37</c:f>
              <c:strCache>
                <c:ptCount val="15"/>
                <c:pt idx="0">
                  <c:v>𝓖0</c:v>
                </c:pt>
                <c:pt idx="1">
                  <c:v>𝓖1</c:v>
                </c:pt>
                <c:pt idx="2">
                  <c:v>𝓖2</c:v>
                </c:pt>
                <c:pt idx="3">
                  <c:v>𝓖3</c:v>
                </c:pt>
                <c:pt idx="4">
                  <c:v>𝓖4</c:v>
                </c:pt>
                <c:pt idx="5">
                  <c:v>𝓖5</c:v>
                </c:pt>
                <c:pt idx="6">
                  <c:v>𝓖6</c:v>
                </c:pt>
                <c:pt idx="7">
                  <c:v>𝓖7</c:v>
                </c:pt>
                <c:pt idx="8">
                  <c:v>𝓖8</c:v>
                </c:pt>
                <c:pt idx="9">
                  <c:v>𝓖9</c:v>
                </c:pt>
                <c:pt idx="10">
                  <c:v>𝓖10</c:v>
                </c:pt>
                <c:pt idx="11">
                  <c:v>𝓖11</c:v>
                </c:pt>
                <c:pt idx="12">
                  <c:v>𝓖12</c:v>
                </c:pt>
                <c:pt idx="13">
                  <c:v>𝓖13</c:v>
                </c:pt>
                <c:pt idx="14">
                  <c:v>𝓖14</c:v>
                </c:pt>
              </c:strCache>
            </c:strRef>
          </c:cat>
          <c:val>
            <c:numRef>
              <c:f>Sheet1!$G$23:$G$37</c:f>
              <c:numCache>
                <c:formatCode>0.00%</c:formatCode>
                <c:ptCount val="15"/>
                <c:pt idx="0">
                  <c:v>1.4861772364994608E-2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8.8118473314569793E-3</c:v>
                </c:pt>
                <c:pt idx="5">
                  <c:v>0.22710892495462556</c:v>
                </c:pt>
                <c:pt idx="6">
                  <c:v>1.546676486834837E-2</c:v>
                </c:pt>
                <c:pt idx="7">
                  <c:v>2.5777941447247283E-3</c:v>
                </c:pt>
                <c:pt idx="8">
                  <c:v>0</c:v>
                </c:pt>
                <c:pt idx="9">
                  <c:v>0.45421784990925113</c:v>
                </c:pt>
                <c:pt idx="10">
                  <c:v>0.22710892495462556</c:v>
                </c:pt>
                <c:pt idx="11">
                  <c:v>7.7333824341741849E-3</c:v>
                </c:pt>
                <c:pt idx="12">
                  <c:v>2.6645974169450509E-2</c:v>
                </c:pt>
                <c:pt idx="13">
                  <c:v>0</c:v>
                </c:pt>
                <c:pt idx="14">
                  <c:v>1.546676486834837E-2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2-1E4A-BC1B-2BC3F7A4D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5803487"/>
        <c:axId val="892399071"/>
      </c:barChart>
      <c:catAx>
        <c:axId val="9258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99071"/>
        <c:crosses val="autoZero"/>
        <c:auto val="1"/>
        <c:lblAlgn val="ctr"/>
        <c:lblOffset val="100"/>
        <c:noMultiLvlLbl val="0"/>
      </c:catAx>
      <c:valAx>
        <c:axId val="89239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0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63500</xdr:rowOff>
    </xdr:from>
    <xdr:to>
      <xdr:col>16</xdr:col>
      <xdr:colOff>635000</xdr:colOff>
      <xdr:row>12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D7AF-6CE2-354E-873A-7BC3CA3C6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13</xdr:row>
      <xdr:rowOff>76200</xdr:rowOff>
    </xdr:from>
    <xdr:to>
      <xdr:col>16</xdr:col>
      <xdr:colOff>215900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C418A-D261-E94A-B7AA-8AF463D5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15</xdr:row>
      <xdr:rowOff>165100</xdr:rowOff>
    </xdr:from>
    <xdr:to>
      <xdr:col>16</xdr:col>
      <xdr:colOff>571500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0DB89-3C2F-6240-B6DB-DCC4EC89D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15</xdr:row>
      <xdr:rowOff>165100</xdr:rowOff>
    </xdr:from>
    <xdr:to>
      <xdr:col>14</xdr:col>
      <xdr:colOff>812800</xdr:colOff>
      <xdr:row>28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4B5053-1907-2E48-A9EE-606E9FF4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26</xdr:row>
      <xdr:rowOff>177800</xdr:rowOff>
    </xdr:from>
    <xdr:to>
      <xdr:col>15</xdr:col>
      <xdr:colOff>571500</xdr:colOff>
      <xdr:row>38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C55F60-6851-E040-8A7D-4315E16AD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16B5-CF2E-B94A-82DB-B7E54C448335}">
  <dimension ref="A1:I80"/>
  <sheetViews>
    <sheetView tabSelected="1" workbookViewId="0">
      <selection activeCell="U6" sqref="U6"/>
    </sheetView>
  </sheetViews>
  <sheetFormatPr baseColWidth="10" defaultRowHeight="16" x14ac:dyDescent="0.2"/>
  <sheetData>
    <row r="1" spans="1:9" x14ac:dyDescent="0.2">
      <c r="A1" t="s">
        <v>0</v>
      </c>
      <c r="B1" t="s">
        <v>16</v>
      </c>
      <c r="C1" t="s">
        <v>18</v>
      </c>
      <c r="D1" t="s">
        <v>19</v>
      </c>
      <c r="E1" t="s">
        <v>17</v>
      </c>
      <c r="F1" t="s">
        <v>21</v>
      </c>
      <c r="G1" t="s">
        <v>22</v>
      </c>
      <c r="H1" t="s">
        <v>20</v>
      </c>
      <c r="I1" t="s">
        <v>23</v>
      </c>
    </row>
    <row r="2" spans="1:9" x14ac:dyDescent="0.2">
      <c r="A2" t="s">
        <v>1</v>
      </c>
      <c r="B2">
        <v>9</v>
      </c>
      <c r="C2">
        <v>121</v>
      </c>
      <c r="D2">
        <v>153</v>
      </c>
      <c r="E2" s="1">
        <f>B2/8081</f>
        <v>1.1137235490657096E-3</v>
      </c>
      <c r="F2" s="1">
        <f>C2/5585</f>
        <v>2.1665174574753806E-2</v>
      </c>
      <c r="G2" s="1">
        <f xml:space="preserve"> D2/4929</f>
        <v>3.1040779062690201E-2</v>
      </c>
      <c r="H2" s="2">
        <f>MAX(E2,F2)/MIN(E2,F2)*SIGN(E2-F2)</f>
        <v>-19.452919526509501</v>
      </c>
      <c r="I2" s="3">
        <f xml:space="preserve"> MAX(E2,G2)/MIN(E2,G2)*SIGN(E2-G2)</f>
        <v>-27.871170622844392</v>
      </c>
    </row>
    <row r="3" spans="1:9" x14ac:dyDescent="0.2">
      <c r="A3" t="s">
        <v>2</v>
      </c>
      <c r="B3">
        <v>216</v>
      </c>
      <c r="C3">
        <v>0</v>
      </c>
      <c r="D3">
        <v>0</v>
      </c>
      <c r="E3" s="1">
        <f t="shared" ref="E3:E16" si="0">B3/8081</f>
        <v>2.6729365177577031E-2</v>
      </c>
      <c r="F3" s="1">
        <f t="shared" ref="F3:F16" si="1">C3/5585</f>
        <v>0</v>
      </c>
      <c r="G3" s="1">
        <f t="shared" ref="G3:G16" si="2" xml:space="preserve"> D3/4929</f>
        <v>0</v>
      </c>
      <c r="H3" s="2" t="e">
        <f t="shared" ref="H3:H16" si="3">MAX(E3,F3)/MIN(E3,F3)*SIGN(E3-F3)</f>
        <v>#DIV/0!</v>
      </c>
      <c r="I3" s="3" t="e">
        <f t="shared" ref="I3:I16" si="4" xml:space="preserve"> MAX(E3,G3)/MIN(E3,G3)*SIGN(E3-G3)</f>
        <v>#DIV/0!</v>
      </c>
    </row>
    <row r="4" spans="1:9" x14ac:dyDescent="0.2">
      <c r="A4" t="s">
        <v>3</v>
      </c>
      <c r="B4">
        <v>0</v>
      </c>
      <c r="C4">
        <v>0</v>
      </c>
      <c r="D4">
        <v>0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2" t="e">
        <f t="shared" si="3"/>
        <v>#DIV/0!</v>
      </c>
      <c r="I4" s="3" t="e">
        <f t="shared" si="4"/>
        <v>#DIV/0!</v>
      </c>
    </row>
    <row r="5" spans="1:9" x14ac:dyDescent="0.2">
      <c r="A5" t="s">
        <v>4</v>
      </c>
      <c r="B5">
        <v>0</v>
      </c>
      <c r="C5">
        <v>0</v>
      </c>
      <c r="D5">
        <v>0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2" t="e">
        <f t="shared" si="3"/>
        <v>#DIV/0!</v>
      </c>
      <c r="I5" s="3" t="e">
        <f t="shared" si="4"/>
        <v>#DIV/0!</v>
      </c>
    </row>
    <row r="6" spans="1:9" x14ac:dyDescent="0.2">
      <c r="A6" t="s">
        <v>5</v>
      </c>
      <c r="B6">
        <v>125</v>
      </c>
      <c r="C6">
        <v>50</v>
      </c>
      <c r="D6">
        <v>131</v>
      </c>
      <c r="E6" s="1">
        <f t="shared" si="0"/>
        <v>1.5468382625912635E-2</v>
      </c>
      <c r="F6" s="1">
        <f t="shared" si="1"/>
        <v>8.9525514771709933E-3</v>
      </c>
      <c r="G6" s="1">
        <f t="shared" si="2"/>
        <v>2.6577399066747821E-2</v>
      </c>
      <c r="H6" s="2">
        <f t="shared" si="3"/>
        <v>1.7278183393144415</v>
      </c>
      <c r="I6" s="3">
        <f t="shared" si="4"/>
        <v>-1.718175694867113</v>
      </c>
    </row>
    <row r="7" spans="1:9" x14ac:dyDescent="0.2">
      <c r="A7" t="s">
        <v>6</v>
      </c>
      <c r="B7">
        <v>1216</v>
      </c>
      <c r="C7">
        <v>896</v>
      </c>
      <c r="D7">
        <v>954</v>
      </c>
      <c r="E7" s="1">
        <f t="shared" si="0"/>
        <v>0.15047642618487811</v>
      </c>
      <c r="F7" s="1">
        <f t="shared" si="1"/>
        <v>0.1604297224709042</v>
      </c>
      <c r="G7" s="1">
        <f t="shared" si="2"/>
        <v>0.19354838709677419</v>
      </c>
      <c r="H7" s="2">
        <f t="shared" si="3"/>
        <v>-1.066145219808698</v>
      </c>
      <c r="I7" s="3">
        <f t="shared" si="4"/>
        <v>-1.2862372665534805</v>
      </c>
    </row>
    <row r="8" spans="1:9" x14ac:dyDescent="0.2">
      <c r="A8" t="s">
        <v>7</v>
      </c>
      <c r="B8">
        <v>948</v>
      </c>
      <c r="C8">
        <v>630</v>
      </c>
      <c r="D8">
        <v>198</v>
      </c>
      <c r="E8" s="1">
        <f t="shared" si="0"/>
        <v>0.11731221383492142</v>
      </c>
      <c r="F8" s="1">
        <f t="shared" si="1"/>
        <v>0.11280214861235452</v>
      </c>
      <c r="G8" s="1">
        <f t="shared" si="2"/>
        <v>4.0170419963481439E-2</v>
      </c>
      <c r="H8" s="2">
        <f t="shared" si="3"/>
        <v>1.03998208613974</v>
      </c>
      <c r="I8" s="3">
        <f t="shared" si="4"/>
        <v>2.9203631413753923</v>
      </c>
    </row>
    <row r="9" spans="1:9" x14ac:dyDescent="0.2">
      <c r="A9" t="s">
        <v>8</v>
      </c>
      <c r="B9">
        <v>158</v>
      </c>
      <c r="C9">
        <v>105</v>
      </c>
      <c r="D9">
        <v>33</v>
      </c>
      <c r="E9" s="1">
        <f t="shared" si="0"/>
        <v>1.9552035639153569E-2</v>
      </c>
      <c r="F9" s="1">
        <f t="shared" si="1"/>
        <v>1.8800358102059087E-2</v>
      </c>
      <c r="G9" s="1">
        <f t="shared" si="2"/>
        <v>6.6950699939135726E-3</v>
      </c>
      <c r="H9" s="2">
        <f t="shared" si="3"/>
        <v>1.03998208613974</v>
      </c>
      <c r="I9" s="3">
        <f t="shared" si="4"/>
        <v>2.9203631413753923</v>
      </c>
    </row>
    <row r="10" spans="1:9" x14ac:dyDescent="0.2">
      <c r="A10" t="s">
        <v>9</v>
      </c>
      <c r="B10">
        <v>0</v>
      </c>
      <c r="C10">
        <v>0</v>
      </c>
      <c r="D10">
        <v>0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2" t="e">
        <f t="shared" si="3"/>
        <v>#DIV/0!</v>
      </c>
      <c r="I10" s="3" t="e">
        <f t="shared" si="4"/>
        <v>#DIV/0!</v>
      </c>
    </row>
    <row r="11" spans="1:9" x14ac:dyDescent="0.2">
      <c r="A11" t="s">
        <v>10</v>
      </c>
      <c r="B11">
        <v>2432</v>
      </c>
      <c r="C11">
        <v>1792</v>
      </c>
      <c r="D11">
        <v>1908</v>
      </c>
      <c r="E11" s="1">
        <f t="shared" si="0"/>
        <v>0.30095285236975622</v>
      </c>
      <c r="F11" s="1">
        <f t="shared" si="1"/>
        <v>0.3208594449418084</v>
      </c>
      <c r="G11" s="1">
        <f t="shared" si="2"/>
        <v>0.38709677419354838</v>
      </c>
      <c r="H11" s="2">
        <f t="shared" si="3"/>
        <v>-1.066145219808698</v>
      </c>
      <c r="I11" s="3">
        <f t="shared" si="4"/>
        <v>-1.2862372665534805</v>
      </c>
    </row>
    <row r="12" spans="1:9" x14ac:dyDescent="0.2">
      <c r="A12" t="s">
        <v>11</v>
      </c>
      <c r="B12">
        <v>1216</v>
      </c>
      <c r="C12">
        <v>896</v>
      </c>
      <c r="D12">
        <v>954</v>
      </c>
      <c r="E12" s="1">
        <f t="shared" si="0"/>
        <v>0.15047642618487811</v>
      </c>
      <c r="F12" s="1">
        <f t="shared" si="1"/>
        <v>0.1604297224709042</v>
      </c>
      <c r="G12" s="1">
        <f t="shared" si="2"/>
        <v>0.19354838709677419</v>
      </c>
      <c r="H12" s="2">
        <f t="shared" si="3"/>
        <v>-1.066145219808698</v>
      </c>
      <c r="I12" s="3">
        <f t="shared" si="4"/>
        <v>-1.2862372665534805</v>
      </c>
    </row>
    <row r="13" spans="1:9" x14ac:dyDescent="0.2">
      <c r="A13" t="s">
        <v>12</v>
      </c>
      <c r="B13">
        <v>474</v>
      </c>
      <c r="C13">
        <v>315</v>
      </c>
      <c r="D13">
        <v>99</v>
      </c>
      <c r="E13" s="1">
        <f t="shared" si="0"/>
        <v>5.8656106917460711E-2</v>
      </c>
      <c r="F13" s="1">
        <f t="shared" si="1"/>
        <v>5.640107430617726E-2</v>
      </c>
      <c r="G13" s="1">
        <f t="shared" si="2"/>
        <v>2.008520998174072E-2</v>
      </c>
      <c r="H13" s="2">
        <f t="shared" si="3"/>
        <v>1.03998208613974</v>
      </c>
      <c r="I13" s="3">
        <f t="shared" si="4"/>
        <v>2.9203631413753923</v>
      </c>
    </row>
    <row r="14" spans="1:9" x14ac:dyDescent="0.2">
      <c r="A14" t="s">
        <v>13</v>
      </c>
      <c r="B14">
        <v>339</v>
      </c>
      <c r="C14">
        <v>150</v>
      </c>
      <c r="D14">
        <v>301</v>
      </c>
      <c r="E14" s="1">
        <f t="shared" si="0"/>
        <v>4.1950253681475064E-2</v>
      </c>
      <c r="F14" s="1">
        <f t="shared" si="1"/>
        <v>2.685765443151298E-2</v>
      </c>
      <c r="G14" s="1">
        <f t="shared" si="2"/>
        <v>6.1067153580848042E-2</v>
      </c>
      <c r="H14" s="2">
        <f t="shared" si="3"/>
        <v>1.5619477787402549</v>
      </c>
      <c r="I14" s="3">
        <f t="shared" si="4"/>
        <v>-1.4557040356543747</v>
      </c>
    </row>
    <row r="15" spans="1:9" x14ac:dyDescent="0.2">
      <c r="A15" t="s">
        <v>14</v>
      </c>
      <c r="B15">
        <v>0</v>
      </c>
      <c r="C15">
        <v>0</v>
      </c>
      <c r="D15">
        <v>0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2" t="e">
        <f t="shared" si="3"/>
        <v>#DIV/0!</v>
      </c>
      <c r="I15" s="3" t="e">
        <f t="shared" si="4"/>
        <v>#DIV/0!</v>
      </c>
    </row>
    <row r="16" spans="1:9" x14ac:dyDescent="0.2">
      <c r="A16" t="s">
        <v>15</v>
      </c>
      <c r="B16">
        <v>948</v>
      </c>
      <c r="C16">
        <v>630</v>
      </c>
      <c r="D16">
        <v>198</v>
      </c>
      <c r="E16" s="1">
        <f t="shared" si="0"/>
        <v>0.11731221383492142</v>
      </c>
      <c r="F16" s="1">
        <f t="shared" si="1"/>
        <v>0.11280214861235452</v>
      </c>
      <c r="G16" s="1">
        <f t="shared" si="2"/>
        <v>4.0170419963481439E-2</v>
      </c>
      <c r="H16" s="2">
        <f t="shared" si="3"/>
        <v>1.03998208613974</v>
      </c>
      <c r="I16" s="3">
        <f t="shared" si="4"/>
        <v>2.9203631413753923</v>
      </c>
    </row>
    <row r="18" spans="1:8" x14ac:dyDescent="0.2">
      <c r="B18">
        <f xml:space="preserve"> SUM(B2:B16)</f>
        <v>8081</v>
      </c>
      <c r="C18">
        <f xml:space="preserve"> SUM(C2:C16)</f>
        <v>5585</v>
      </c>
      <c r="D18">
        <f xml:space="preserve"> SUM(D2:D16)</f>
        <v>4929</v>
      </c>
      <c r="F18" s="1">
        <f xml:space="preserve"> CORREL(E2:E16,F2:F16)</f>
        <v>0.99295661293980231</v>
      </c>
      <c r="G18" s="1">
        <f>CORREL(E2:E16,G2:G16)</f>
        <v>0.92722744491000619</v>
      </c>
    </row>
    <row r="21" spans="1:8" x14ac:dyDescent="0.2">
      <c r="A21" t="s">
        <v>24</v>
      </c>
    </row>
    <row r="22" spans="1:8" x14ac:dyDescent="0.2">
      <c r="A22" t="s">
        <v>0</v>
      </c>
      <c r="B22" t="s">
        <v>16</v>
      </c>
      <c r="C22" t="s">
        <v>18</v>
      </c>
      <c r="D22" t="s">
        <v>19</v>
      </c>
      <c r="E22" t="s">
        <v>17</v>
      </c>
      <c r="F22" t="s">
        <v>21</v>
      </c>
      <c r="G22" t="s">
        <v>22</v>
      </c>
    </row>
    <row r="23" spans="1:8" x14ac:dyDescent="0.2">
      <c r="A23" t="s">
        <v>1</v>
      </c>
      <c r="B23">
        <v>9</v>
      </c>
      <c r="C23">
        <v>375</v>
      </c>
      <c r="D23">
        <v>565</v>
      </c>
      <c r="E23" s="1">
        <f>B23/8081</f>
        <v>1.1137235490657096E-3</v>
      </c>
      <c r="F23" s="1">
        <f>C23/24358</f>
        <v>1.5395352656211512E-2</v>
      </c>
      <c r="G23" s="1">
        <f>D23/38017</f>
        <v>1.4861772364994608E-2</v>
      </c>
      <c r="H23" s="2"/>
    </row>
    <row r="24" spans="1:8" x14ac:dyDescent="0.2">
      <c r="A24" t="s">
        <v>2</v>
      </c>
      <c r="B24">
        <v>216</v>
      </c>
      <c r="C24">
        <v>0</v>
      </c>
      <c r="D24">
        <v>0</v>
      </c>
      <c r="E24" s="1">
        <f t="shared" ref="E24:E37" si="5">B24/8081</f>
        <v>2.6729365177577031E-2</v>
      </c>
      <c r="F24" s="1">
        <f t="shared" ref="F24:F37" si="6">C24/24358</f>
        <v>0</v>
      </c>
      <c r="G24" s="1">
        <f t="shared" ref="G24:G37" si="7">D24/38017</f>
        <v>0</v>
      </c>
      <c r="H24" s="2"/>
    </row>
    <row r="25" spans="1:8" x14ac:dyDescent="0.2">
      <c r="A25" t="s">
        <v>3</v>
      </c>
      <c r="B25">
        <v>0</v>
      </c>
      <c r="C25">
        <v>0</v>
      </c>
      <c r="D25">
        <v>0</v>
      </c>
      <c r="E25" s="1">
        <f t="shared" si="5"/>
        <v>0</v>
      </c>
      <c r="F25" s="1">
        <f t="shared" si="6"/>
        <v>0</v>
      </c>
      <c r="G25" s="1">
        <f t="shared" si="7"/>
        <v>0</v>
      </c>
      <c r="H25" s="2"/>
    </row>
    <row r="26" spans="1:8" x14ac:dyDescent="0.2">
      <c r="A26" t="s">
        <v>4</v>
      </c>
      <c r="B26">
        <v>0</v>
      </c>
      <c r="C26">
        <v>0</v>
      </c>
      <c r="D26">
        <v>0</v>
      </c>
      <c r="E26" s="1">
        <f t="shared" si="5"/>
        <v>0</v>
      </c>
      <c r="F26" s="1">
        <f t="shared" si="6"/>
        <v>0</v>
      </c>
      <c r="G26" s="1">
        <f t="shared" si="7"/>
        <v>0</v>
      </c>
      <c r="H26" s="2"/>
    </row>
    <row r="27" spans="1:8" x14ac:dyDescent="0.2">
      <c r="A27" t="s">
        <v>5</v>
      </c>
      <c r="B27">
        <v>125</v>
      </c>
      <c r="C27">
        <v>462</v>
      </c>
      <c r="D27">
        <v>335</v>
      </c>
      <c r="E27" s="1">
        <f t="shared" si="5"/>
        <v>1.5468382625912635E-2</v>
      </c>
      <c r="F27" s="1">
        <f t="shared" si="6"/>
        <v>1.8967074472452581E-2</v>
      </c>
      <c r="G27" s="1">
        <f t="shared" si="7"/>
        <v>8.8118473314569793E-3</v>
      </c>
      <c r="H27" s="2"/>
    </row>
    <row r="28" spans="1:8" x14ac:dyDescent="0.2">
      <c r="A28" t="s">
        <v>6</v>
      </c>
      <c r="B28">
        <v>1216</v>
      </c>
      <c r="C28">
        <v>4341</v>
      </c>
      <c r="D28">
        <v>8634</v>
      </c>
      <c r="E28" s="1">
        <f t="shared" si="5"/>
        <v>0.15047642618487811</v>
      </c>
      <c r="F28" s="1">
        <f t="shared" si="6"/>
        <v>0.17821660234830447</v>
      </c>
      <c r="G28" s="1">
        <f t="shared" si="7"/>
        <v>0.22710892495462556</v>
      </c>
      <c r="H28" s="2"/>
    </row>
    <row r="29" spans="1:8" x14ac:dyDescent="0.2">
      <c r="A29" t="s">
        <v>7</v>
      </c>
      <c r="B29">
        <v>948</v>
      </c>
      <c r="C29">
        <v>1848</v>
      </c>
      <c r="D29">
        <v>588</v>
      </c>
      <c r="E29" s="1">
        <f t="shared" si="5"/>
        <v>0.11731221383492142</v>
      </c>
      <c r="F29" s="1">
        <f t="shared" si="6"/>
        <v>7.5868297889810324E-2</v>
      </c>
      <c r="G29" s="1">
        <f t="shared" si="7"/>
        <v>1.546676486834837E-2</v>
      </c>
      <c r="H29" s="2"/>
    </row>
    <row r="30" spans="1:8" x14ac:dyDescent="0.2">
      <c r="A30" t="s">
        <v>8</v>
      </c>
      <c r="B30">
        <v>158</v>
      </c>
      <c r="C30">
        <v>308</v>
      </c>
      <c r="D30">
        <v>98</v>
      </c>
      <c r="E30" s="1">
        <f t="shared" si="5"/>
        <v>1.9552035639153569E-2</v>
      </c>
      <c r="F30" s="1">
        <f t="shared" si="6"/>
        <v>1.2644716314968388E-2</v>
      </c>
      <c r="G30" s="1">
        <f t="shared" si="7"/>
        <v>2.5777941447247283E-3</v>
      </c>
      <c r="H30" s="2"/>
    </row>
    <row r="31" spans="1:8" x14ac:dyDescent="0.2">
      <c r="A31" t="s">
        <v>9</v>
      </c>
      <c r="B31">
        <v>0</v>
      </c>
      <c r="C31">
        <v>0</v>
      </c>
      <c r="D31">
        <v>0</v>
      </c>
      <c r="E31" s="1">
        <f t="shared" si="5"/>
        <v>0</v>
      </c>
      <c r="F31" s="1">
        <f t="shared" si="6"/>
        <v>0</v>
      </c>
      <c r="G31" s="1">
        <f t="shared" si="7"/>
        <v>0</v>
      </c>
      <c r="H31" s="2"/>
    </row>
    <row r="32" spans="1:8" x14ac:dyDescent="0.2">
      <c r="A32" t="s">
        <v>10</v>
      </c>
      <c r="B32">
        <v>2432</v>
      </c>
      <c r="C32">
        <v>8682</v>
      </c>
      <c r="D32">
        <v>17268</v>
      </c>
      <c r="E32" s="1">
        <f t="shared" si="5"/>
        <v>0.30095285236975622</v>
      </c>
      <c r="F32" s="1">
        <f t="shared" si="6"/>
        <v>0.35643320469660894</v>
      </c>
      <c r="G32" s="1">
        <f t="shared" si="7"/>
        <v>0.45421784990925113</v>
      </c>
      <c r="H32" s="2"/>
    </row>
    <row r="33" spans="1:8" x14ac:dyDescent="0.2">
      <c r="A33" t="s">
        <v>11</v>
      </c>
      <c r="B33">
        <v>1216</v>
      </c>
      <c r="C33">
        <v>4341</v>
      </c>
      <c r="D33">
        <v>8634</v>
      </c>
      <c r="E33" s="1">
        <f t="shared" si="5"/>
        <v>0.15047642618487811</v>
      </c>
      <c r="F33" s="1">
        <f t="shared" si="6"/>
        <v>0.17821660234830447</v>
      </c>
      <c r="G33" s="1">
        <f t="shared" si="7"/>
        <v>0.22710892495462556</v>
      </c>
      <c r="H33" s="2"/>
    </row>
    <row r="34" spans="1:8" x14ac:dyDescent="0.2">
      <c r="A34" t="s">
        <v>12</v>
      </c>
      <c r="B34">
        <v>474</v>
      </c>
      <c r="C34">
        <v>924</v>
      </c>
      <c r="D34">
        <v>294</v>
      </c>
      <c r="E34" s="1">
        <f t="shared" si="5"/>
        <v>5.8656106917460711E-2</v>
      </c>
      <c r="F34" s="1">
        <f t="shared" si="6"/>
        <v>3.7934148944905162E-2</v>
      </c>
      <c r="G34" s="1">
        <f t="shared" si="7"/>
        <v>7.7333824341741849E-3</v>
      </c>
      <c r="H34" s="2"/>
    </row>
    <row r="35" spans="1:8" x14ac:dyDescent="0.2">
      <c r="A35" t="s">
        <v>13</v>
      </c>
      <c r="B35">
        <v>339</v>
      </c>
      <c r="C35">
        <v>1229</v>
      </c>
      <c r="D35">
        <v>1013</v>
      </c>
      <c r="E35" s="1">
        <f t="shared" si="5"/>
        <v>4.1950253681475064E-2</v>
      </c>
      <c r="F35" s="1">
        <f t="shared" si="6"/>
        <v>5.0455702438623858E-2</v>
      </c>
      <c r="G35" s="1">
        <f t="shared" si="7"/>
        <v>2.6645974169450509E-2</v>
      </c>
      <c r="H35" s="2"/>
    </row>
    <row r="36" spans="1:8" x14ac:dyDescent="0.2">
      <c r="A36" t="s">
        <v>14</v>
      </c>
      <c r="B36">
        <v>0</v>
      </c>
      <c r="C36">
        <v>0</v>
      </c>
      <c r="D36">
        <v>0</v>
      </c>
      <c r="E36" s="1">
        <f t="shared" si="5"/>
        <v>0</v>
      </c>
      <c r="F36" s="1">
        <f t="shared" si="6"/>
        <v>0</v>
      </c>
      <c r="G36" s="1">
        <f t="shared" si="7"/>
        <v>0</v>
      </c>
    </row>
    <row r="37" spans="1:8" x14ac:dyDescent="0.2">
      <c r="A37" t="s">
        <v>15</v>
      </c>
      <c r="B37">
        <v>948</v>
      </c>
      <c r="C37">
        <v>1848</v>
      </c>
      <c r="D37">
        <v>588</v>
      </c>
      <c r="E37" s="1">
        <f t="shared" si="5"/>
        <v>0.11731221383492142</v>
      </c>
      <c r="F37" s="1">
        <f t="shared" si="6"/>
        <v>7.5868297889810324E-2</v>
      </c>
      <c r="G37" s="1">
        <f t="shared" si="7"/>
        <v>1.546676486834837E-2</v>
      </c>
    </row>
    <row r="39" spans="1:8" x14ac:dyDescent="0.2">
      <c r="B39">
        <f>SUM(B23:B37)</f>
        <v>8081</v>
      </c>
      <c r="C39">
        <f t="shared" ref="C39:D39" si="8">SUM(C23:C37)</f>
        <v>24358</v>
      </c>
      <c r="D39">
        <f t="shared" si="8"/>
        <v>38017</v>
      </c>
    </row>
    <row r="43" spans="1:8" x14ac:dyDescent="0.2">
      <c r="A43" t="s">
        <v>0</v>
      </c>
      <c r="B43" s="4" t="s">
        <v>27</v>
      </c>
      <c r="C43" s="4" t="s">
        <v>25</v>
      </c>
      <c r="D43" s="4" t="s">
        <v>28</v>
      </c>
      <c r="E43" s="4" t="s">
        <v>26</v>
      </c>
    </row>
    <row r="44" spans="1:8" x14ac:dyDescent="0.2">
      <c r="A44" t="s">
        <v>1</v>
      </c>
      <c r="B44" s="6">
        <v>2.1700000000000001E-2</v>
      </c>
      <c r="C44" s="6">
        <v>1.54E-2</v>
      </c>
      <c r="D44" s="6">
        <v>3.1E-2</v>
      </c>
      <c r="E44" s="6">
        <v>1.49E-2</v>
      </c>
    </row>
    <row r="45" spans="1:8" x14ac:dyDescent="0.2">
      <c r="A45" t="s">
        <v>2</v>
      </c>
      <c r="B45" s="6">
        <v>0</v>
      </c>
      <c r="C45" s="6">
        <v>0</v>
      </c>
      <c r="D45" s="6">
        <v>0</v>
      </c>
      <c r="E45" s="6">
        <v>0</v>
      </c>
    </row>
    <row r="46" spans="1:8" x14ac:dyDescent="0.2">
      <c r="A46" t="s">
        <v>3</v>
      </c>
      <c r="B46" s="6">
        <v>0</v>
      </c>
      <c r="C46" s="6">
        <v>0</v>
      </c>
      <c r="D46" s="6">
        <v>0</v>
      </c>
      <c r="E46" s="6">
        <v>0</v>
      </c>
    </row>
    <row r="47" spans="1:8" x14ac:dyDescent="0.2">
      <c r="A47" t="s">
        <v>4</v>
      </c>
      <c r="B47" s="6">
        <v>0</v>
      </c>
      <c r="C47" s="6">
        <v>0</v>
      </c>
      <c r="D47" s="6">
        <v>0</v>
      </c>
      <c r="E47" s="6">
        <v>0</v>
      </c>
    </row>
    <row r="48" spans="1:8" x14ac:dyDescent="0.2">
      <c r="A48" t="s">
        <v>5</v>
      </c>
      <c r="B48" s="6">
        <v>8.9999999999999993E-3</v>
      </c>
      <c r="C48" s="6">
        <v>1.9E-2</v>
      </c>
      <c r="D48" s="6">
        <v>2.6599999999999999E-2</v>
      </c>
      <c r="E48" s="6">
        <v>8.8000000000000005E-3</v>
      </c>
    </row>
    <row r="49" spans="1:6" x14ac:dyDescent="0.2">
      <c r="A49" t="s">
        <v>6</v>
      </c>
      <c r="B49" s="6">
        <v>0.16039999999999999</v>
      </c>
      <c r="C49" s="6">
        <v>0.1782</v>
      </c>
      <c r="D49" s="6">
        <v>0.19350000000000001</v>
      </c>
      <c r="E49" s="6">
        <v>0.2271</v>
      </c>
    </row>
    <row r="50" spans="1:6" x14ac:dyDescent="0.2">
      <c r="A50" t="s">
        <v>7</v>
      </c>
      <c r="B50" s="6">
        <v>0.1128</v>
      </c>
      <c r="C50" s="6">
        <v>7.5899999999999995E-2</v>
      </c>
      <c r="D50" s="6">
        <v>4.02E-2</v>
      </c>
      <c r="E50" s="6">
        <v>1.55E-2</v>
      </c>
    </row>
    <row r="51" spans="1:6" x14ac:dyDescent="0.2">
      <c r="A51" t="s">
        <v>8</v>
      </c>
      <c r="B51" s="6">
        <v>1.8800000000000001E-2</v>
      </c>
      <c r="C51" s="6">
        <v>1.26E-2</v>
      </c>
      <c r="D51" s="6">
        <v>6.7000000000000002E-3</v>
      </c>
      <c r="E51" s="6">
        <v>2.5999999999999999E-3</v>
      </c>
    </row>
    <row r="52" spans="1:6" x14ac:dyDescent="0.2">
      <c r="A52" t="s">
        <v>9</v>
      </c>
      <c r="B52" s="6">
        <v>0</v>
      </c>
      <c r="C52" s="6">
        <v>0</v>
      </c>
      <c r="D52" s="6">
        <v>0</v>
      </c>
      <c r="E52" s="6">
        <v>0</v>
      </c>
    </row>
    <row r="53" spans="1:6" x14ac:dyDescent="0.2">
      <c r="A53" t="s">
        <v>10</v>
      </c>
      <c r="B53" s="6">
        <v>0.32090000000000002</v>
      </c>
      <c r="C53" s="6">
        <v>0.35639999999999999</v>
      </c>
      <c r="D53" s="6">
        <v>0.3871</v>
      </c>
      <c r="E53" s="6">
        <v>0.45419999999999999</v>
      </c>
    </row>
    <row r="54" spans="1:6" x14ac:dyDescent="0.2">
      <c r="A54" t="s">
        <v>11</v>
      </c>
      <c r="B54" s="6">
        <v>0.16039999999999999</v>
      </c>
      <c r="C54" s="6">
        <v>0.1782</v>
      </c>
      <c r="D54" s="6">
        <v>0.19350000000000001</v>
      </c>
      <c r="E54" s="6">
        <v>0.2271</v>
      </c>
    </row>
    <row r="55" spans="1:6" x14ac:dyDescent="0.2">
      <c r="A55" t="s">
        <v>12</v>
      </c>
      <c r="B55" s="6">
        <v>5.6399999999999999E-2</v>
      </c>
      <c r="C55" s="6">
        <v>3.7900000000000003E-2</v>
      </c>
      <c r="D55" s="6">
        <v>2.01E-2</v>
      </c>
      <c r="E55" s="6">
        <v>7.7000000000000002E-3</v>
      </c>
    </row>
    <row r="56" spans="1:6" x14ac:dyDescent="0.2">
      <c r="A56" t="s">
        <v>13</v>
      </c>
      <c r="B56" s="6">
        <v>2.69E-2</v>
      </c>
      <c r="C56" s="6">
        <v>5.0500000000000003E-2</v>
      </c>
      <c r="D56" s="6">
        <v>6.1100000000000002E-2</v>
      </c>
      <c r="E56" s="6">
        <v>2.6599999999999999E-2</v>
      </c>
    </row>
    <row r="57" spans="1:6" x14ac:dyDescent="0.2">
      <c r="A57" t="s">
        <v>14</v>
      </c>
      <c r="B57" s="6">
        <v>0</v>
      </c>
      <c r="C57" s="6">
        <v>0</v>
      </c>
      <c r="D57" s="6">
        <v>0</v>
      </c>
      <c r="E57" s="6">
        <v>0</v>
      </c>
    </row>
    <row r="58" spans="1:6" x14ac:dyDescent="0.2">
      <c r="A58" t="s">
        <v>15</v>
      </c>
      <c r="B58" s="6">
        <v>0.1128</v>
      </c>
      <c r="C58" s="6">
        <v>7.5899999999999995E-2</v>
      </c>
      <c r="D58" s="6">
        <v>4.02E-2</v>
      </c>
      <c r="E58" s="6">
        <v>1.55E-2</v>
      </c>
    </row>
    <row r="62" spans="1:6" x14ac:dyDescent="0.2">
      <c r="A62" t="s">
        <v>29</v>
      </c>
    </row>
    <row r="63" spans="1:6" x14ac:dyDescent="0.2">
      <c r="A63" t="s">
        <v>0</v>
      </c>
      <c r="B63" t="s">
        <v>16</v>
      </c>
      <c r="C63" t="s">
        <v>18</v>
      </c>
      <c r="D63" t="s">
        <v>17</v>
      </c>
      <c r="E63" t="s">
        <v>30</v>
      </c>
      <c r="F63" s="4" t="s">
        <v>27</v>
      </c>
    </row>
    <row r="64" spans="1:6" x14ac:dyDescent="0.2">
      <c r="A64" t="s">
        <v>1</v>
      </c>
      <c r="B64">
        <v>9</v>
      </c>
      <c r="C64">
        <v>239</v>
      </c>
      <c r="D64" s="5">
        <f>B64/8081</f>
        <v>1.1137235490657096E-3</v>
      </c>
      <c r="E64" s="5">
        <f>C64/11650</f>
        <v>2.0515021459227466E-2</v>
      </c>
      <c r="F64" s="6">
        <v>2.1700000000000001E-2</v>
      </c>
    </row>
    <row r="65" spans="1:6" x14ac:dyDescent="0.2">
      <c r="A65" t="s">
        <v>2</v>
      </c>
      <c r="B65">
        <v>216</v>
      </c>
      <c r="C65">
        <v>0</v>
      </c>
      <c r="D65" s="5">
        <f t="shared" ref="D65:D78" si="9">B65/8081</f>
        <v>2.6729365177577031E-2</v>
      </c>
      <c r="E65" s="5">
        <f t="shared" ref="E65:E78" si="10">C65/11650</f>
        <v>0</v>
      </c>
      <c r="F65" s="6">
        <v>0</v>
      </c>
    </row>
    <row r="66" spans="1:6" x14ac:dyDescent="0.2">
      <c r="A66" t="s">
        <v>3</v>
      </c>
      <c r="B66">
        <v>0</v>
      </c>
      <c r="C66">
        <v>0</v>
      </c>
      <c r="D66" s="5">
        <f t="shared" si="9"/>
        <v>0</v>
      </c>
      <c r="E66" s="5">
        <f t="shared" si="10"/>
        <v>0</v>
      </c>
      <c r="F66" s="6">
        <v>0</v>
      </c>
    </row>
    <row r="67" spans="1:6" x14ac:dyDescent="0.2">
      <c r="A67" t="s">
        <v>4</v>
      </c>
      <c r="B67">
        <v>0</v>
      </c>
      <c r="C67">
        <v>0</v>
      </c>
      <c r="D67" s="5">
        <f t="shared" si="9"/>
        <v>0</v>
      </c>
      <c r="E67" s="5">
        <f t="shared" si="10"/>
        <v>0</v>
      </c>
      <c r="F67" s="6">
        <v>0</v>
      </c>
    </row>
    <row r="68" spans="1:6" x14ac:dyDescent="0.2">
      <c r="A68" t="s">
        <v>5</v>
      </c>
      <c r="B68">
        <v>125</v>
      </c>
      <c r="C68">
        <v>303</v>
      </c>
      <c r="D68" s="5">
        <f t="shared" si="9"/>
        <v>1.5468382625912635E-2</v>
      </c>
      <c r="E68" s="5">
        <f t="shared" si="10"/>
        <v>2.6008583690987123E-2</v>
      </c>
      <c r="F68" s="6">
        <v>8.9999999999999993E-3</v>
      </c>
    </row>
    <row r="69" spans="1:6" x14ac:dyDescent="0.2">
      <c r="A69" t="s">
        <v>6</v>
      </c>
      <c r="B69">
        <v>1216</v>
      </c>
      <c r="C69">
        <v>1787</v>
      </c>
      <c r="D69" s="5">
        <f t="shared" si="9"/>
        <v>0.15047642618487811</v>
      </c>
      <c r="E69" s="5">
        <f t="shared" si="10"/>
        <v>0.15339055793991416</v>
      </c>
      <c r="F69" s="6">
        <v>0.16039999999999999</v>
      </c>
    </row>
    <row r="70" spans="1:6" x14ac:dyDescent="0.2">
      <c r="A70" t="s">
        <v>7</v>
      </c>
      <c r="B70">
        <v>948</v>
      </c>
      <c r="C70">
        <v>1158</v>
      </c>
      <c r="D70" s="5">
        <f t="shared" si="9"/>
        <v>0.11731221383492142</v>
      </c>
      <c r="E70" s="5">
        <f t="shared" si="10"/>
        <v>9.9399141630901286E-2</v>
      </c>
      <c r="F70" s="6">
        <v>0.1128</v>
      </c>
    </row>
    <row r="71" spans="1:6" x14ac:dyDescent="0.2">
      <c r="A71" t="s">
        <v>8</v>
      </c>
      <c r="B71">
        <v>158</v>
      </c>
      <c r="C71">
        <v>193</v>
      </c>
      <c r="D71" s="5">
        <f t="shared" si="9"/>
        <v>1.9552035639153569E-2</v>
      </c>
      <c r="E71" s="5">
        <f t="shared" si="10"/>
        <v>1.6566523605150214E-2</v>
      </c>
      <c r="F71" s="6">
        <v>1.8800000000000001E-2</v>
      </c>
    </row>
    <row r="72" spans="1:6" x14ac:dyDescent="0.2">
      <c r="A72" t="s">
        <v>9</v>
      </c>
      <c r="B72">
        <v>0</v>
      </c>
      <c r="C72">
        <v>0</v>
      </c>
      <c r="D72" s="5">
        <f t="shared" si="9"/>
        <v>0</v>
      </c>
      <c r="E72" s="5">
        <f t="shared" si="10"/>
        <v>0</v>
      </c>
      <c r="F72" s="6">
        <v>0</v>
      </c>
    </row>
    <row r="73" spans="1:6" x14ac:dyDescent="0.2">
      <c r="A73" t="s">
        <v>10</v>
      </c>
      <c r="B73">
        <v>2432</v>
      </c>
      <c r="C73">
        <v>3574</v>
      </c>
      <c r="D73" s="5">
        <f t="shared" si="9"/>
        <v>0.30095285236975622</v>
      </c>
      <c r="E73" s="5">
        <f t="shared" si="10"/>
        <v>0.30678111587982831</v>
      </c>
      <c r="F73" s="6">
        <v>0.32090000000000002</v>
      </c>
    </row>
    <row r="74" spans="1:6" x14ac:dyDescent="0.2">
      <c r="A74" t="s">
        <v>11</v>
      </c>
      <c r="B74">
        <v>1216</v>
      </c>
      <c r="C74">
        <v>1787</v>
      </c>
      <c r="D74" s="5">
        <f t="shared" si="9"/>
        <v>0.15047642618487811</v>
      </c>
      <c r="E74" s="5">
        <f t="shared" si="10"/>
        <v>0.15339055793991416</v>
      </c>
      <c r="F74" s="6">
        <v>0.16039999999999999</v>
      </c>
    </row>
    <row r="75" spans="1:6" x14ac:dyDescent="0.2">
      <c r="A75" t="s">
        <v>12</v>
      </c>
      <c r="B75">
        <v>474</v>
      </c>
      <c r="C75">
        <v>579</v>
      </c>
      <c r="D75" s="5">
        <f t="shared" si="9"/>
        <v>5.8656106917460711E-2</v>
      </c>
      <c r="E75" s="5">
        <f t="shared" si="10"/>
        <v>4.9699570815450643E-2</v>
      </c>
      <c r="F75" s="6">
        <v>5.6399999999999999E-2</v>
      </c>
    </row>
    <row r="76" spans="1:6" x14ac:dyDescent="0.2">
      <c r="A76" t="s">
        <v>13</v>
      </c>
      <c r="B76">
        <v>339</v>
      </c>
      <c r="C76">
        <v>872</v>
      </c>
      <c r="D76" s="5">
        <f t="shared" si="9"/>
        <v>4.1950253681475064E-2</v>
      </c>
      <c r="E76" s="5">
        <f t="shared" si="10"/>
        <v>7.4849785407725328E-2</v>
      </c>
      <c r="F76" s="6">
        <v>2.69E-2</v>
      </c>
    </row>
    <row r="77" spans="1:6" x14ac:dyDescent="0.2">
      <c r="A77" t="s">
        <v>14</v>
      </c>
      <c r="B77">
        <v>0</v>
      </c>
      <c r="C77">
        <v>0</v>
      </c>
      <c r="D77" s="5">
        <f t="shared" si="9"/>
        <v>0</v>
      </c>
      <c r="E77" s="5">
        <f t="shared" si="10"/>
        <v>0</v>
      </c>
      <c r="F77" s="6">
        <v>0</v>
      </c>
    </row>
    <row r="78" spans="1:6" x14ac:dyDescent="0.2">
      <c r="A78" t="s">
        <v>15</v>
      </c>
      <c r="B78">
        <v>948</v>
      </c>
      <c r="C78">
        <v>1158</v>
      </c>
      <c r="D78" s="5">
        <f t="shared" si="9"/>
        <v>0.11731221383492142</v>
      </c>
      <c r="E78" s="5">
        <f t="shared" si="10"/>
        <v>9.9399141630901286E-2</v>
      </c>
      <c r="F78" s="6">
        <v>0.1128</v>
      </c>
    </row>
    <row r="80" spans="1:6" x14ac:dyDescent="0.2">
      <c r="B80">
        <f>SUM(B64:B78)</f>
        <v>8081</v>
      </c>
      <c r="C80">
        <f>SUM(C64:C78)</f>
        <v>11650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cleelijiarong@gmail.com</dc:creator>
  <cp:lastModifiedBy>cleelijiarong@gmail.com</cp:lastModifiedBy>
  <dcterms:created xsi:type="dcterms:W3CDTF">2021-04-26T19:36:21Z</dcterms:created>
  <dcterms:modified xsi:type="dcterms:W3CDTF">2021-05-04T00:53:44Z</dcterms:modified>
</cp:coreProperties>
</file>