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/Desktop/Plot/"/>
    </mc:Choice>
  </mc:AlternateContent>
  <xr:revisionPtr revIDLastSave="0" documentId="13_ncr:1_{BEF377A6-C5B2-1D41-B127-BBA5BE8C2A09}" xr6:coauthVersionLast="46" xr6:coauthVersionMax="46" xr10:uidLastSave="{00000000-0000-0000-0000-000000000000}"/>
  <bookViews>
    <workbookView xWindow="4680" yWindow="1660" windowWidth="31260" windowHeight="18420" xr2:uid="{F973A7BB-0E03-3D44-A1E9-20C497B2C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E40" i="1"/>
  <c r="F27" i="1"/>
  <c r="E27" i="1"/>
  <c r="G31" i="1"/>
  <c r="G32" i="1"/>
  <c r="G33" i="1"/>
  <c r="G34" i="1"/>
  <c r="G35" i="1"/>
  <c r="G36" i="1"/>
  <c r="G37" i="1"/>
  <c r="G38" i="1"/>
  <c r="G30" i="1"/>
  <c r="F31" i="1"/>
  <c r="F32" i="1"/>
  <c r="F33" i="1"/>
  <c r="F34" i="1"/>
  <c r="F35" i="1"/>
  <c r="F36" i="1"/>
  <c r="F37" i="1"/>
  <c r="F38" i="1"/>
  <c r="F30" i="1"/>
  <c r="E31" i="1"/>
  <c r="E32" i="1"/>
  <c r="E33" i="1"/>
  <c r="E34" i="1"/>
  <c r="E35" i="1"/>
  <c r="E36" i="1"/>
  <c r="E37" i="1"/>
  <c r="E38" i="1"/>
  <c r="E30" i="1"/>
  <c r="C40" i="1"/>
  <c r="D40" i="1"/>
  <c r="B40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17" i="1"/>
  <c r="E18" i="1"/>
  <c r="E19" i="1"/>
  <c r="E20" i="1"/>
  <c r="E21" i="1"/>
  <c r="E22" i="1"/>
  <c r="E23" i="1"/>
  <c r="E24" i="1"/>
  <c r="E25" i="1"/>
  <c r="E17" i="1"/>
  <c r="C27" i="1"/>
  <c r="D27" i="1"/>
  <c r="B27" i="1"/>
  <c r="E12" i="1"/>
  <c r="E3" i="1"/>
  <c r="E4" i="1"/>
  <c r="E5" i="1"/>
  <c r="F5" i="1" s="1"/>
  <c r="E6" i="1"/>
  <c r="E7" i="1"/>
  <c r="E8" i="1"/>
  <c r="E9" i="1"/>
  <c r="E10" i="1"/>
  <c r="E2" i="1"/>
  <c r="C12" i="1"/>
  <c r="D3" i="1"/>
  <c r="D4" i="1"/>
  <c r="F4" i="1" s="1"/>
  <c r="D5" i="1"/>
  <c r="D6" i="1"/>
  <c r="F6" i="1" s="1"/>
  <c r="D7" i="1"/>
  <c r="F7" i="1" s="1"/>
  <c r="D8" i="1"/>
  <c r="D9" i="1"/>
  <c r="D10" i="1"/>
  <c r="D2" i="1"/>
  <c r="F2" i="1" s="1"/>
  <c r="B12" i="1"/>
  <c r="F3" i="1" l="1"/>
  <c r="F10" i="1"/>
  <c r="F9" i="1"/>
  <c r="F8" i="1"/>
</calcChain>
</file>

<file path=xl/sharedStrings.xml><?xml version="1.0" encoding="utf-8"?>
<sst xmlns="http://schemas.openxmlformats.org/spreadsheetml/2006/main" count="50" uniqueCount="22">
  <si>
    <t>DAG</t>
  </si>
  <si>
    <t>PathLinker</t>
  </si>
  <si>
    <t>Graphlet</t>
  </si>
  <si>
    <t>𝓖0</t>
  </si>
  <si>
    <t>𝓖1</t>
  </si>
  <si>
    <t>𝓖2</t>
  </si>
  <si>
    <t>𝓖3</t>
  </si>
  <si>
    <t>𝓖4</t>
  </si>
  <si>
    <t>𝓖5</t>
  </si>
  <si>
    <t>𝓖6</t>
  </si>
  <si>
    <t>𝓖7</t>
  </si>
  <si>
    <t>𝓖8</t>
  </si>
  <si>
    <t>prop ratio</t>
  </si>
  <si>
    <t>DAG Proportion</t>
  </si>
  <si>
    <t>PathLinker Proportion</t>
  </si>
  <si>
    <t>DAG (cost1)</t>
  </si>
  <si>
    <t>DAG (cost2)</t>
  </si>
  <si>
    <t>DAG (cost1) Proportion</t>
  </si>
  <si>
    <t>DAG (cost2) Proportion</t>
  </si>
  <si>
    <t>k=300</t>
  </si>
  <si>
    <t>k=100</t>
  </si>
  <si>
    <t>k 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</si>
</sst>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DAG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PathLinker</a:t>
            </a:r>
            <a:r>
              <a:rPr lang="zh-CN" altLang="en-US"/>
              <a:t> </a:t>
            </a:r>
            <a:r>
              <a:rPr lang="en-US" altLang="zh-CN"/>
              <a:t>Graphlet</a:t>
            </a:r>
            <a:r>
              <a:rPr lang="zh-CN" altLang="en-US" baseline="0"/>
              <a:t> </a:t>
            </a:r>
            <a:r>
              <a:rPr lang="en-US" altLang="zh-CN" baseline="0"/>
              <a:t>Counts</a:t>
            </a:r>
            <a:r>
              <a:rPr lang="zh-CN"/>
              <a:t> </a:t>
            </a:r>
            <a:r>
              <a:rPr lang="en-US"/>
              <a:t>(Wnt,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=</a:t>
            </a:r>
            <a:r>
              <a:rPr lang="zh-CN"/>
              <a:t> </a:t>
            </a:r>
            <a:r>
              <a:rPr lang="en-US"/>
              <a:t>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375</c:v>
                </c:pt>
                <c:pt idx="1">
                  <c:v>4341</c:v>
                </c:pt>
                <c:pt idx="2">
                  <c:v>308</c:v>
                </c:pt>
                <c:pt idx="3">
                  <c:v>15698</c:v>
                </c:pt>
                <c:pt idx="4">
                  <c:v>50978</c:v>
                </c:pt>
                <c:pt idx="5">
                  <c:v>1324</c:v>
                </c:pt>
                <c:pt idx="6">
                  <c:v>10394</c:v>
                </c:pt>
                <c:pt idx="7">
                  <c:v>1166</c:v>
                </c:pt>
                <c:pt idx="8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8-934E-BE6F-5B93CCE5FD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PathLinker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299</c:v>
                </c:pt>
                <c:pt idx="1">
                  <c:v>2684</c:v>
                </c:pt>
                <c:pt idx="2">
                  <c:v>91</c:v>
                </c:pt>
                <c:pt idx="3">
                  <c:v>9937</c:v>
                </c:pt>
                <c:pt idx="4">
                  <c:v>15140</c:v>
                </c:pt>
                <c:pt idx="5">
                  <c:v>293</c:v>
                </c:pt>
                <c:pt idx="6">
                  <c:v>2454</c:v>
                </c:pt>
                <c:pt idx="7">
                  <c:v>255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8-934E-BE6F-5B93CCE5F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2730719"/>
        <c:axId val="1342732367"/>
      </c:barChart>
      <c:catAx>
        <c:axId val="134273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Graphlet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32367"/>
        <c:crosses val="autoZero"/>
        <c:auto val="1"/>
        <c:lblAlgn val="ctr"/>
        <c:lblOffset val="100"/>
        <c:noMultiLvlLbl val="0"/>
      </c:catAx>
      <c:valAx>
        <c:axId val="13427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Graphlet</a:t>
                </a:r>
                <a:r>
                  <a:rPr lang="zh-CN"/>
                  <a:t> </a:t>
                </a: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7.3529411764705881E-3"/>
              <c:y val="0.35472509216694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DAG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PathLinker</a:t>
            </a:r>
            <a:r>
              <a:rPr lang="zh-CN"/>
              <a:t> </a:t>
            </a:r>
            <a:r>
              <a:rPr lang="en-US"/>
              <a:t>Graphlet</a:t>
            </a:r>
            <a:r>
              <a:rPr lang="zh-CN"/>
              <a:t> </a:t>
            </a:r>
            <a:r>
              <a:rPr lang="en-US"/>
              <a:t>Proportions</a:t>
            </a:r>
            <a:r>
              <a:rPr lang="zh-CN"/>
              <a:t> </a:t>
            </a:r>
            <a:r>
              <a:rPr lang="en-US"/>
              <a:t>(Wnt,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=</a:t>
            </a:r>
            <a:r>
              <a:rPr lang="zh-CN"/>
              <a:t> </a:t>
            </a:r>
            <a:r>
              <a:rPr lang="en-US"/>
              <a:t>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DAG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Sheet1!$D$2:$D$10</c:f>
              <c:numCache>
                <c:formatCode>0.00%</c:formatCode>
                <c:ptCount val="9"/>
                <c:pt idx="0">
                  <c:v>4.4280181371622899E-3</c:v>
                </c:pt>
                <c:pt idx="1">
                  <c:v>5.1258737955790667E-2</c:v>
                </c:pt>
                <c:pt idx="2">
                  <c:v>3.6368788966559605E-3</c:v>
                </c:pt>
                <c:pt idx="3">
                  <c:v>0.18536274324579632</c:v>
                </c:pt>
                <c:pt idx="4">
                  <c:v>0.60195068959002451</c:v>
                </c:pt>
                <c:pt idx="5">
                  <c:v>1.5633856036274325E-2</c:v>
                </c:pt>
                <c:pt idx="6">
                  <c:v>0.1227328547137729</c:v>
                </c:pt>
                <c:pt idx="7">
                  <c:v>1.376818439448328E-2</c:v>
                </c:pt>
                <c:pt idx="8">
                  <c:v>1.2280370300396751E-3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5-FB40-B96F-B178294F45D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PathLinker Proportion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Sheet1!$E$2:$E$10</c:f>
              <c:numCache>
                <c:formatCode>0.00%</c:formatCode>
                <c:ptCount val="9"/>
                <c:pt idx="0">
                  <c:v>9.5934802836333301E-3</c:v>
                </c:pt>
                <c:pt idx="1">
                  <c:v>8.6116726024320592E-2</c:v>
                </c:pt>
                <c:pt idx="2">
                  <c:v>2.9197548689318831E-3</c:v>
                </c:pt>
                <c:pt idx="3">
                  <c:v>0.31883081464369367</c:v>
                </c:pt>
                <c:pt idx="4">
                  <c:v>0.48577020566624957</c:v>
                </c:pt>
                <c:pt idx="5">
                  <c:v>9.4009689735938661E-3</c:v>
                </c:pt>
                <c:pt idx="6">
                  <c:v>7.8737125806141117E-2</c:v>
                </c:pt>
                <c:pt idx="7">
                  <c:v>8.1817306766772541E-3</c:v>
                </c:pt>
                <c:pt idx="8">
                  <c:v>4.4919305675875126E-4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5-FB40-B96F-B178294F4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311567"/>
        <c:axId val="863313215"/>
      </c:barChart>
      <c:catAx>
        <c:axId val="86331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Graphlet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3215"/>
        <c:crosses val="autoZero"/>
        <c:auto val="1"/>
        <c:lblAlgn val="ctr"/>
        <c:lblOffset val="100"/>
        <c:noMultiLvlLbl val="0"/>
      </c:catAx>
      <c:valAx>
        <c:axId val="8633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3833766208328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DAG</a:t>
            </a:r>
            <a:r>
              <a:rPr lang="en-US" altLang="zh-CN"/>
              <a:t>/</a:t>
            </a:r>
            <a:r>
              <a:rPr lang="en-US"/>
              <a:t>PathLinker</a:t>
            </a:r>
            <a:r>
              <a:rPr lang="zh-CN"/>
              <a:t> </a:t>
            </a:r>
            <a:r>
              <a:rPr lang="en-US"/>
              <a:t>Proportion</a:t>
            </a:r>
            <a:r>
              <a:rPr lang="zh-CN"/>
              <a:t> </a:t>
            </a:r>
            <a:r>
              <a:rPr lang="en-US"/>
              <a:t>Ratio</a:t>
            </a:r>
            <a:r>
              <a:rPr lang="zh-CN"/>
              <a:t> </a:t>
            </a:r>
            <a:r>
              <a:rPr lang="en-US"/>
              <a:t>(Wnt,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=</a:t>
            </a:r>
            <a:r>
              <a:rPr lang="zh-CN"/>
              <a:t> </a:t>
            </a:r>
            <a:r>
              <a:rPr lang="en-US"/>
              <a:t>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44808743169397E-2"/>
          <c:y val="9.089578088453229E-2"/>
          <c:w val="0.93032786885245899"/>
          <c:h val="0.88416090845787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prop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C2-8A48-B4D7-5C58CD6DFE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2-8A48-B4D7-5C58CD6DFE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C2-8A48-B4D7-5C58CD6DFEB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0.46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DC2-8A48-B4D7-5C58CD6DFE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0.60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DC2-8A48-B4D7-5C58CD6DFE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1.25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47D-8A45-B106-C879A472A0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0.58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DC2-8A48-B4D7-5C58CD6DFE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1.24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47D-8A45-B106-C879A472A0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1.66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47D-8A45-B106-C879A472A0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1.56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47D-8A45-B106-C879A472A0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1.68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47D-8A45-B106-C879A472A0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2.73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47D-8A45-B106-C879A472A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Sheet1!$F$2:$F$10</c:f>
              <c:numCache>
                <c:formatCode>0.00</c:formatCode>
                <c:ptCount val="9"/>
                <c:pt idx="0">
                  <c:v>-2.1665404220275719</c:v>
                </c:pt>
                <c:pt idx="1">
                  <c:v>-0.40477604848430415</c:v>
                </c:pt>
                <c:pt idx="2">
                  <c:v>0.24561103925358596</c:v>
                </c:pt>
                <c:pt idx="3">
                  <c:v>-0.41861722665374523</c:v>
                </c:pt>
                <c:pt idx="4">
                  <c:v>0.23916757876171024</c:v>
                </c:pt>
                <c:pt idx="5">
                  <c:v>0.6630047477220542</c:v>
                </c:pt>
                <c:pt idx="6">
                  <c:v>0.55876727093079048</c:v>
                </c:pt>
                <c:pt idx="7">
                  <c:v>0.6827960902857273</c:v>
                </c:pt>
                <c:pt idx="8">
                  <c:v>1.7338735796604681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8A48-B4D7-5C58CD6DFE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0885871"/>
        <c:axId val="880887519"/>
      </c:barChart>
      <c:catAx>
        <c:axId val="88088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Graphlet</a:t>
                </a:r>
              </a:p>
            </c:rich>
          </c:tx>
          <c:layout>
            <c:manualLayout>
              <c:xMode val="edge"/>
              <c:yMode val="edge"/>
              <c:x val="0.48824107953048618"/>
              <c:y val="0.8918422507433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87519"/>
        <c:crosses val="autoZero"/>
        <c:auto val="1"/>
        <c:lblAlgn val="ctr"/>
        <c:lblOffset val="100"/>
        <c:noMultiLvlLbl val="0"/>
      </c:catAx>
      <c:valAx>
        <c:axId val="880887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Proportion</a:t>
                </a:r>
                <a:r>
                  <a:rPr lang="zh-CN" altLang="en-US" sz="1100"/>
                  <a:t> </a:t>
                </a:r>
                <a:r>
                  <a:rPr lang="en-US" altLang="zh-CN" sz="1100"/>
                  <a:t>Ratio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870896260918205E-2"/>
              <c:y val="0.4576756476868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8088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Graphlet</a:t>
            </a:r>
            <a:r>
              <a:rPr lang="zh-CN" altLang="en-US"/>
              <a:t> </a:t>
            </a:r>
            <a:r>
              <a:rPr lang="en-US" altLang="zh-CN"/>
              <a:t>Frequencies</a:t>
            </a:r>
            <a:r>
              <a:rPr lang="zh-CN" altLang="en-US" baseline="0"/>
              <a:t> </a:t>
            </a:r>
            <a:r>
              <a:rPr lang="en-US" altLang="zh-CN" baseline="0"/>
              <a:t>Proprtion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(k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100,</a:t>
            </a:r>
            <a:r>
              <a:rPr lang="zh-CN" altLang="en-US" baseline="0"/>
              <a:t> </a:t>
            </a:r>
            <a:r>
              <a:rPr lang="en-US" altLang="zh-CN" baseline="0"/>
              <a:t>Wnt)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DAG (cost1)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5555555555555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90-244F-8FD7-37CECFBCE6A5}"/>
                </c:ext>
              </c:extLst>
            </c:dLbl>
            <c:dLbl>
              <c:idx val="8"/>
              <c:layout>
                <c:manualLayout>
                  <c:x val="-1.3966480446928398E-3"/>
                  <c:y val="-8.88888888888888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90-244F-8FD7-37CECFBCE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Sheet1!$E$17:$E$25</c:f>
              <c:numCache>
                <c:formatCode>0.00%</c:formatCode>
                <c:ptCount val="9"/>
                <c:pt idx="0">
                  <c:v>1.136469492314858E-2</c:v>
                </c:pt>
                <c:pt idx="1">
                  <c:v>8.3465300419189564E-2</c:v>
                </c:pt>
                <c:pt idx="2">
                  <c:v>9.7810898928737781E-3</c:v>
                </c:pt>
                <c:pt idx="3">
                  <c:v>0.14494643688868189</c:v>
                </c:pt>
                <c:pt idx="4">
                  <c:v>0.53982300884955747</c:v>
                </c:pt>
                <c:pt idx="5">
                  <c:v>2.8877503493246392E-3</c:v>
                </c:pt>
                <c:pt idx="6">
                  <c:v>0.17559385188635304</c:v>
                </c:pt>
                <c:pt idx="7">
                  <c:v>2.7387051700046575E-2</c:v>
                </c:pt>
                <c:pt idx="8">
                  <c:v>4.7508150908244064E-3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0-244F-8FD7-37CECFBCE6A5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DAG (cost2) Proportion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11111111111112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90-244F-8FD7-37CECFBCE6A5}"/>
                </c:ext>
              </c:extLst>
            </c:dLbl>
            <c:dLbl>
              <c:idx val="1"/>
              <c:layout>
                <c:manualLayout>
                  <c:x val="0"/>
                  <c:y val="-1.7777777777777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90-244F-8FD7-37CECFBCE6A5}"/>
                </c:ext>
              </c:extLst>
            </c:dLbl>
            <c:dLbl>
              <c:idx val="5"/>
              <c:layout>
                <c:manualLayout>
                  <c:x val="-1.0241967344999323E-16"/>
                  <c:y val="-8.88888888888888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90-244F-8FD7-37CECFBCE6A5}"/>
                </c:ext>
              </c:extLst>
            </c:dLbl>
            <c:dLbl>
              <c:idx val="8"/>
              <c:layout>
                <c:manualLayout>
                  <c:x val="-1.3966480446928398E-3"/>
                  <c:y val="4.44444444444444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90-244F-8FD7-37CECFBCE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Sheet1!$F$17:$F$25</c:f>
              <c:numCache>
                <c:formatCode>0.00%</c:formatCode>
                <c:ptCount val="9"/>
                <c:pt idx="0">
                  <c:v>1.6623207301173403E-2</c:v>
                </c:pt>
                <c:pt idx="1">
                  <c:v>0.10365058670143416</c:v>
                </c:pt>
                <c:pt idx="2">
                  <c:v>3.5853976531942632E-3</c:v>
                </c:pt>
                <c:pt idx="3">
                  <c:v>0.34485006518904826</c:v>
                </c:pt>
                <c:pt idx="4">
                  <c:v>0.45295523685354194</c:v>
                </c:pt>
                <c:pt idx="5">
                  <c:v>1.955671447196871E-2</c:v>
                </c:pt>
                <c:pt idx="6">
                  <c:v>5.0847457627118647E-2</c:v>
                </c:pt>
                <c:pt idx="7">
                  <c:v>7.9313342025206426E-3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0-244F-8FD7-37CECFBCE6A5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PathLinker Proportion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5865921787709499E-3"/>
                  <c:y val="-1.33333333333333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90-244F-8FD7-37CECFBCE6A5}"/>
                </c:ext>
              </c:extLst>
            </c:dLbl>
            <c:dLbl>
              <c:idx val="7"/>
              <c:layout>
                <c:manualLayout>
                  <c:x val="5.5865921787709499E-3"/>
                  <c:y val="-1.1111111111111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90-244F-8FD7-37CECFBCE6A5}"/>
                </c:ext>
              </c:extLst>
            </c:dLbl>
            <c:dLbl>
              <c:idx val="8"/>
              <c:layout>
                <c:manualLayout>
                  <c:x val="1.3966480446927375E-3"/>
                  <c:y val="-4.44444444444460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90-244F-8FD7-37CECFBCE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Sheet1!$G$17:$G$25</c:f>
              <c:numCache>
                <c:formatCode>0.00%</c:formatCode>
                <c:ptCount val="9"/>
                <c:pt idx="0">
                  <c:v>1.3113525665043087E-2</c:v>
                </c:pt>
                <c:pt idx="1">
                  <c:v>0.10228550018733608</c:v>
                </c:pt>
                <c:pt idx="2">
                  <c:v>5.1205195453977769E-3</c:v>
                </c:pt>
                <c:pt idx="3">
                  <c:v>0.17859373048582491</c:v>
                </c:pt>
                <c:pt idx="4">
                  <c:v>0.58186586736605472</c:v>
                </c:pt>
                <c:pt idx="5">
                  <c:v>7.7432246784063944E-3</c:v>
                </c:pt>
                <c:pt idx="6">
                  <c:v>9.8039215686274508E-2</c:v>
                </c:pt>
                <c:pt idx="7">
                  <c:v>1.2613962782565255E-2</c:v>
                </c:pt>
                <c:pt idx="8">
                  <c:v>6.2445360309728985E-4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0-244F-8FD7-37CECFBCE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0465631"/>
        <c:axId val="945807423"/>
      </c:barChart>
      <c:catAx>
        <c:axId val="13404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Undirected</a:t>
                </a:r>
                <a:r>
                  <a:rPr lang="zh-CN" altLang="en-US"/>
                  <a:t> </a:t>
                </a:r>
                <a:r>
                  <a:rPr lang="en-US" altLang="zh-CN"/>
                  <a:t>Graphlet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7423"/>
        <c:crosses val="autoZero"/>
        <c:auto val="1"/>
        <c:lblAlgn val="ctr"/>
        <c:lblOffset val="100"/>
        <c:noMultiLvlLbl val="0"/>
      </c:catAx>
      <c:valAx>
        <c:axId val="945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Graphlet</a:t>
            </a:r>
            <a:r>
              <a:rPr lang="zh-CN" altLang="en-US"/>
              <a:t> </a:t>
            </a:r>
            <a:r>
              <a:rPr lang="en-US" altLang="zh-CN"/>
              <a:t>Frequencies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(k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300,</a:t>
            </a:r>
            <a:r>
              <a:rPr lang="zh-CN" altLang="en-US" baseline="0"/>
              <a:t> </a:t>
            </a:r>
            <a:r>
              <a:rPr lang="en-US" altLang="zh-CN" baseline="0"/>
              <a:t>Wnt)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DAG (cost1)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753341433778859E-3"/>
                  <c:y val="-6.57894736842105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34-1749-92AA-AADF65C16CA5}"/>
                </c:ext>
              </c:extLst>
            </c:dLbl>
            <c:dLbl>
              <c:idx val="1"/>
              <c:layout>
                <c:manualLayout>
                  <c:x val="-7.2904009720534627E-3"/>
                  <c:y val="-1.608168556802525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34-1749-92AA-AADF65C16CA5}"/>
                </c:ext>
              </c:extLst>
            </c:dLbl>
            <c:dLbl>
              <c:idx val="2"/>
              <c:layout>
                <c:manualLayout>
                  <c:x val="-2.4301336573511541E-3"/>
                  <c:y val="-1.53508771929824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34-1749-92AA-AADF65C16CA5}"/>
                </c:ext>
              </c:extLst>
            </c:dLbl>
            <c:dLbl>
              <c:idx val="5"/>
              <c:layout>
                <c:manualLayout>
                  <c:x val="-4.8602673147023975E-3"/>
                  <c:y val="-8.771929824561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34-1749-92AA-AADF65C16CA5}"/>
                </c:ext>
              </c:extLst>
            </c:dLbl>
            <c:dLbl>
              <c:idx val="7"/>
              <c:layout>
                <c:manualLayout>
                  <c:x val="-3.6452004860267314E-3"/>
                  <c:y val="-4.3859649122807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34-1749-92AA-AADF65C16CA5}"/>
                </c:ext>
              </c:extLst>
            </c:dLbl>
            <c:dLbl>
              <c:idx val="8"/>
              <c:layout>
                <c:manualLayout>
                  <c:x val="0"/>
                  <c:y val="-1.53508771929824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34-1749-92AA-AADF65C16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Sheet1!$A$30:$A$38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Sheet1!$E$30:$E$38</c:f>
              <c:numCache>
                <c:formatCode>0.00%</c:formatCode>
                <c:ptCount val="9"/>
                <c:pt idx="0">
                  <c:v>4.4280181371622899E-3</c:v>
                </c:pt>
                <c:pt idx="1">
                  <c:v>5.1258737955790667E-2</c:v>
                </c:pt>
                <c:pt idx="2">
                  <c:v>3.6368788966559605E-3</c:v>
                </c:pt>
                <c:pt idx="3">
                  <c:v>0.18536274324579632</c:v>
                </c:pt>
                <c:pt idx="4">
                  <c:v>0.60195068959002451</c:v>
                </c:pt>
                <c:pt idx="5">
                  <c:v>1.5633856036274325E-2</c:v>
                </c:pt>
                <c:pt idx="6">
                  <c:v>0.1227328547137729</c:v>
                </c:pt>
                <c:pt idx="7">
                  <c:v>1.376818439448328E-2</c:v>
                </c:pt>
                <c:pt idx="8">
                  <c:v>1.2280370300396751E-3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4-1749-92AA-AADF65C16CA5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DAG (cost2) Proportion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Sheet1!$A$30:$A$38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Sheet1!$F$30:$F$38</c:f>
              <c:numCache>
                <c:formatCode>0.00%</c:formatCode>
                <c:ptCount val="9"/>
                <c:pt idx="0">
                  <c:v>3.2388431883974894E-3</c:v>
                </c:pt>
                <c:pt idx="1">
                  <c:v>4.9494109891369771E-2</c:v>
                </c:pt>
                <c:pt idx="2">
                  <c:v>5.6178165037690958E-4</c:v>
                </c:pt>
                <c:pt idx="3">
                  <c:v>0.11130155636447017</c:v>
                </c:pt>
                <c:pt idx="4">
                  <c:v>0.8119407263034194</c:v>
                </c:pt>
                <c:pt idx="5">
                  <c:v>4.2477571727478573E-3</c:v>
                </c:pt>
                <c:pt idx="6">
                  <c:v>1.41993178365674E-2</c:v>
                </c:pt>
                <c:pt idx="7">
                  <c:v>5.0159075926509786E-3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4-1749-92AA-AADF65C16CA5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PathLinker Proportion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09649122807017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4-1749-92AA-AADF65C16CA5}"/>
                </c:ext>
              </c:extLst>
            </c:dLbl>
            <c:dLbl>
              <c:idx val="2"/>
              <c:layout>
                <c:manualLayout>
                  <c:x val="2.4301336573511541E-3"/>
                  <c:y val="-4.3859649122807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34-1749-92AA-AADF65C16CA5}"/>
                </c:ext>
              </c:extLst>
            </c:dLbl>
            <c:dLbl>
              <c:idx val="5"/>
              <c:layout>
                <c:manualLayout>
                  <c:x val="4.8602673147023975E-3"/>
                  <c:y val="-4.3859649122807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34-1749-92AA-AADF65C16CA5}"/>
                </c:ext>
              </c:extLst>
            </c:dLbl>
            <c:dLbl>
              <c:idx val="7"/>
              <c:layout>
                <c:manualLayout>
                  <c:x val="4.8602673147023082E-3"/>
                  <c:y val="-4.3859649122807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34-1749-92AA-AADF65C16CA5}"/>
                </c:ext>
              </c:extLst>
            </c:dLbl>
            <c:dLbl>
              <c:idx val="8"/>
              <c:layout>
                <c:manualLayout>
                  <c:x val="3.6452004860267314E-3"/>
                  <c:y val="-4.3859649122807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34-1749-92AA-AADF65C16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Sheet1!$A$30:$A$38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Sheet1!$G$30:$G$38</c:f>
              <c:numCache>
                <c:formatCode>0.00%</c:formatCode>
                <c:ptCount val="9"/>
                <c:pt idx="0">
                  <c:v>9.5934802836333301E-3</c:v>
                </c:pt>
                <c:pt idx="1">
                  <c:v>8.6116726024320592E-2</c:v>
                </c:pt>
                <c:pt idx="2">
                  <c:v>2.9197548689318831E-3</c:v>
                </c:pt>
                <c:pt idx="3">
                  <c:v>0.31883081464369367</c:v>
                </c:pt>
                <c:pt idx="4">
                  <c:v>0.48577020566624957</c:v>
                </c:pt>
                <c:pt idx="5">
                  <c:v>9.4009689735938661E-3</c:v>
                </c:pt>
                <c:pt idx="6">
                  <c:v>7.8737125806141117E-2</c:v>
                </c:pt>
                <c:pt idx="7">
                  <c:v>8.1817306766772541E-3</c:v>
                </c:pt>
                <c:pt idx="8">
                  <c:v>4.4919305675875126E-4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4-1749-92AA-AADF65C16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7840159"/>
        <c:axId val="1336988751"/>
      </c:barChart>
      <c:catAx>
        <c:axId val="13378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Undirected</a:t>
                </a:r>
                <a:r>
                  <a:rPr lang="zh-CN" altLang="en-US"/>
                  <a:t> </a:t>
                </a:r>
                <a:r>
                  <a:rPr lang="en-US" altLang="zh-CN"/>
                  <a:t>Graphlet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8751"/>
        <c:crosses val="autoZero"/>
        <c:auto val="1"/>
        <c:lblAlgn val="ctr"/>
        <c:lblOffset val="100"/>
        <c:noMultiLvlLbl val="0"/>
      </c:catAx>
      <c:valAx>
        <c:axId val="13369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DAG (cost1)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122</c:v>
                </c:pt>
                <c:pt idx="1">
                  <c:v>896</c:v>
                </c:pt>
                <c:pt idx="2">
                  <c:v>105</c:v>
                </c:pt>
                <c:pt idx="3">
                  <c:v>1556</c:v>
                </c:pt>
                <c:pt idx="4">
                  <c:v>5795</c:v>
                </c:pt>
                <c:pt idx="5">
                  <c:v>31</c:v>
                </c:pt>
                <c:pt idx="6">
                  <c:v>1885</c:v>
                </c:pt>
                <c:pt idx="7">
                  <c:v>294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B743-BB99-6FDD7FAED9F5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DAG (cost2)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153</c:v>
                </c:pt>
                <c:pt idx="1">
                  <c:v>954</c:v>
                </c:pt>
                <c:pt idx="2">
                  <c:v>33</c:v>
                </c:pt>
                <c:pt idx="3">
                  <c:v>3174</c:v>
                </c:pt>
                <c:pt idx="4">
                  <c:v>4169</c:v>
                </c:pt>
                <c:pt idx="5">
                  <c:v>180</c:v>
                </c:pt>
                <c:pt idx="6">
                  <c:v>468</c:v>
                </c:pt>
                <c:pt idx="7">
                  <c:v>73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5-B743-BB99-6FDD7FAED9F5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PathLinker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Sheet1!$A$17:$A$25</c:f>
              <c:strCache>
                <c:ptCount val="9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105</c:v>
                </c:pt>
                <c:pt idx="1">
                  <c:v>819</c:v>
                </c:pt>
                <c:pt idx="2">
                  <c:v>41</c:v>
                </c:pt>
                <c:pt idx="3">
                  <c:v>1430</c:v>
                </c:pt>
                <c:pt idx="4">
                  <c:v>4659</c:v>
                </c:pt>
                <c:pt idx="5">
                  <c:v>62</c:v>
                </c:pt>
                <c:pt idx="6">
                  <c:v>785</c:v>
                </c:pt>
                <c:pt idx="7">
                  <c:v>101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5-B743-BB99-6FDD7FAED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6787567"/>
        <c:axId val="984998511"/>
      </c:barChart>
      <c:catAx>
        <c:axId val="9967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98511"/>
        <c:crosses val="autoZero"/>
        <c:auto val="1"/>
        <c:lblAlgn val="ctr"/>
        <c:lblOffset val="100"/>
        <c:noMultiLvlLbl val="0"/>
      </c:catAx>
      <c:valAx>
        <c:axId val="9849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26</xdr:row>
      <xdr:rowOff>76200</xdr:rowOff>
    </xdr:from>
    <xdr:to>
      <xdr:col>20</xdr:col>
      <xdr:colOff>469900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BEE5D-0220-0243-9B6E-9F2DD1C3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0</xdr:rowOff>
    </xdr:from>
    <xdr:to>
      <xdr:col>19</xdr:col>
      <xdr:colOff>88900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ADD1B-5330-8441-B9BC-6AAEEBA5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33</xdr:row>
      <xdr:rowOff>25400</xdr:rowOff>
    </xdr:from>
    <xdr:to>
      <xdr:col>15</xdr:col>
      <xdr:colOff>787400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DB563-B7C5-8C4A-8B61-8AD194AA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698500</xdr:colOff>
      <xdr:row>17</xdr:row>
      <xdr:rowOff>139700</xdr:rowOff>
    </xdr:from>
    <xdr:to>
      <xdr:col>23</xdr:col>
      <xdr:colOff>584200</xdr:colOff>
      <xdr:row>51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F41D5D-1F34-0F45-8903-1B4E6D14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647700</xdr:colOff>
      <xdr:row>28</xdr:row>
      <xdr:rowOff>165100</xdr:rowOff>
    </xdr:from>
    <xdr:to>
      <xdr:col>22</xdr:col>
      <xdr:colOff>165100</xdr:colOff>
      <xdr:row>48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53C1F-C80E-1440-A0F2-C53F996C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419100</xdr:colOff>
      <xdr:row>10</xdr:row>
      <xdr:rowOff>25400</xdr:rowOff>
    </xdr:from>
    <xdr:to>
      <xdr:col>21</xdr:col>
      <xdr:colOff>177800</xdr:colOff>
      <xdr:row>37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4CB7C-6893-DD4B-A108-5CFA7830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0.02968</cdr:x>
      <cdr:y>0.66378</cdr:y>
    </cdr:from>
    <cdr:to>
      <cdr:x>0.07476</cdr:x>
      <cdr:y>0.70913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E97B4E-7623-8049-8D6E-2B5D88776C52}"/>
            </a:ext>
          </a:extLst>
        </cdr:cNvPr>
        <cdr:cNvSpPr txBox="1"/>
      </cdr:nvSpPr>
      <cdr:spPr>
        <a:xfrm xmlns:a="http://schemas.openxmlformats.org/drawingml/2006/main">
          <a:off x="304161" y="4442629"/>
          <a:ext cx="462021" cy="303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>
              <a:solidFill>
                <a:schemeClr val="tx2"/>
              </a:solidFill>
            </a:rPr>
            <a:t>1</a:t>
          </a:r>
          <a:endParaRPr lang="en-US" sz="900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A4CB-4F6E-BB47-87FD-E6D89239A920}">
  <dimension ref="A1:G43"/>
  <sheetViews>
    <sheetView tabSelected="1" topLeftCell="A9" workbookViewId="0">
      <selection activeCell="I42" sqref="I42"/>
    </sheetView>
  </sheetViews>
  <sheetFormatPr baseColWidth="10" defaultRowHeight="16" x14ac:dyDescent="0.2"/>
  <sheetData>
    <row r="1" spans="1:7" x14ac:dyDescent="0.2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12</v>
      </c>
    </row>
    <row r="2" spans="1:7" x14ac:dyDescent="0.2">
      <c r="A2" t="s">
        <v>3</v>
      </c>
      <c r="B2">
        <v>375</v>
      </c>
      <c r="C2">
        <v>299</v>
      </c>
      <c r="D2" s="1">
        <f>B2/84688</f>
        <v>4.4280181371622899E-3</v>
      </c>
      <c r="E2" s="1">
        <f>C2/31167</f>
        <v>9.5934802836333301E-3</v>
      </c>
      <c r="F2" s="2">
        <f>MAX(D2,E2)/MIN(D2,E2)*SIGN(D2-E2)</f>
        <v>-2.1665404220275719</v>
      </c>
      <c r="G2" s="3"/>
    </row>
    <row r="3" spans="1:7" x14ac:dyDescent="0.2">
      <c r="A3" t="s">
        <v>4</v>
      </c>
      <c r="B3">
        <v>4341</v>
      </c>
      <c r="C3">
        <v>2684</v>
      </c>
      <c r="D3" s="1">
        <f t="shared" ref="D3:D10" si="0">B3/84688</f>
        <v>5.1258737955790667E-2</v>
      </c>
      <c r="E3" s="1">
        <f t="shared" ref="E3:E10" si="1">C3/31167</f>
        <v>8.6116726024320592E-2</v>
      </c>
      <c r="F3" s="2">
        <f t="shared" ref="F3:F10" si="2">D3/E3-1</f>
        <v>-0.40477604848430415</v>
      </c>
      <c r="G3" s="3"/>
    </row>
    <row r="4" spans="1:7" x14ac:dyDescent="0.2">
      <c r="A4" t="s">
        <v>5</v>
      </c>
      <c r="B4">
        <v>308</v>
      </c>
      <c r="C4">
        <v>91</v>
      </c>
      <c r="D4" s="1">
        <f t="shared" si="0"/>
        <v>3.6368788966559605E-3</v>
      </c>
      <c r="E4" s="1">
        <f t="shared" si="1"/>
        <v>2.9197548689318831E-3</v>
      </c>
      <c r="F4" s="2">
        <f t="shared" si="2"/>
        <v>0.24561103925358596</v>
      </c>
      <c r="G4" s="3"/>
    </row>
    <row r="5" spans="1:7" x14ac:dyDescent="0.2">
      <c r="A5" t="s">
        <v>6</v>
      </c>
      <c r="B5">
        <v>15698</v>
      </c>
      <c r="C5">
        <v>9937</v>
      </c>
      <c r="D5" s="1">
        <f t="shared" si="0"/>
        <v>0.18536274324579632</v>
      </c>
      <c r="E5" s="1">
        <f t="shared" si="1"/>
        <v>0.31883081464369367</v>
      </c>
      <c r="F5" s="2">
        <f t="shared" si="2"/>
        <v>-0.41861722665374523</v>
      </c>
      <c r="G5" s="3"/>
    </row>
    <row r="6" spans="1:7" x14ac:dyDescent="0.2">
      <c r="A6" t="s">
        <v>7</v>
      </c>
      <c r="B6">
        <v>50978</v>
      </c>
      <c r="C6">
        <v>15140</v>
      </c>
      <c r="D6" s="1">
        <f t="shared" si="0"/>
        <v>0.60195068959002451</v>
      </c>
      <c r="E6" s="1">
        <f t="shared" si="1"/>
        <v>0.48577020566624957</v>
      </c>
      <c r="F6" s="2">
        <f t="shared" si="2"/>
        <v>0.23916757876171024</v>
      </c>
      <c r="G6" s="3"/>
    </row>
    <row r="7" spans="1:7" x14ac:dyDescent="0.2">
      <c r="A7" t="s">
        <v>8</v>
      </c>
      <c r="B7">
        <v>1324</v>
      </c>
      <c r="C7">
        <v>293</v>
      </c>
      <c r="D7" s="1">
        <f t="shared" si="0"/>
        <v>1.5633856036274325E-2</v>
      </c>
      <c r="E7" s="1">
        <f t="shared" si="1"/>
        <v>9.4009689735938661E-3</v>
      </c>
      <c r="F7" s="2">
        <f t="shared" si="2"/>
        <v>0.6630047477220542</v>
      </c>
      <c r="G7" s="3"/>
    </row>
    <row r="8" spans="1:7" x14ac:dyDescent="0.2">
      <c r="A8" t="s">
        <v>9</v>
      </c>
      <c r="B8">
        <v>10394</v>
      </c>
      <c r="C8">
        <v>2454</v>
      </c>
      <c r="D8" s="1">
        <f t="shared" si="0"/>
        <v>0.1227328547137729</v>
      </c>
      <c r="E8" s="1">
        <f t="shared" si="1"/>
        <v>7.8737125806141117E-2</v>
      </c>
      <c r="F8" s="2">
        <f t="shared" si="2"/>
        <v>0.55876727093079048</v>
      </c>
      <c r="G8" s="3"/>
    </row>
    <row r="9" spans="1:7" x14ac:dyDescent="0.2">
      <c r="A9" t="s">
        <v>10</v>
      </c>
      <c r="B9">
        <v>1166</v>
      </c>
      <c r="C9">
        <v>255</v>
      </c>
      <c r="D9" s="1">
        <f t="shared" si="0"/>
        <v>1.376818439448328E-2</v>
      </c>
      <c r="E9" s="1">
        <f t="shared" si="1"/>
        <v>8.1817306766772541E-3</v>
      </c>
      <c r="F9" s="2">
        <f t="shared" si="2"/>
        <v>0.6827960902857273</v>
      </c>
      <c r="G9" s="3"/>
    </row>
    <row r="10" spans="1:7" x14ac:dyDescent="0.2">
      <c r="A10" t="s">
        <v>11</v>
      </c>
      <c r="B10">
        <v>104</v>
      </c>
      <c r="C10">
        <v>14</v>
      </c>
      <c r="D10" s="1">
        <f t="shared" si="0"/>
        <v>1.2280370300396751E-3</v>
      </c>
      <c r="E10" s="1">
        <f t="shared" si="1"/>
        <v>4.4919305675875126E-4</v>
      </c>
      <c r="F10" s="2">
        <f t="shared" si="2"/>
        <v>1.7338735796604681</v>
      </c>
      <c r="G10" s="3"/>
    </row>
    <row r="12" spans="1:7" x14ac:dyDescent="0.2">
      <c r="B12">
        <f xml:space="preserve"> SUM(B2,B3,B4,B5,B6,B7,B8,B9,B10)</f>
        <v>84688</v>
      </c>
      <c r="C12">
        <f xml:space="preserve"> SUM(C2,C3,C4,C5,C6,C7,C8,C9,C10)</f>
        <v>31167</v>
      </c>
      <c r="D12" s="1"/>
      <c r="E12" s="1">
        <f xml:space="preserve"> CORREL(D2:D10,E2:E10)</f>
        <v>0.94290150959279717</v>
      </c>
    </row>
    <row r="15" spans="1:7" x14ac:dyDescent="0.2">
      <c r="A15" t="s">
        <v>20</v>
      </c>
    </row>
    <row r="16" spans="1:7" x14ac:dyDescent="0.2">
      <c r="A16" t="s">
        <v>2</v>
      </c>
      <c r="B16" t="s">
        <v>15</v>
      </c>
      <c r="C16" t="s">
        <v>16</v>
      </c>
      <c r="D16" t="s">
        <v>1</v>
      </c>
      <c r="E16" t="s">
        <v>17</v>
      </c>
      <c r="F16" t="s">
        <v>18</v>
      </c>
      <c r="G16" t="s">
        <v>14</v>
      </c>
    </row>
    <row r="17" spans="1:7" x14ac:dyDescent="0.2">
      <c r="A17" t="s">
        <v>3</v>
      </c>
      <c r="B17">
        <v>122</v>
      </c>
      <c r="C17">
        <v>153</v>
      </c>
      <c r="D17">
        <v>105</v>
      </c>
      <c r="E17" s="4">
        <f>B17/10735</f>
        <v>1.136469492314858E-2</v>
      </c>
      <c r="F17" s="4">
        <f>C17/9204</f>
        <v>1.6623207301173403E-2</v>
      </c>
      <c r="G17" s="4">
        <f>D17/8007</f>
        <v>1.3113525665043087E-2</v>
      </c>
    </row>
    <row r="18" spans="1:7" x14ac:dyDescent="0.2">
      <c r="A18" t="s">
        <v>4</v>
      </c>
      <c r="B18">
        <v>896</v>
      </c>
      <c r="C18">
        <v>954</v>
      </c>
      <c r="D18">
        <v>819</v>
      </c>
      <c r="E18" s="4">
        <f t="shared" ref="E18:E25" si="3">B18/10735</f>
        <v>8.3465300419189564E-2</v>
      </c>
      <c r="F18" s="4">
        <f t="shared" ref="F18:F25" si="4">C18/9204</f>
        <v>0.10365058670143416</v>
      </c>
      <c r="G18" s="4">
        <f t="shared" ref="G18:G25" si="5">D18/8007</f>
        <v>0.10228550018733608</v>
      </c>
    </row>
    <row r="19" spans="1:7" x14ac:dyDescent="0.2">
      <c r="A19" t="s">
        <v>5</v>
      </c>
      <c r="B19">
        <v>105</v>
      </c>
      <c r="C19">
        <v>33</v>
      </c>
      <c r="D19">
        <v>41</v>
      </c>
      <c r="E19" s="4">
        <f t="shared" si="3"/>
        <v>9.7810898928737781E-3</v>
      </c>
      <c r="F19" s="4">
        <f t="shared" si="4"/>
        <v>3.5853976531942632E-3</v>
      </c>
      <c r="G19" s="4">
        <f t="shared" si="5"/>
        <v>5.1205195453977769E-3</v>
      </c>
    </row>
    <row r="20" spans="1:7" x14ac:dyDescent="0.2">
      <c r="A20" t="s">
        <v>6</v>
      </c>
      <c r="B20">
        <v>1556</v>
      </c>
      <c r="C20">
        <v>3174</v>
      </c>
      <c r="D20">
        <v>1430</v>
      </c>
      <c r="E20" s="4">
        <f t="shared" si="3"/>
        <v>0.14494643688868189</v>
      </c>
      <c r="F20" s="4">
        <f t="shared" si="4"/>
        <v>0.34485006518904826</v>
      </c>
      <c r="G20" s="4">
        <f t="shared" si="5"/>
        <v>0.17859373048582491</v>
      </c>
    </row>
    <row r="21" spans="1:7" x14ac:dyDescent="0.2">
      <c r="A21" t="s">
        <v>7</v>
      </c>
      <c r="B21">
        <v>5795</v>
      </c>
      <c r="C21">
        <v>4169</v>
      </c>
      <c r="D21">
        <v>4659</v>
      </c>
      <c r="E21" s="4">
        <f t="shared" si="3"/>
        <v>0.53982300884955747</v>
      </c>
      <c r="F21" s="4">
        <f t="shared" si="4"/>
        <v>0.45295523685354194</v>
      </c>
      <c r="G21" s="4">
        <f t="shared" si="5"/>
        <v>0.58186586736605472</v>
      </c>
    </row>
    <row r="22" spans="1:7" x14ac:dyDescent="0.2">
      <c r="A22" t="s">
        <v>8</v>
      </c>
      <c r="B22">
        <v>31</v>
      </c>
      <c r="C22">
        <v>180</v>
      </c>
      <c r="D22">
        <v>62</v>
      </c>
      <c r="E22" s="4">
        <f t="shared" si="3"/>
        <v>2.8877503493246392E-3</v>
      </c>
      <c r="F22" s="4">
        <f t="shared" si="4"/>
        <v>1.955671447196871E-2</v>
      </c>
      <c r="G22" s="4">
        <f t="shared" si="5"/>
        <v>7.7432246784063944E-3</v>
      </c>
    </row>
    <row r="23" spans="1:7" x14ac:dyDescent="0.2">
      <c r="A23" t="s">
        <v>9</v>
      </c>
      <c r="B23">
        <v>1885</v>
      </c>
      <c r="C23">
        <v>468</v>
      </c>
      <c r="D23">
        <v>785</v>
      </c>
      <c r="E23" s="4">
        <f t="shared" si="3"/>
        <v>0.17559385188635304</v>
      </c>
      <c r="F23" s="4">
        <f t="shared" si="4"/>
        <v>5.0847457627118647E-2</v>
      </c>
      <c r="G23" s="4">
        <f t="shared" si="5"/>
        <v>9.8039215686274508E-2</v>
      </c>
    </row>
    <row r="24" spans="1:7" x14ac:dyDescent="0.2">
      <c r="A24" t="s">
        <v>10</v>
      </c>
      <c r="B24">
        <v>294</v>
      </c>
      <c r="C24">
        <v>73</v>
      </c>
      <c r="D24">
        <v>101</v>
      </c>
      <c r="E24" s="4">
        <f t="shared" si="3"/>
        <v>2.7387051700046575E-2</v>
      </c>
      <c r="F24" s="4">
        <f t="shared" si="4"/>
        <v>7.9313342025206426E-3</v>
      </c>
      <c r="G24" s="4">
        <f t="shared" si="5"/>
        <v>1.2613962782565255E-2</v>
      </c>
    </row>
    <row r="25" spans="1:7" x14ac:dyDescent="0.2">
      <c r="A25" t="s">
        <v>11</v>
      </c>
      <c r="B25">
        <v>51</v>
      </c>
      <c r="C25">
        <v>0</v>
      </c>
      <c r="D25">
        <v>5</v>
      </c>
      <c r="E25" s="4">
        <f t="shared" si="3"/>
        <v>4.7508150908244064E-3</v>
      </c>
      <c r="F25" s="4">
        <f t="shared" si="4"/>
        <v>0</v>
      </c>
      <c r="G25" s="4">
        <f t="shared" si="5"/>
        <v>6.2445360309728985E-4</v>
      </c>
    </row>
    <row r="27" spans="1:7" x14ac:dyDescent="0.2">
      <c r="B27">
        <f>SUM(B17:B25)</f>
        <v>10735</v>
      </c>
      <c r="C27">
        <f t="shared" ref="C27:D27" si="6">SUM(C17:C25)</f>
        <v>9204</v>
      </c>
      <c r="D27">
        <f t="shared" si="6"/>
        <v>8007</v>
      </c>
      <c r="E27" s="4">
        <f xml:space="preserve"> CORREL(E17:E25,G17:G25)</f>
        <v>0.98450713830592806</v>
      </c>
      <c r="F27" s="4">
        <f>CORREL(F17:F25,G17:G25)</f>
        <v>0.91290531870085789</v>
      </c>
    </row>
    <row r="28" spans="1:7" x14ac:dyDescent="0.2">
      <c r="A28" t="s">
        <v>19</v>
      </c>
    </row>
    <row r="29" spans="1:7" x14ac:dyDescent="0.2">
      <c r="A29" t="s">
        <v>2</v>
      </c>
      <c r="B29" t="s">
        <v>15</v>
      </c>
      <c r="C29" t="s">
        <v>16</v>
      </c>
      <c r="D29" t="s">
        <v>1</v>
      </c>
      <c r="E29" t="s">
        <v>17</v>
      </c>
      <c r="F29" t="s">
        <v>18</v>
      </c>
      <c r="G29" t="s">
        <v>14</v>
      </c>
    </row>
    <row r="30" spans="1:7" x14ac:dyDescent="0.2">
      <c r="A30" t="s">
        <v>3</v>
      </c>
      <c r="B30">
        <v>375</v>
      </c>
      <c r="C30">
        <v>565</v>
      </c>
      <c r="D30">
        <v>299</v>
      </c>
      <c r="E30" s="4">
        <f>B30/84688</f>
        <v>4.4280181371622899E-3</v>
      </c>
      <c r="F30" s="4">
        <f>C30/174445</f>
        <v>3.2388431883974894E-3</v>
      </c>
      <c r="G30" s="4">
        <f>D30/31167</f>
        <v>9.5934802836333301E-3</v>
      </c>
    </row>
    <row r="31" spans="1:7" x14ac:dyDescent="0.2">
      <c r="A31" t="s">
        <v>4</v>
      </c>
      <c r="B31">
        <v>4341</v>
      </c>
      <c r="C31">
        <v>8634</v>
      </c>
      <c r="D31">
        <v>2684</v>
      </c>
      <c r="E31" s="4">
        <f t="shared" ref="E31:E38" si="7">B31/84688</f>
        <v>5.1258737955790667E-2</v>
      </c>
      <c r="F31" s="4">
        <f t="shared" ref="F31:F38" si="8">C31/174445</f>
        <v>4.9494109891369771E-2</v>
      </c>
      <c r="G31" s="4">
        <f t="shared" ref="G31:G38" si="9">D31/31167</f>
        <v>8.6116726024320592E-2</v>
      </c>
    </row>
    <row r="32" spans="1:7" x14ac:dyDescent="0.2">
      <c r="A32" t="s">
        <v>5</v>
      </c>
      <c r="B32">
        <v>308</v>
      </c>
      <c r="C32">
        <v>98</v>
      </c>
      <c r="D32">
        <v>91</v>
      </c>
      <c r="E32" s="4">
        <f t="shared" si="7"/>
        <v>3.6368788966559605E-3</v>
      </c>
      <c r="F32" s="4">
        <f t="shared" si="8"/>
        <v>5.6178165037690958E-4</v>
      </c>
      <c r="G32" s="4">
        <f t="shared" si="9"/>
        <v>2.9197548689318831E-3</v>
      </c>
    </row>
    <row r="33" spans="1:7" x14ac:dyDescent="0.2">
      <c r="A33" t="s">
        <v>6</v>
      </c>
      <c r="B33">
        <v>15698</v>
      </c>
      <c r="C33">
        <v>19416</v>
      </c>
      <c r="D33">
        <v>9937</v>
      </c>
      <c r="E33" s="4">
        <f t="shared" si="7"/>
        <v>0.18536274324579632</v>
      </c>
      <c r="F33" s="4">
        <f t="shared" si="8"/>
        <v>0.11130155636447017</v>
      </c>
      <c r="G33" s="4">
        <f t="shared" si="9"/>
        <v>0.31883081464369367</v>
      </c>
    </row>
    <row r="34" spans="1:7" x14ac:dyDescent="0.2">
      <c r="A34" t="s">
        <v>7</v>
      </c>
      <c r="B34">
        <v>50978</v>
      </c>
      <c r="C34">
        <v>141639</v>
      </c>
      <c r="D34">
        <v>15140</v>
      </c>
      <c r="E34" s="4">
        <f t="shared" si="7"/>
        <v>0.60195068959002451</v>
      </c>
      <c r="F34" s="4">
        <f t="shared" si="8"/>
        <v>0.8119407263034194</v>
      </c>
      <c r="G34" s="4">
        <f t="shared" si="9"/>
        <v>0.48577020566624957</v>
      </c>
    </row>
    <row r="35" spans="1:7" x14ac:dyDescent="0.2">
      <c r="A35" t="s">
        <v>8</v>
      </c>
      <c r="B35">
        <v>1324</v>
      </c>
      <c r="C35">
        <v>741</v>
      </c>
      <c r="D35">
        <v>293</v>
      </c>
      <c r="E35" s="4">
        <f t="shared" si="7"/>
        <v>1.5633856036274325E-2</v>
      </c>
      <c r="F35" s="4">
        <f t="shared" si="8"/>
        <v>4.2477571727478573E-3</v>
      </c>
      <c r="G35" s="4">
        <f t="shared" si="9"/>
        <v>9.4009689735938661E-3</v>
      </c>
    </row>
    <row r="36" spans="1:7" x14ac:dyDescent="0.2">
      <c r="A36" t="s">
        <v>9</v>
      </c>
      <c r="B36">
        <v>10394</v>
      </c>
      <c r="C36">
        <v>2477</v>
      </c>
      <c r="D36">
        <v>2454</v>
      </c>
      <c r="E36" s="4">
        <f t="shared" si="7"/>
        <v>0.1227328547137729</v>
      </c>
      <c r="F36" s="4">
        <f t="shared" si="8"/>
        <v>1.41993178365674E-2</v>
      </c>
      <c r="G36" s="4">
        <f t="shared" si="9"/>
        <v>7.8737125806141117E-2</v>
      </c>
    </row>
    <row r="37" spans="1:7" x14ac:dyDescent="0.2">
      <c r="A37" t="s">
        <v>10</v>
      </c>
      <c r="B37">
        <v>1166</v>
      </c>
      <c r="C37">
        <v>875</v>
      </c>
      <c r="D37">
        <v>255</v>
      </c>
      <c r="E37" s="4">
        <f t="shared" si="7"/>
        <v>1.376818439448328E-2</v>
      </c>
      <c r="F37" s="4">
        <f t="shared" si="8"/>
        <v>5.0159075926509786E-3</v>
      </c>
      <c r="G37" s="4">
        <f t="shared" si="9"/>
        <v>8.1817306766772541E-3</v>
      </c>
    </row>
    <row r="38" spans="1:7" x14ac:dyDescent="0.2">
      <c r="A38" t="s">
        <v>11</v>
      </c>
      <c r="B38">
        <v>104</v>
      </c>
      <c r="C38">
        <v>0</v>
      </c>
      <c r="D38">
        <v>14</v>
      </c>
      <c r="E38" s="4">
        <f t="shared" si="7"/>
        <v>1.2280370300396751E-3</v>
      </c>
      <c r="F38" s="4">
        <f t="shared" si="8"/>
        <v>0</v>
      </c>
      <c r="G38" s="4">
        <f t="shared" si="9"/>
        <v>4.4919305675875126E-4</v>
      </c>
    </row>
    <row r="40" spans="1:7" x14ac:dyDescent="0.2">
      <c r="B40">
        <f>SUM(B30:B38)</f>
        <v>84688</v>
      </c>
      <c r="C40">
        <f t="shared" ref="C40:D40" si="10">SUM(C30:C38)</f>
        <v>174445</v>
      </c>
      <c r="D40">
        <f t="shared" si="10"/>
        <v>31167</v>
      </c>
      <c r="E40" s="4">
        <f>CORREL(E30:E38,G30:G38)</f>
        <v>0.94290150959279717</v>
      </c>
      <c r="F40" s="4">
        <f xml:space="preserve"> CORREL(F30:F38,G30:G38)</f>
        <v>0.88131300716747074</v>
      </c>
    </row>
    <row r="43" spans="1:7" x14ac:dyDescent="0.2">
      <c r="A4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cleelijiarong@gmail.com</dc:creator>
  <cp:lastModifiedBy>cleelijiarong@gmail.com</cp:lastModifiedBy>
  <dcterms:created xsi:type="dcterms:W3CDTF">2021-04-26T19:19:10Z</dcterms:created>
  <dcterms:modified xsi:type="dcterms:W3CDTF">2021-04-30T21:31:37Z</dcterms:modified>
</cp:coreProperties>
</file>