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e/Desktop/Plot/"/>
    </mc:Choice>
  </mc:AlternateContent>
  <xr:revisionPtr revIDLastSave="0" documentId="13_ncr:1_{32B3073E-2BE9-CC4F-A447-1A1F919DF95B}" xr6:coauthVersionLast="46" xr6:coauthVersionMax="46" xr10:uidLastSave="{00000000-0000-0000-0000-000000000000}"/>
  <bookViews>
    <workbookView xWindow="2200" yWindow="460" windowWidth="28040" windowHeight="17440" xr2:uid="{00000000-000D-0000-FFFF-FFFF00000000}"/>
  </bookViews>
  <sheets>
    <sheet name="wnt-k-200-undir34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31" i="1"/>
  <c r="E14" i="1"/>
  <c r="F2" i="1"/>
  <c r="E36" i="1"/>
  <c r="E37" i="1"/>
  <c r="E38" i="1"/>
  <c r="E39" i="1"/>
  <c r="E40" i="1"/>
  <c r="E41" i="1"/>
  <c r="E42" i="1"/>
  <c r="E43" i="1"/>
  <c r="E35" i="1"/>
  <c r="C45" i="1"/>
  <c r="E22" i="1"/>
  <c r="E23" i="1"/>
  <c r="E24" i="1"/>
  <c r="E25" i="1"/>
  <c r="E26" i="1"/>
  <c r="E27" i="1"/>
  <c r="E28" i="1"/>
  <c r="E29" i="1"/>
  <c r="F29" i="1" s="1"/>
  <c r="E21" i="1"/>
  <c r="C31" i="1"/>
  <c r="F24" i="1" s="1"/>
  <c r="F21" i="1"/>
  <c r="D43" i="1"/>
  <c r="D42" i="1"/>
  <c r="F42" i="1" s="1"/>
  <c r="F41" i="1"/>
  <c r="D41" i="1"/>
  <c r="D40" i="1"/>
  <c r="D39" i="1"/>
  <c r="F38" i="1"/>
  <c r="D38" i="1"/>
  <c r="D37" i="1"/>
  <c r="F37" i="1" s="1"/>
  <c r="D36" i="1"/>
  <c r="F36" i="1" s="1"/>
  <c r="D35" i="1"/>
  <c r="F35" i="1" s="1"/>
  <c r="D29" i="1"/>
  <c r="D28" i="1"/>
  <c r="D27" i="1"/>
  <c r="D26" i="1"/>
  <c r="D25" i="1"/>
  <c r="D24" i="1"/>
  <c r="F23" i="1"/>
  <c r="D23" i="1"/>
  <c r="D22" i="1"/>
  <c r="D21" i="1"/>
  <c r="F3" i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  <c r="E2" i="1"/>
  <c r="C14" i="1"/>
  <c r="D3" i="1"/>
  <c r="D4" i="1"/>
  <c r="D5" i="1"/>
  <c r="D6" i="1"/>
  <c r="D7" i="1"/>
  <c r="D8" i="1"/>
  <c r="D9" i="1"/>
  <c r="D10" i="1"/>
  <c r="D2" i="1"/>
  <c r="B14" i="1"/>
  <c r="F43" i="1" l="1"/>
  <c r="F39" i="1"/>
  <c r="F40" i="1"/>
  <c r="F26" i="1"/>
  <c r="F28" i="1"/>
  <c r="F25" i="1"/>
  <c r="F27" i="1"/>
  <c r="F22" i="1"/>
</calcChain>
</file>

<file path=xl/sharedStrings.xml><?xml version="1.0" encoding="utf-8"?>
<sst xmlns="http://schemas.openxmlformats.org/spreadsheetml/2006/main" count="60" uniqueCount="19">
  <si>
    <t xml:space="preserve">Curated </t>
  </si>
  <si>
    <t>Reconstructed</t>
  </si>
  <si>
    <t>𝓖0</t>
  </si>
  <si>
    <t>𝓖1</t>
  </si>
  <si>
    <t>𝓖2</t>
  </si>
  <si>
    <t>𝓖3</t>
  </si>
  <si>
    <t>𝓖4</t>
  </si>
  <si>
    <t>𝓖5</t>
  </si>
  <si>
    <t>𝓖6</t>
  </si>
  <si>
    <t>𝓖7</t>
  </si>
  <si>
    <t>𝓖8</t>
  </si>
  <si>
    <t>Curated Proportion</t>
  </si>
  <si>
    <t>Reconstructed Proportion</t>
  </si>
  <si>
    <t>Graphlet</t>
  </si>
  <si>
    <t>prop ratio</t>
  </si>
  <si>
    <t>k=500</t>
  </si>
  <si>
    <t>k = 1000</t>
  </si>
  <si>
    <t>k = 200</t>
  </si>
  <si>
    <t>k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</si>
</sst>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9" fontId="0" fillId="0" borderId="0" xfId="1" applyFont="1"/>
    <xf numFmtId="10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Graphlet</a:t>
            </a:r>
            <a:r>
              <a:rPr lang="zh-CN"/>
              <a:t> </a:t>
            </a:r>
            <a:r>
              <a:rPr lang="en-US" altLang="zh-CN"/>
              <a:t>Frequencies</a:t>
            </a:r>
            <a:r>
              <a:rPr lang="zh-CN"/>
              <a:t> </a:t>
            </a:r>
            <a:r>
              <a:rPr lang="en-US" altLang="zh-CN"/>
              <a:t>Comparison</a:t>
            </a:r>
            <a:r>
              <a:rPr lang="zh-CN" altLang="en-US" baseline="0"/>
              <a:t> </a:t>
            </a:r>
            <a:r>
              <a:rPr lang="en-US" altLang="zh-CN" baseline="0"/>
              <a:t>(k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200,</a:t>
            </a:r>
            <a:r>
              <a:rPr lang="zh-CN" altLang="en-US" baseline="0"/>
              <a:t> </a:t>
            </a:r>
            <a:r>
              <a:rPr lang="en-US" altLang="zh-CN" baseline="0"/>
              <a:t>Wnt)</a:t>
            </a:r>
            <a:endParaRPr lang="en-US"/>
          </a:p>
        </c:rich>
      </c:tx>
      <c:layout>
        <c:manualLayout>
          <c:xMode val="edge"/>
          <c:yMode val="edge"/>
          <c:x val="0.32370919721656177"/>
          <c:y val="2.7465279129415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71116195119868E-2"/>
          <c:y val="0.17696840866718239"/>
          <c:w val="0.81742206024102249"/>
          <c:h val="0.69147262462702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'wnt-k-200-undir34'!$B$1</c:f>
              <c:strCache>
                <c:ptCount val="1"/>
                <c:pt idx="0">
                  <c:v>Curated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'wnt-k-200-undir34'!$A$2:$A$10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'wnt-k-200-undir34'!$B$2:$B$10</c:f>
              <c:numCache>
                <c:formatCode>General</c:formatCode>
                <c:ptCount val="9"/>
                <c:pt idx="0">
                  <c:v>220</c:v>
                </c:pt>
                <c:pt idx="1">
                  <c:v>1216</c:v>
                </c:pt>
                <c:pt idx="2">
                  <c:v>158</c:v>
                </c:pt>
                <c:pt idx="3">
                  <c:v>3599</c:v>
                </c:pt>
                <c:pt idx="4">
                  <c:v>3487</c:v>
                </c:pt>
                <c:pt idx="5">
                  <c:v>72</c:v>
                </c:pt>
                <c:pt idx="6">
                  <c:v>2040</c:v>
                </c:pt>
                <c:pt idx="7">
                  <c:v>245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0-CB45-9258-CB3DBA30B980}"/>
            </c:ext>
          </c:extLst>
        </c:ser>
        <c:ser>
          <c:idx val="1"/>
          <c:order val="1"/>
          <c:tx>
            <c:strRef>
              <c:f>'wnt-k-200-undir34'!$C$1</c:f>
              <c:strCache>
                <c:ptCount val="1"/>
                <c:pt idx="0">
                  <c:v>Reconstructed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'wnt-k-200-undir34'!$A$2:$A$10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'wnt-k-200-undir34'!$C$2:$C$10</c:f>
              <c:numCache>
                <c:formatCode>General</c:formatCode>
                <c:ptCount val="9"/>
                <c:pt idx="0">
                  <c:v>216</c:v>
                </c:pt>
                <c:pt idx="1">
                  <c:v>1844</c:v>
                </c:pt>
                <c:pt idx="2">
                  <c:v>56</c:v>
                </c:pt>
                <c:pt idx="3">
                  <c:v>10876</c:v>
                </c:pt>
                <c:pt idx="4">
                  <c:v>5279</c:v>
                </c:pt>
                <c:pt idx="5">
                  <c:v>1310</c:v>
                </c:pt>
                <c:pt idx="6">
                  <c:v>224</c:v>
                </c:pt>
                <c:pt idx="7">
                  <c:v>160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0-CB45-9258-CB3DBA30B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028368"/>
        <c:axId val="136052784"/>
      </c:barChart>
      <c:catAx>
        <c:axId val="1360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Undirected</a:t>
                </a:r>
                <a:r>
                  <a:rPr lang="zh-CN" altLang="en-US"/>
                  <a:t> </a:t>
                </a:r>
                <a:r>
                  <a:rPr lang="en-US" altLang="zh-CN"/>
                  <a:t>Graphlet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511966529196764"/>
              <c:y val="0.91516686951255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2784"/>
        <c:crosses val="autoZero"/>
        <c:auto val="1"/>
        <c:lblAlgn val="ctr"/>
        <c:lblOffset val="100"/>
        <c:noMultiLvlLbl val="0"/>
      </c:catAx>
      <c:valAx>
        <c:axId val="136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Graphlet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Frequency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80455334978788E-2"/>
              <c:y val="0.4580822348678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Graphlet </a:t>
            </a:r>
            <a:r>
              <a:rPr lang="en-US" altLang="zh-CN"/>
              <a:t>Frequencies</a:t>
            </a:r>
            <a:r>
              <a:rPr lang="en-US"/>
              <a:t> Proportion Comparison (k = 200, Wnt)</a:t>
            </a:r>
          </a:p>
        </c:rich>
      </c:tx>
      <c:layout>
        <c:manualLayout>
          <c:xMode val="edge"/>
          <c:yMode val="edge"/>
          <c:x val="0.30942653710839335"/>
          <c:y val="4.2887050436263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36362400628414E-2"/>
          <c:y val="0.13809347733560334"/>
          <c:w val="0.7748665621469174"/>
          <c:h val="0.71269126409874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'wnt-k-200-undir34'!$D$1</c:f>
              <c:strCache>
                <c:ptCount val="1"/>
                <c:pt idx="0">
                  <c:v>Curated Proportion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'wnt-k-200-undir34'!$A$2:$A$10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'wnt-k-200-undir34'!$D$2:$D$10</c:f>
              <c:numCache>
                <c:formatCode>0.00%</c:formatCode>
                <c:ptCount val="9"/>
                <c:pt idx="0">
                  <c:v>1.9748653500897665E-2</c:v>
                </c:pt>
                <c:pt idx="1">
                  <c:v>0.10915619389587074</c:v>
                </c:pt>
                <c:pt idx="2">
                  <c:v>1.4183123877917415E-2</c:v>
                </c:pt>
                <c:pt idx="3">
                  <c:v>0.32307001795332135</c:v>
                </c:pt>
                <c:pt idx="4">
                  <c:v>0.31301615798922799</c:v>
                </c:pt>
                <c:pt idx="5">
                  <c:v>6.4631956912028724E-3</c:v>
                </c:pt>
                <c:pt idx="6">
                  <c:v>0.18312387791741472</c:v>
                </c:pt>
                <c:pt idx="7">
                  <c:v>2.1992818671454219E-2</c:v>
                </c:pt>
                <c:pt idx="8">
                  <c:v>9.2459605026929976E-3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8-674F-B14F-55873B2601F3}"/>
            </c:ext>
          </c:extLst>
        </c:ser>
        <c:ser>
          <c:idx val="1"/>
          <c:order val="1"/>
          <c:tx>
            <c:strRef>
              <c:f>'wnt-k-200-undir34'!$E$1</c:f>
              <c:strCache>
                <c:ptCount val="1"/>
                <c:pt idx="0">
                  <c:v>Reconstructed Proportion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'wnt-k-200-undir34'!$A$2:$A$10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'wnt-k-200-undir34'!$E$2:$E$10</c:f>
              <c:numCache>
                <c:formatCode>0.00%</c:formatCode>
                <c:ptCount val="9"/>
                <c:pt idx="0">
                  <c:v>1.0814599709607971E-2</c:v>
                </c:pt>
                <c:pt idx="1">
                  <c:v>9.2324638261653227E-2</c:v>
                </c:pt>
                <c:pt idx="2">
                  <c:v>2.8037851098983626E-3</c:v>
                </c:pt>
                <c:pt idx="3">
                  <c:v>0.54453512241526059</c:v>
                </c:pt>
                <c:pt idx="4">
                  <c:v>0.2643068141991689</c:v>
                </c:pt>
                <c:pt idx="5">
                  <c:v>6.5588544535122417E-2</c:v>
                </c:pt>
                <c:pt idx="6">
                  <c:v>1.121514043959345E-2</c:v>
                </c:pt>
                <c:pt idx="7">
                  <c:v>8.0108145997096081E-3</c:v>
                </c:pt>
                <c:pt idx="8">
                  <c:v>4.0054072998548039E-4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674F-B14F-55873B2601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832560"/>
        <c:axId val="175909840"/>
      </c:barChart>
      <c:catAx>
        <c:axId val="1758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Undirected</a:t>
                </a:r>
                <a:r>
                  <a:rPr lang="zh-CN" altLang="en-US" baseline="0"/>
                  <a:t> </a:t>
                </a:r>
                <a:r>
                  <a:rPr lang="en-US" altLang="zh-CN"/>
                  <a:t>Graphlet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647813704138047"/>
              <c:y val="0.89502447329218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09840"/>
        <c:crosses val="autoZero"/>
        <c:auto val="1"/>
        <c:lblAlgn val="ctr"/>
        <c:lblOffset val="100"/>
        <c:noMultiLvlLbl val="0"/>
      </c:catAx>
      <c:valAx>
        <c:axId val="1759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2954431228011394E-2"/>
              <c:y val="0.4446882315386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Graphlet</a:t>
            </a:r>
            <a:r>
              <a:rPr lang="zh-CN" altLang="en-US" baseline="0"/>
              <a:t> </a:t>
            </a:r>
            <a:r>
              <a:rPr lang="en-US" altLang="zh-CN" baseline="0"/>
              <a:t>Frequencies</a:t>
            </a:r>
            <a:r>
              <a:rPr lang="zh-CN" altLang="en-US" baseline="0"/>
              <a:t> </a:t>
            </a:r>
            <a:r>
              <a:rPr lang="en-US" altLang="zh-CN" baseline="0"/>
              <a:t>Proportion</a:t>
            </a:r>
            <a:r>
              <a:rPr lang="zh-CN" altLang="en-US" baseline="0"/>
              <a:t> </a:t>
            </a:r>
            <a:r>
              <a:rPr lang="en-US" altLang="zh-CN" baseline="0"/>
              <a:t>Ratio</a:t>
            </a:r>
            <a:r>
              <a:rPr lang="zh-CN" altLang="en-US" baseline="0"/>
              <a:t> </a:t>
            </a:r>
            <a:r>
              <a:rPr lang="en-US" altLang="zh-CN" baseline="0"/>
              <a:t>(k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200,</a:t>
            </a:r>
            <a:r>
              <a:rPr lang="zh-CN" altLang="en-US" baseline="0"/>
              <a:t> </a:t>
            </a:r>
            <a:r>
              <a:rPr lang="en-US" altLang="zh-CN" baseline="0"/>
              <a:t>Wnt)</a:t>
            </a:r>
            <a:endParaRPr lang="en-US"/>
          </a:p>
        </c:rich>
      </c:tx>
      <c:layout>
        <c:manualLayout>
          <c:xMode val="edge"/>
          <c:yMode val="edge"/>
          <c:x val="0.25417720615233974"/>
          <c:y val="5.1152315637964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290547843231307E-2"/>
          <c:y val="0.14306360365740572"/>
          <c:w val="0.84514749693455204"/>
          <c:h val="0.770907643776879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'wnt-k-200-undir34'!$F$1</c:f>
              <c:strCache>
                <c:ptCount val="1"/>
                <c:pt idx="0">
                  <c:v>prop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30D-A943-93D9-6986109BF0F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30D-A943-93D9-6986109BF0F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0D-A943-93D9-6986109BF0F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1.83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30D-A943-93D9-6986109BF0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1.18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30D-A943-93D9-6986109BF0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/>
                      <a:t>5.06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30D-A943-93D9-6986109BF0F6}"/>
                </c:ext>
              </c:extLst>
            </c:dLbl>
            <c:dLbl>
              <c:idx val="3"/>
              <c:layout>
                <c:manualLayout>
                  <c:x val="-9.2142303455591368E-4"/>
                  <c:y val="-4.1394583220200924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-1.69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30D-A943-93D9-6986109BF0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1.18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30D-A943-93D9-6986109BF0F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zh-CN"/>
                      <a:t>-10.15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30D-A943-93D9-6986109BF0F6}"/>
                </c:ext>
              </c:extLst>
            </c:dLbl>
            <c:dLbl>
              <c:idx val="6"/>
              <c:layout>
                <c:manualLayout>
                  <c:x val="-1.2953367875647669E-3"/>
                  <c:y val="2.33030138474074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16.33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30D-A943-93D9-6986109BF0F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altLang="zh-CN"/>
                      <a:t>2.75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30D-A943-93D9-6986109BF0F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zh-CN"/>
                      <a:t>23.08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230D-A943-93D9-6986109BF0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'wnt-k-200-undir34'!$A$2:$A$10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'wnt-k-200-undir34'!$F$2:$F$10</c:f>
              <c:numCache>
                <c:formatCode>0.00</c:formatCode>
                <c:ptCount val="9"/>
                <c:pt idx="0">
                  <c:v>0</c:v>
                </c:pt>
                <c:pt idx="1">
                  <c:v>1.1823083843179101</c:v>
                </c:pt>
                <c:pt idx="2">
                  <c:v>5.058563093100795</c:v>
                </c:pt>
                <c:pt idx="3">
                  <c:v>-1.6855018793292591</c:v>
                </c:pt>
                <c:pt idx="4">
                  <c:v>1.1842909118239913</c:v>
                </c:pt>
                <c:pt idx="5">
                  <c:v>-10.148005362795329</c:v>
                </c:pt>
                <c:pt idx="6">
                  <c:v>16.328273275198768</c:v>
                </c:pt>
                <c:pt idx="7">
                  <c:v>2.7453910457809694</c:v>
                </c:pt>
                <c:pt idx="8">
                  <c:v>23.083696140035904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D-A943-93D9-6986109BF0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7219552"/>
        <c:axId val="207228512"/>
      </c:barChart>
      <c:catAx>
        <c:axId val="20721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Undirected</a:t>
                </a:r>
                <a:r>
                  <a:rPr lang="zh-CN" altLang="en-US"/>
                  <a:t> </a:t>
                </a:r>
                <a:r>
                  <a:rPr lang="en-US" altLang="zh-CN"/>
                  <a:t>Graphlet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8512"/>
        <c:crosses val="autoZero"/>
        <c:auto val="1"/>
        <c:lblAlgn val="ctr"/>
        <c:lblOffset val="100"/>
        <c:noMultiLvlLbl val="0"/>
      </c:catAx>
      <c:valAx>
        <c:axId val="207228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r>
                  <a:rPr lang="zh-CN" altLang="en-US"/>
                  <a:t> </a:t>
                </a:r>
                <a:r>
                  <a:rPr lang="en-US" altLang="zh-CN"/>
                  <a:t>Ratio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2282149098904402E-2"/>
              <c:y val="0.47086545822397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2072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29039207308388776"/>
          <c:y val="0.95351578003969018"/>
          <c:w val="0.35461626889662046"/>
          <c:h val="3.42890980090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Graphlet Counts Ratio: Curated/Reconstructed (k = 200, Wnt)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44546A"/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4316564521834241"/>
          <c:y val="6.4503191863982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18647015916361E-2"/>
          <c:y val="0.14533220778086658"/>
          <c:w val="0.89677309296894014"/>
          <c:h val="0.77528999160273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'wnt-k-200-undir34'!$G$1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CF-6E48-A519-43D8FA6074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CF-6E48-A519-43D8FA6074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8CF-6E48-A519-43D8FA60743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8CF-6E48-A519-43D8FA6074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1.02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8CF-6E48-A519-43D8FA607435}"/>
                </c:ext>
              </c:extLst>
            </c:dLbl>
            <c:dLbl>
              <c:idx val="1"/>
              <c:layout>
                <c:manualLayout>
                  <c:x val="-3.067260926332149E-3"/>
                  <c:y val="6.346725964812634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0.66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8CF-6E48-A519-43D8FA6074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/>
                      <a:t>2.82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8CF-6E48-A519-43D8FA607435}"/>
                </c:ext>
              </c:extLst>
            </c:dLbl>
            <c:dLbl>
              <c:idx val="3"/>
              <c:layout>
                <c:manualLayout>
                  <c:x val="-1.5336304631660606E-3"/>
                  <c:y val="7.878694301146718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0.32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8CF-6E48-A519-43D8FA607435}"/>
                </c:ext>
              </c:extLst>
            </c:dLbl>
            <c:dLbl>
              <c:idx val="4"/>
              <c:layout>
                <c:manualLayout>
                  <c:x val="0"/>
                  <c:y val="5.40386072234044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0.68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8CF-6E48-A519-43D8FA6074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zh-CN"/>
                      <a:t>1.56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8CF-6E48-A519-43D8FA607435}"/>
                </c:ext>
              </c:extLst>
            </c:dLbl>
            <c:dLbl>
              <c:idx val="6"/>
              <c:layout>
                <c:manualLayout>
                  <c:x val="-1.5347441297547612E-3"/>
                  <c:y val="7.599750789724384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0.32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8CF-6E48-A519-43D8FA6074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altLang="zh-CN"/>
                      <a:t>1.53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8CF-6E48-A519-43D8FA6074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zh-CN"/>
                      <a:t>12.88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8CF-6E48-A519-43D8FA6074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'wnt-k-200-undir34'!$A$2:$A$10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'wnt-k-200-undir34'!$G$2:$G$10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48CF-6E48-A519-43D8FA6074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900400"/>
        <c:axId val="206087120"/>
      </c:barChart>
      <c:catAx>
        <c:axId val="20590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Graphlet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7120"/>
        <c:crosses val="autoZero"/>
        <c:auto val="1"/>
        <c:lblAlgn val="ctr"/>
        <c:lblOffset val="100"/>
        <c:noMultiLvlLbl val="0"/>
      </c:catAx>
      <c:valAx>
        <c:axId val="206087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Counts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Ratio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53285203957582E-2"/>
              <c:y val="0.48705299314480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20590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Change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Graphlet</a:t>
            </a:r>
            <a:r>
              <a:rPr lang="zh-CN" altLang="en-US" baseline="0"/>
              <a:t> </a:t>
            </a:r>
            <a:r>
              <a:rPr lang="en-US" altLang="zh-CN" baseline="0"/>
              <a:t>Frequencies</a:t>
            </a:r>
            <a:r>
              <a:rPr lang="zh-CN" altLang="en-US" baseline="0"/>
              <a:t> </a:t>
            </a:r>
            <a:r>
              <a:rPr lang="en-US" altLang="zh-CN" baseline="0"/>
              <a:t>Proportion</a:t>
            </a:r>
            <a:r>
              <a:rPr lang="zh-CN" altLang="en-US" baseline="0"/>
              <a:t> </a:t>
            </a:r>
            <a:r>
              <a:rPr lang="en-US" altLang="zh-CN" baseline="0"/>
              <a:t>as</a:t>
            </a:r>
            <a:r>
              <a:rPr lang="zh-CN" altLang="en-US" baseline="0"/>
              <a:t> </a:t>
            </a:r>
            <a:r>
              <a:rPr lang="en-US" altLang="zh-CN" baseline="0"/>
              <a:t>PathLinker's</a:t>
            </a:r>
            <a:r>
              <a:rPr lang="zh-CN" altLang="en-US" baseline="0"/>
              <a:t> </a:t>
            </a:r>
            <a:r>
              <a:rPr lang="en-US" altLang="zh-CN" baseline="0"/>
              <a:t>input</a:t>
            </a:r>
            <a:r>
              <a:rPr lang="zh-CN" altLang="en-US" baseline="0"/>
              <a:t> </a:t>
            </a:r>
            <a:r>
              <a:rPr lang="en-US" altLang="zh-CN" baseline="0"/>
              <a:t>k</a:t>
            </a:r>
            <a:r>
              <a:rPr lang="zh-CN" altLang="en-US" baseline="0"/>
              <a:t> </a:t>
            </a:r>
            <a:r>
              <a:rPr lang="en-US" altLang="zh-CN" baseline="0"/>
              <a:t>Increases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'wnt-k-200-undir34'!$B$48</c:f>
              <c:strCache>
                <c:ptCount val="1"/>
                <c:pt idx="0">
                  <c:v>k = 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98009950248757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C9-7F49-B7B7-1D651F86BB62}"/>
                </c:ext>
              </c:extLst>
            </c:dLbl>
            <c:dLbl>
              <c:idx val="1"/>
              <c:layout>
                <c:manualLayout>
                  <c:x val="-1.0834236186348862E-3"/>
                  <c:y val="-1.74129353233831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C9-7F49-B7B7-1D651F86BB62}"/>
                </c:ext>
              </c:extLst>
            </c:dLbl>
            <c:dLbl>
              <c:idx val="2"/>
              <c:layout>
                <c:manualLayout>
                  <c:x val="1.0834236186348862E-3"/>
                  <c:y val="-3.4825870646766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C9-7F49-B7B7-1D651F86BB62}"/>
                </c:ext>
              </c:extLst>
            </c:dLbl>
            <c:dLbl>
              <c:idx val="4"/>
              <c:layout>
                <c:manualLayout>
                  <c:x val="-1.0834236186348942E-2"/>
                  <c:y val="-2.48756218905472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0C9-7F49-B7B7-1D651F86BB62}"/>
                </c:ext>
              </c:extLst>
            </c:dLbl>
            <c:dLbl>
              <c:idx val="6"/>
              <c:layout>
                <c:manualLayout>
                  <c:x val="-4.3336944745397035E-3"/>
                  <c:y val="2.48756218905472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0C9-7F49-B7B7-1D651F86BB62}"/>
                </c:ext>
              </c:extLst>
            </c:dLbl>
            <c:dLbl>
              <c:idx val="7"/>
              <c:layout>
                <c:manualLayout>
                  <c:x val="-3.2502708559048175E-3"/>
                  <c:y val="9.120955993805367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0C9-7F49-B7B7-1D651F86BB62}"/>
                </c:ext>
              </c:extLst>
            </c:dLbl>
            <c:dLbl>
              <c:idx val="8"/>
              <c:layout>
                <c:manualLayout>
                  <c:x val="-3.2502708559046588E-3"/>
                  <c:y val="-3.23383084577113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0C9-7F49-B7B7-1D651F86BB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'wnt-k-200-undir34'!$A$49:$A$57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'wnt-k-200-undir34'!$B$49:$B$57</c:f>
              <c:numCache>
                <c:formatCode>0.00%</c:formatCode>
                <c:ptCount val="9"/>
                <c:pt idx="0">
                  <c:v>1.0800000000000001E-2</c:v>
                </c:pt>
                <c:pt idx="1">
                  <c:v>9.2299999999999993E-2</c:v>
                </c:pt>
                <c:pt idx="2">
                  <c:v>2.8E-3</c:v>
                </c:pt>
                <c:pt idx="3">
                  <c:v>0.54449999999999998</c:v>
                </c:pt>
                <c:pt idx="4">
                  <c:v>0.26429999999999998</c:v>
                </c:pt>
                <c:pt idx="5">
                  <c:v>6.5600000000000006E-2</c:v>
                </c:pt>
                <c:pt idx="6">
                  <c:v>1.12E-2</c:v>
                </c:pt>
                <c:pt idx="7">
                  <c:v>8.0000000000000002E-3</c:v>
                </c:pt>
                <c:pt idx="8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9-7F49-B7B7-1D651F86BB62}"/>
            </c:ext>
          </c:extLst>
        </c:ser>
        <c:ser>
          <c:idx val="1"/>
          <c:order val="1"/>
          <c:tx>
            <c:strRef>
              <c:f>'wnt-k-200-undir34'!$C$48</c:f>
              <c:strCache>
                <c:ptCount val="1"/>
                <c:pt idx="0">
                  <c:v>k = 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74129353233831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C9-7F49-B7B7-1D651F86BB62}"/>
                </c:ext>
              </c:extLst>
            </c:dLbl>
            <c:dLbl>
              <c:idx val="1"/>
              <c:layout>
                <c:manualLayout>
                  <c:x val="-3.9725073775837031E-17"/>
                  <c:y val="-2.2388059701492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C9-7F49-B7B7-1D651F86BB62}"/>
                </c:ext>
              </c:extLst>
            </c:dLbl>
            <c:dLbl>
              <c:idx val="2"/>
              <c:layout>
                <c:manualLayout>
                  <c:x val="-3.9725073775837031E-17"/>
                  <c:y val="-1.74129353233829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C9-7F49-B7B7-1D651F86BB62}"/>
                </c:ext>
              </c:extLst>
            </c:dLbl>
            <c:dLbl>
              <c:idx val="3"/>
              <c:layout>
                <c:manualLayout>
                  <c:x val="5.4171180931744311E-3"/>
                  <c:y val="-1.99004975124378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C9-7F49-B7B7-1D651F86BB62}"/>
                </c:ext>
              </c:extLst>
            </c:dLbl>
            <c:dLbl>
              <c:idx val="4"/>
              <c:layout>
                <c:manualLayout>
                  <c:x val="-9.7508125677139759E-3"/>
                  <c:y val="2.48756218905470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0C9-7F49-B7B7-1D651F86BB62}"/>
                </c:ext>
              </c:extLst>
            </c:dLbl>
            <c:dLbl>
              <c:idx val="5"/>
              <c:layout>
                <c:manualLayout>
                  <c:x val="6.5005417118092377E-3"/>
                  <c:y val="-2.48756218905472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0C9-7F49-B7B7-1D651F86BB62}"/>
                </c:ext>
              </c:extLst>
            </c:dLbl>
            <c:dLbl>
              <c:idx val="6"/>
              <c:layout>
                <c:manualLayout>
                  <c:x val="0"/>
                  <c:y val="-1.74129353233830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0C9-7F49-B7B7-1D651F86BB62}"/>
                </c:ext>
              </c:extLst>
            </c:dLbl>
            <c:dLbl>
              <c:idx val="7"/>
              <c:layout>
                <c:manualLayout>
                  <c:x val="-1.0834236186350451E-3"/>
                  <c:y val="-2.48756218905472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0C9-7F49-B7B7-1D651F86BB62}"/>
                </c:ext>
              </c:extLst>
            </c:dLbl>
            <c:dLbl>
              <c:idx val="8"/>
              <c:layout>
                <c:manualLayout>
                  <c:x val="-1.0834236186348862E-3"/>
                  <c:y val="-1.49253731343283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0C9-7F49-B7B7-1D651F86BB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'wnt-k-200-undir34'!$A$49:$A$57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'wnt-k-200-undir34'!$C$49:$C$57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5.1200000000000002E-2</c:v>
                </c:pt>
                <c:pt idx="2">
                  <c:v>1E-3</c:v>
                </c:pt>
                <c:pt idx="3">
                  <c:v>0.15570000000000001</c:v>
                </c:pt>
                <c:pt idx="4">
                  <c:v>0.73729999999999996</c:v>
                </c:pt>
                <c:pt idx="5">
                  <c:v>4.7000000000000002E-3</c:v>
                </c:pt>
                <c:pt idx="6">
                  <c:v>3.8199999999999998E-2</c:v>
                </c:pt>
                <c:pt idx="7">
                  <c:v>8.8000000000000005E-3</c:v>
                </c:pt>
                <c:pt idx="8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9-7F49-B7B7-1D651F86BB62}"/>
            </c:ext>
          </c:extLst>
        </c:ser>
        <c:ser>
          <c:idx val="2"/>
          <c:order val="2"/>
          <c:tx>
            <c:strRef>
              <c:f>'wnt-k-200-undir34'!$D$48</c:f>
              <c:strCache>
                <c:ptCount val="1"/>
                <c:pt idx="0">
                  <c:v>k = 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5005417118093175E-3"/>
                  <c:y val="2.48756218905472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C9-7F49-B7B7-1D651F86BB62}"/>
                </c:ext>
              </c:extLst>
            </c:dLbl>
            <c:dLbl>
              <c:idx val="1"/>
              <c:layout>
                <c:manualLayout>
                  <c:x val="9.750812567713936E-3"/>
                  <c:y val="-2.48756218905472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C9-7F49-B7B7-1D651F86BB62}"/>
                </c:ext>
              </c:extLst>
            </c:dLbl>
            <c:dLbl>
              <c:idx val="3"/>
              <c:layout>
                <c:manualLayout>
                  <c:x val="1.0834236186348782E-2"/>
                  <c:y val="2.48756218905472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C9-7F49-B7B7-1D651F86BB62}"/>
                </c:ext>
              </c:extLst>
            </c:dLbl>
            <c:dLbl>
              <c:idx val="5"/>
              <c:layout>
                <c:manualLayout>
                  <c:x val="4.3336944745394658E-3"/>
                  <c:y val="-2.2388059701492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0C9-7F49-B7B7-1D651F86BB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'wnt-k-200-undir34'!$A$49:$A$57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'wnt-k-200-undir34'!$D$49:$D$57</c:f>
              <c:numCache>
                <c:formatCode>0.00%</c:formatCode>
                <c:ptCount val="9"/>
                <c:pt idx="0">
                  <c:v>1.4E-3</c:v>
                </c:pt>
                <c:pt idx="1">
                  <c:v>3.2800000000000003E-2</c:v>
                </c:pt>
                <c:pt idx="2">
                  <c:v>5.0000000000000001E-4</c:v>
                </c:pt>
                <c:pt idx="3">
                  <c:v>0.13800000000000001</c:v>
                </c:pt>
                <c:pt idx="4">
                  <c:v>0.78359999999999996</c:v>
                </c:pt>
                <c:pt idx="5">
                  <c:v>7.3000000000000001E-3</c:v>
                </c:pt>
                <c:pt idx="6">
                  <c:v>3.2099999999999997E-2</c:v>
                </c:pt>
                <c:pt idx="7">
                  <c:v>4.3E-3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9-7F49-B7B7-1D651F86BB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44111279"/>
        <c:axId val="946377567"/>
      </c:barChart>
      <c:catAx>
        <c:axId val="94411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Undirected</a:t>
                </a:r>
                <a:r>
                  <a:rPr lang="zh-CN" altLang="en-US"/>
                  <a:t> </a:t>
                </a:r>
                <a:r>
                  <a:rPr lang="en-US" altLang="zh-CN"/>
                  <a:t>Graphlet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77567"/>
        <c:crosses val="autoZero"/>
        <c:auto val="1"/>
        <c:lblAlgn val="ctr"/>
        <c:lblOffset val="100"/>
        <c:noMultiLvlLbl val="0"/>
      </c:catAx>
      <c:valAx>
        <c:axId val="9463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8105726872246704E-3"/>
              <c:y val="0.4081516993920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1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241300</xdr:colOff>
      <xdr:row>13</xdr:row>
      <xdr:rowOff>76200</xdr:rowOff>
    </xdr:from>
    <xdr:to>
      <xdr:col>16</xdr:col>
      <xdr:colOff>12700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D1489-D1AA-8049-9D70-998E868C9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774700</xdr:colOff>
      <xdr:row>0</xdr:row>
      <xdr:rowOff>0</xdr:rowOff>
    </xdr:from>
    <xdr:to>
      <xdr:col>15</xdr:col>
      <xdr:colOff>482600</xdr:colOff>
      <xdr:row>4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587BA5-CEB7-A140-B5BC-780E319D5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317500</xdr:colOff>
      <xdr:row>1</xdr:row>
      <xdr:rowOff>127000</xdr:rowOff>
    </xdr:from>
    <xdr:to>
      <xdr:col>12</xdr:col>
      <xdr:colOff>342900</xdr:colOff>
      <xdr:row>32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BB8690-987F-B34C-B1D7-798AD433B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508000</xdr:colOff>
      <xdr:row>10</xdr:row>
      <xdr:rowOff>139700</xdr:rowOff>
    </xdr:from>
    <xdr:to>
      <xdr:col>22</xdr:col>
      <xdr:colOff>317500</xdr:colOff>
      <xdr:row>16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ED052B-44E7-EF49-B75D-D58350DAE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406400</xdr:colOff>
      <xdr:row>19</xdr:row>
      <xdr:rowOff>152400</xdr:rowOff>
    </xdr:from>
    <xdr:to>
      <xdr:col>20</xdr:col>
      <xdr:colOff>406400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A925D-7F75-4A4C-96B6-FC88801BE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0.03318</cdr:x>
      <cdr:y>0.80507</cdr:y>
    </cdr:from>
    <cdr:to>
      <cdr:x>0.06451</cdr:x>
      <cdr:y>0.8537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A34FDA-B6A4-9247-896F-7CC7FB755570}"/>
            </a:ext>
          </a:extLst>
        </cdr:cNvPr>
        <cdr:cNvSpPr txBox="1"/>
      </cdr:nvSpPr>
      <cdr:spPr>
        <a:xfrm xmlns:a="http://schemas.openxmlformats.org/drawingml/2006/main">
          <a:off x="354820" y="5531420"/>
          <a:ext cx="335024" cy="3341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900">
              <a:solidFill>
                <a:schemeClr val="tx2"/>
              </a:solidFill>
            </a:rPr>
            <a:t>1</a:t>
          </a:r>
          <a:endParaRPr lang="en-US" sz="900">
            <a:solidFill>
              <a:schemeClr val="tx2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gVSpl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workbookViewId="0">
      <selection activeCell="L31" sqref="L31"/>
    </sheetView>
  </sheetViews>
  <sheetFormatPr baseColWidth="10" defaultRowHeight="16" x14ac:dyDescent="0.2"/>
  <cols>
    <col min="6" max="6" width="20.33203125" bestFit="1" customWidth="1"/>
  </cols>
  <sheetData>
    <row r="1" spans="1:7" x14ac:dyDescent="0.2">
      <c r="A1" t="s">
        <v>13</v>
      </c>
      <c r="B1" t="s">
        <v>0</v>
      </c>
      <c r="C1" t="s">
        <v>1</v>
      </c>
      <c r="D1" t="s">
        <v>11</v>
      </c>
      <c r="E1" t="s">
        <v>12</v>
      </c>
      <c r="F1" t="s">
        <v>14</v>
      </c>
    </row>
    <row r="2" spans="1:7" x14ac:dyDescent="0.2">
      <c r="A2" t="s">
        <v>2</v>
      </c>
      <c r="B2">
        <v>220</v>
      </c>
      <c r="C2">
        <v>216</v>
      </c>
      <c r="D2" s="1">
        <f>B2/11140</f>
        <v>1.9748653500897665E-2</v>
      </c>
      <c r="E2" s="1">
        <f>C2/19973</f>
        <v>1.0814599709607971E-2</v>
      </c>
      <c r="F2" s="2">
        <f>[1]Sheet1!$I$37</f>
        <v>0</v>
      </c>
      <c r="G2" s="3"/>
    </row>
    <row r="3" spans="1:7" x14ac:dyDescent="0.2">
      <c r="A3" t="s">
        <v>3</v>
      </c>
      <c r="B3">
        <v>1216</v>
      </c>
      <c r="C3">
        <v>1844</v>
      </c>
      <c r="D3" s="1">
        <f t="shared" ref="D3:D10" si="0">B3/11140</f>
        <v>0.10915619389587074</v>
      </c>
      <c r="E3" s="1">
        <f t="shared" ref="E3:E10" si="1">C3/19973</f>
        <v>9.2324638261653227E-2</v>
      </c>
      <c r="F3" s="2">
        <f t="shared" ref="F3:F10" si="2">MAX(D3,E3)/MIN(D3,E3)*SIGN(D3-E3)</f>
        <v>1.1823083843179101</v>
      </c>
      <c r="G3" s="3"/>
    </row>
    <row r="4" spans="1:7" x14ac:dyDescent="0.2">
      <c r="A4" t="s">
        <v>4</v>
      </c>
      <c r="B4">
        <v>158</v>
      </c>
      <c r="C4">
        <v>56</v>
      </c>
      <c r="D4" s="1">
        <f t="shared" si="0"/>
        <v>1.4183123877917415E-2</v>
      </c>
      <c r="E4" s="1">
        <f t="shared" si="1"/>
        <v>2.8037851098983626E-3</v>
      </c>
      <c r="F4" s="2">
        <f t="shared" si="2"/>
        <v>5.058563093100795</v>
      </c>
      <c r="G4" s="3"/>
    </row>
    <row r="5" spans="1:7" x14ac:dyDescent="0.2">
      <c r="A5" t="s">
        <v>5</v>
      </c>
      <c r="B5">
        <v>3599</v>
      </c>
      <c r="C5">
        <v>10876</v>
      </c>
      <c r="D5" s="1">
        <f t="shared" si="0"/>
        <v>0.32307001795332135</v>
      </c>
      <c r="E5" s="1">
        <f t="shared" si="1"/>
        <v>0.54453512241526059</v>
      </c>
      <c r="F5" s="2">
        <f t="shared" si="2"/>
        <v>-1.6855018793292591</v>
      </c>
      <c r="G5" s="3"/>
    </row>
    <row r="6" spans="1:7" x14ac:dyDescent="0.2">
      <c r="A6" t="s">
        <v>6</v>
      </c>
      <c r="B6">
        <v>3487</v>
      </c>
      <c r="C6">
        <v>5279</v>
      </c>
      <c r="D6" s="1">
        <f t="shared" si="0"/>
        <v>0.31301615798922799</v>
      </c>
      <c r="E6" s="1">
        <f t="shared" si="1"/>
        <v>0.2643068141991689</v>
      </c>
      <c r="F6" s="2">
        <f t="shared" si="2"/>
        <v>1.1842909118239913</v>
      </c>
      <c r="G6" s="3"/>
    </row>
    <row r="7" spans="1:7" x14ac:dyDescent="0.2">
      <c r="A7" t="s">
        <v>7</v>
      </c>
      <c r="B7">
        <v>72</v>
      </c>
      <c r="C7">
        <v>1310</v>
      </c>
      <c r="D7" s="1">
        <f t="shared" si="0"/>
        <v>6.4631956912028724E-3</v>
      </c>
      <c r="E7" s="1">
        <f t="shared" si="1"/>
        <v>6.5588544535122417E-2</v>
      </c>
      <c r="F7" s="2">
        <f t="shared" si="2"/>
        <v>-10.148005362795329</v>
      </c>
      <c r="G7" s="3"/>
    </row>
    <row r="8" spans="1:7" x14ac:dyDescent="0.2">
      <c r="A8" t="s">
        <v>8</v>
      </c>
      <c r="B8">
        <v>2040</v>
      </c>
      <c r="C8">
        <v>224</v>
      </c>
      <c r="D8" s="1">
        <f t="shared" si="0"/>
        <v>0.18312387791741472</v>
      </c>
      <c r="E8" s="1">
        <f t="shared" si="1"/>
        <v>1.121514043959345E-2</v>
      </c>
      <c r="F8" s="2">
        <f t="shared" si="2"/>
        <v>16.328273275198768</v>
      </c>
      <c r="G8" s="3"/>
    </row>
    <row r="9" spans="1:7" x14ac:dyDescent="0.2">
      <c r="A9" t="s">
        <v>9</v>
      </c>
      <c r="B9">
        <v>245</v>
      </c>
      <c r="C9">
        <v>160</v>
      </c>
      <c r="D9" s="1">
        <f t="shared" si="0"/>
        <v>2.1992818671454219E-2</v>
      </c>
      <c r="E9" s="1">
        <f t="shared" si="1"/>
        <v>8.0108145997096081E-3</v>
      </c>
      <c r="F9" s="2">
        <f t="shared" si="2"/>
        <v>2.7453910457809694</v>
      </c>
      <c r="G9" s="3"/>
    </row>
    <row r="10" spans="1:7" x14ac:dyDescent="0.2">
      <c r="A10" t="s">
        <v>10</v>
      </c>
      <c r="B10">
        <v>103</v>
      </c>
      <c r="C10">
        <v>8</v>
      </c>
      <c r="D10" s="1">
        <f t="shared" si="0"/>
        <v>9.2459605026929976E-3</v>
      </c>
      <c r="E10" s="1">
        <f t="shared" si="1"/>
        <v>4.0054072998548039E-4</v>
      </c>
      <c r="F10" s="2">
        <f t="shared" si="2"/>
        <v>23.083696140035904</v>
      </c>
      <c r="G10" s="3"/>
    </row>
    <row r="14" spans="1:7" x14ac:dyDescent="0.2">
      <c r="B14">
        <f>SUM(B2,B3,B5,B4,B6,B7,B8,B9,B10)</f>
        <v>11140</v>
      </c>
      <c r="C14">
        <f>SUM(C2,C3,C5,C4,C6,C7,C8,C9,C10)</f>
        <v>19973</v>
      </c>
      <c r="E14" s="4">
        <f xml:space="preserve"> CORREL(D2:D10,E2:E10)</f>
        <v>0.83444058110191532</v>
      </c>
    </row>
    <row r="19" spans="1:6" x14ac:dyDescent="0.2">
      <c r="A19" t="s">
        <v>15</v>
      </c>
    </row>
    <row r="20" spans="1:6" x14ac:dyDescent="0.2">
      <c r="A20" t="s">
        <v>13</v>
      </c>
      <c r="B20" t="s">
        <v>0</v>
      </c>
      <c r="C20" t="s">
        <v>1</v>
      </c>
      <c r="D20" t="s">
        <v>11</v>
      </c>
      <c r="E20" t="s">
        <v>12</v>
      </c>
      <c r="F20" t="s">
        <v>14</v>
      </c>
    </row>
    <row r="21" spans="1:6" x14ac:dyDescent="0.2">
      <c r="A21" t="s">
        <v>2</v>
      </c>
      <c r="B21">
        <v>220</v>
      </c>
      <c r="C21">
        <v>494</v>
      </c>
      <c r="D21" s="1">
        <f>B21/11140</f>
        <v>1.9748653500897665E-2</v>
      </c>
      <c r="E21" s="1">
        <f>C21/164575</f>
        <v>3.00167097068206E-3</v>
      </c>
      <c r="F21" s="2">
        <f>MAX(D21,E21)/MIN(D21,E21)*SIGN(D21-E21)</f>
        <v>6.5792199390895405</v>
      </c>
    </row>
    <row r="22" spans="1:6" x14ac:dyDescent="0.2">
      <c r="A22" t="s">
        <v>3</v>
      </c>
      <c r="B22">
        <v>1216</v>
      </c>
      <c r="C22">
        <v>8423</v>
      </c>
      <c r="D22" s="1">
        <f t="shared" ref="D22:D29" si="3">B22/11140</f>
        <v>0.10915619389587074</v>
      </c>
      <c r="E22" s="1">
        <f t="shared" ref="E22:E29" si="4">C22/164575</f>
        <v>5.1180312927236821E-2</v>
      </c>
      <c r="F22" s="2">
        <f t="shared" ref="F22:F29" si="5">MAX(D22,E22)/MIN(D22,E22)*SIGN(D22-E22)</f>
        <v>2.1327769928069484</v>
      </c>
    </row>
    <row r="23" spans="1:6" x14ac:dyDescent="0.2">
      <c r="A23" t="s">
        <v>4</v>
      </c>
      <c r="B23">
        <v>158</v>
      </c>
      <c r="C23">
        <v>171</v>
      </c>
      <c r="D23" s="1">
        <f t="shared" si="3"/>
        <v>1.4183123877917415E-2</v>
      </c>
      <c r="E23" s="1">
        <f t="shared" si="4"/>
        <v>1.0390399513899439E-3</v>
      </c>
      <c r="F23" s="2">
        <f t="shared" si="5"/>
        <v>13.65021995443426</v>
      </c>
    </row>
    <row r="24" spans="1:6" x14ac:dyDescent="0.2">
      <c r="A24" t="s">
        <v>5</v>
      </c>
      <c r="B24">
        <v>3599</v>
      </c>
      <c r="C24">
        <v>25625</v>
      </c>
      <c r="D24" s="1">
        <f t="shared" si="3"/>
        <v>0.32307001795332135</v>
      </c>
      <c r="E24" s="1">
        <f t="shared" si="4"/>
        <v>0.15570408628284976</v>
      </c>
      <c r="F24" s="2">
        <f t="shared" si="5"/>
        <v>2.0748974909138678</v>
      </c>
    </row>
    <row r="25" spans="1:6" x14ac:dyDescent="0.2">
      <c r="A25" t="s">
        <v>6</v>
      </c>
      <c r="B25">
        <v>3487</v>
      </c>
      <c r="C25">
        <v>121346</v>
      </c>
      <c r="D25" s="1">
        <f t="shared" si="3"/>
        <v>0.31301615798922799</v>
      </c>
      <c r="E25" s="1">
        <f t="shared" si="4"/>
        <v>0.73732948503721707</v>
      </c>
      <c r="F25" s="2">
        <f t="shared" si="5"/>
        <v>-2.3555636545209633</v>
      </c>
    </row>
    <row r="26" spans="1:6" x14ac:dyDescent="0.2">
      <c r="A26" t="s">
        <v>7</v>
      </c>
      <c r="B26">
        <v>72</v>
      </c>
      <c r="C26">
        <v>766</v>
      </c>
      <c r="D26" s="1">
        <f t="shared" si="3"/>
        <v>6.4631956912028724E-3</v>
      </c>
      <c r="E26" s="1">
        <f t="shared" si="4"/>
        <v>4.654412881664894E-3</v>
      </c>
      <c r="F26" s="2">
        <f t="shared" si="5"/>
        <v>1.3886167504957085</v>
      </c>
    </row>
    <row r="27" spans="1:6" x14ac:dyDescent="0.2">
      <c r="A27" t="s">
        <v>8</v>
      </c>
      <c r="B27">
        <v>2040</v>
      </c>
      <c r="C27">
        <v>6281</v>
      </c>
      <c r="D27" s="1">
        <f t="shared" si="3"/>
        <v>0.18312387791741472</v>
      </c>
      <c r="E27" s="1">
        <f t="shared" si="4"/>
        <v>3.8164970378247003E-2</v>
      </c>
      <c r="F27" s="2">
        <f t="shared" si="5"/>
        <v>4.7982187881322282</v>
      </c>
    </row>
    <row r="28" spans="1:6" x14ac:dyDescent="0.2">
      <c r="A28" t="s">
        <v>9</v>
      </c>
      <c r="B28">
        <v>245</v>
      </c>
      <c r="C28">
        <v>1453</v>
      </c>
      <c r="D28" s="1">
        <f t="shared" si="3"/>
        <v>2.1992818671454219E-2</v>
      </c>
      <c r="E28" s="1">
        <f t="shared" si="4"/>
        <v>8.8288014583016855E-3</v>
      </c>
      <c r="F28" s="2">
        <f t="shared" si="5"/>
        <v>2.4910310618407285</v>
      </c>
    </row>
    <row r="29" spans="1:6" x14ac:dyDescent="0.2">
      <c r="A29" t="s">
        <v>10</v>
      </c>
      <c r="B29">
        <v>103</v>
      </c>
      <c r="C29">
        <v>16</v>
      </c>
      <c r="D29" s="1">
        <f t="shared" si="3"/>
        <v>9.2459605026929976E-3</v>
      </c>
      <c r="E29" s="1">
        <f t="shared" si="4"/>
        <v>9.7220112410754974E-5</v>
      </c>
      <c r="F29" s="2">
        <f t="shared" si="5"/>
        <v>95.103371858168757</v>
      </c>
    </row>
    <row r="31" spans="1:6" x14ac:dyDescent="0.2">
      <c r="C31">
        <f xml:space="preserve"> SUM(C21:C29)</f>
        <v>164575</v>
      </c>
      <c r="E31" s="1">
        <f>CORREL(D21:D29,E21:E29)</f>
        <v>0.72529663127700417</v>
      </c>
    </row>
    <row r="33" spans="1:6" x14ac:dyDescent="0.2">
      <c r="A33" t="s">
        <v>16</v>
      </c>
    </row>
    <row r="34" spans="1:6" x14ac:dyDescent="0.2">
      <c r="A34" t="s">
        <v>13</v>
      </c>
      <c r="B34" t="s">
        <v>0</v>
      </c>
      <c r="C34" t="s">
        <v>1</v>
      </c>
      <c r="D34" t="s">
        <v>11</v>
      </c>
      <c r="E34" t="s">
        <v>12</v>
      </c>
      <c r="F34" t="s">
        <v>14</v>
      </c>
    </row>
    <row r="35" spans="1:6" x14ac:dyDescent="0.2">
      <c r="A35" t="s">
        <v>2</v>
      </c>
      <c r="B35">
        <v>220</v>
      </c>
      <c r="C35">
        <v>835</v>
      </c>
      <c r="D35" s="1">
        <f>B35/11140</f>
        <v>1.9748653500897665E-2</v>
      </c>
      <c r="E35" s="1">
        <f>C35/608486</f>
        <v>1.3722583592720293E-3</v>
      </c>
      <c r="F35" s="2">
        <f>MAX(D35,E35)/MIN(D35,E35)*SIGN(D35-E35)</f>
        <v>14.391352304367924</v>
      </c>
    </row>
    <row r="36" spans="1:6" x14ac:dyDescent="0.2">
      <c r="A36" t="s">
        <v>3</v>
      </c>
      <c r="B36">
        <v>1216</v>
      </c>
      <c r="C36">
        <v>19948</v>
      </c>
      <c r="D36" s="1">
        <f t="shared" ref="D36:D43" si="6">B36/11140</f>
        <v>0.10915619389587074</v>
      </c>
      <c r="E36" s="1">
        <f t="shared" ref="E36:E43" si="7">C36/608486</f>
        <v>3.2783005689531068E-2</v>
      </c>
      <c r="F36" s="2">
        <f t="shared" ref="F36:F43" si="8">MAX(D36,E36)/MIN(D36,E36)*SIGN(D36-E36)</f>
        <v>3.329657900487407</v>
      </c>
    </row>
    <row r="37" spans="1:6" x14ac:dyDescent="0.2">
      <c r="A37" t="s">
        <v>4</v>
      </c>
      <c r="B37">
        <v>158</v>
      </c>
      <c r="C37">
        <v>324</v>
      </c>
      <c r="D37" s="1">
        <f t="shared" si="6"/>
        <v>1.4183123877917415E-2</v>
      </c>
      <c r="E37" s="1">
        <f t="shared" si="7"/>
        <v>5.3246911186124253E-4</v>
      </c>
      <c r="F37" s="2">
        <f t="shared" si="8"/>
        <v>26.636519493760666</v>
      </c>
    </row>
    <row r="38" spans="1:6" x14ac:dyDescent="0.2">
      <c r="A38" t="s">
        <v>5</v>
      </c>
      <c r="B38">
        <v>3599</v>
      </c>
      <c r="C38">
        <v>83958</v>
      </c>
      <c r="D38" s="1">
        <f t="shared" si="6"/>
        <v>0.32307001795332135</v>
      </c>
      <c r="E38" s="1">
        <f t="shared" si="7"/>
        <v>0.13797852374582159</v>
      </c>
      <c r="F38" s="2">
        <f t="shared" si="8"/>
        <v>2.3414514750749746</v>
      </c>
    </row>
    <row r="39" spans="1:6" x14ac:dyDescent="0.2">
      <c r="A39" t="s">
        <v>6</v>
      </c>
      <c r="B39">
        <v>3487</v>
      </c>
      <c r="C39">
        <v>476799</v>
      </c>
      <c r="D39" s="1">
        <f t="shared" si="6"/>
        <v>0.31301615798922799</v>
      </c>
      <c r="E39" s="1">
        <f t="shared" si="7"/>
        <v>0.78358253106891529</v>
      </c>
      <c r="F39" s="2">
        <f t="shared" si="8"/>
        <v>-2.5033293364232052</v>
      </c>
    </row>
    <row r="40" spans="1:6" x14ac:dyDescent="0.2">
      <c r="A40" t="s">
        <v>7</v>
      </c>
      <c r="B40">
        <v>72</v>
      </c>
      <c r="C40">
        <v>4449</v>
      </c>
      <c r="D40" s="1">
        <f t="shared" si="6"/>
        <v>6.4631956912028724E-3</v>
      </c>
      <c r="E40" s="1">
        <f t="shared" si="7"/>
        <v>7.311589748983543E-3</v>
      </c>
      <c r="F40" s="2">
        <f t="shared" si="8"/>
        <v>-1.1312654139399538</v>
      </c>
    </row>
    <row r="41" spans="1:6" x14ac:dyDescent="0.2">
      <c r="A41" t="s">
        <v>8</v>
      </c>
      <c r="B41">
        <v>2040</v>
      </c>
      <c r="C41">
        <v>19527</v>
      </c>
      <c r="D41" s="1">
        <f t="shared" si="6"/>
        <v>0.18312387791741472</v>
      </c>
      <c r="E41" s="1">
        <f t="shared" si="7"/>
        <v>3.2091124528748405E-2</v>
      </c>
      <c r="F41" s="2">
        <f t="shared" si="8"/>
        <v>5.7063714845319815</v>
      </c>
    </row>
    <row r="42" spans="1:6" x14ac:dyDescent="0.2">
      <c r="A42" t="s">
        <v>9</v>
      </c>
      <c r="B42">
        <v>245</v>
      </c>
      <c r="C42">
        <v>2621</v>
      </c>
      <c r="D42" s="1">
        <f t="shared" si="6"/>
        <v>2.1992818671454219E-2</v>
      </c>
      <c r="E42" s="1">
        <f t="shared" si="7"/>
        <v>4.3074121672478909E-3</v>
      </c>
      <c r="F42" s="2">
        <f t="shared" si="8"/>
        <v>5.1058078069891231</v>
      </c>
    </row>
    <row r="43" spans="1:6" x14ac:dyDescent="0.2">
      <c r="A43" t="s">
        <v>10</v>
      </c>
      <c r="B43">
        <v>103</v>
      </c>
      <c r="C43">
        <v>25</v>
      </c>
      <c r="D43" s="1">
        <f t="shared" si="6"/>
        <v>9.2459605026929976E-3</v>
      </c>
      <c r="E43" s="1">
        <f t="shared" si="7"/>
        <v>4.1085579618923032E-5</v>
      </c>
      <c r="F43" s="2">
        <f t="shared" si="8"/>
        <v>225.04150089766605</v>
      </c>
    </row>
    <row r="45" spans="1:6" x14ac:dyDescent="0.2">
      <c r="C45">
        <f>SUM(C35:C43)</f>
        <v>608486</v>
      </c>
      <c r="E45" s="1">
        <f>CORREL(D35:D43,E35:E43)</f>
        <v>0.70070193445972762</v>
      </c>
    </row>
    <row r="48" spans="1:6" x14ac:dyDescent="0.2">
      <c r="A48" t="s">
        <v>13</v>
      </c>
      <c r="B48" t="s">
        <v>17</v>
      </c>
      <c r="C48" t="s">
        <v>18</v>
      </c>
      <c r="D48" t="s">
        <v>16</v>
      </c>
    </row>
    <row r="49" spans="1:4" x14ac:dyDescent="0.2">
      <c r="A49" t="s">
        <v>2</v>
      </c>
      <c r="B49" s="5">
        <v>1.0800000000000001E-2</v>
      </c>
      <c r="C49" s="5">
        <v>3.0000000000000001E-3</v>
      </c>
      <c r="D49" s="5">
        <v>1.4E-3</v>
      </c>
    </row>
    <row r="50" spans="1:4" x14ac:dyDescent="0.2">
      <c r="A50" t="s">
        <v>3</v>
      </c>
      <c r="B50" s="5">
        <v>9.2299999999999993E-2</v>
      </c>
      <c r="C50" s="5">
        <v>5.1200000000000002E-2</v>
      </c>
      <c r="D50" s="5">
        <v>3.2800000000000003E-2</v>
      </c>
    </row>
    <row r="51" spans="1:4" x14ac:dyDescent="0.2">
      <c r="A51" t="s">
        <v>4</v>
      </c>
      <c r="B51" s="5">
        <v>2.8E-3</v>
      </c>
      <c r="C51" s="5">
        <v>1E-3</v>
      </c>
      <c r="D51" s="5">
        <v>5.0000000000000001E-4</v>
      </c>
    </row>
    <row r="52" spans="1:4" x14ac:dyDescent="0.2">
      <c r="A52" t="s">
        <v>5</v>
      </c>
      <c r="B52" s="5">
        <v>0.54449999999999998</v>
      </c>
      <c r="C52" s="5">
        <v>0.15570000000000001</v>
      </c>
      <c r="D52" s="5">
        <v>0.13800000000000001</v>
      </c>
    </row>
    <row r="53" spans="1:4" x14ac:dyDescent="0.2">
      <c r="A53" t="s">
        <v>6</v>
      </c>
      <c r="B53" s="5">
        <v>0.26429999999999998</v>
      </c>
      <c r="C53" s="5">
        <v>0.73729999999999996</v>
      </c>
      <c r="D53" s="5">
        <v>0.78359999999999996</v>
      </c>
    </row>
    <row r="54" spans="1:4" x14ac:dyDescent="0.2">
      <c r="A54" t="s">
        <v>7</v>
      </c>
      <c r="B54" s="5">
        <v>6.5600000000000006E-2</v>
      </c>
      <c r="C54" s="5">
        <v>4.7000000000000002E-3</v>
      </c>
      <c r="D54" s="5">
        <v>7.3000000000000001E-3</v>
      </c>
    </row>
    <row r="55" spans="1:4" x14ac:dyDescent="0.2">
      <c r="A55" t="s">
        <v>8</v>
      </c>
      <c r="B55" s="5">
        <v>1.12E-2</v>
      </c>
      <c r="C55" s="5">
        <v>3.8199999999999998E-2</v>
      </c>
      <c r="D55" s="5">
        <v>3.2099999999999997E-2</v>
      </c>
    </row>
    <row r="56" spans="1:4" x14ac:dyDescent="0.2">
      <c r="A56" t="s">
        <v>9</v>
      </c>
      <c r="B56" s="5">
        <v>8.0000000000000002E-3</v>
      </c>
      <c r="C56" s="5">
        <v>8.8000000000000005E-3</v>
      </c>
      <c r="D56" s="5">
        <v>4.3E-3</v>
      </c>
    </row>
    <row r="57" spans="1:4" x14ac:dyDescent="0.2">
      <c r="A57" t="s">
        <v>10</v>
      </c>
      <c r="B57" s="5">
        <v>4.0000000000000002E-4</v>
      </c>
      <c r="C57" s="5">
        <v>1E-4</v>
      </c>
      <c r="D57" s="5">
        <v>0</v>
      </c>
    </row>
    <row r="58" spans="1:4" x14ac:dyDescent="0.2">
      <c r="C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wnt-k-200-undir34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cleelijiarong@gmail.com</cp:lastModifiedBy>
  <dcterms:modified xsi:type="dcterms:W3CDTF">2021-05-03T18:56:31Z</dcterms:modified>
</cp:coreProperties>
</file>