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E:\competitions\Statistical modeling\"/>
    </mc:Choice>
  </mc:AlternateContent>
  <xr:revisionPtr revIDLastSave="0" documentId="13_ncr:1_{27BBBE40-7987-445A-9A0C-D1740FB901EF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前三指标" sheetId="1" r:id="rId1"/>
    <sheet name="数据计算草稿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F4" i="1" l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3" i="1"/>
  <c r="AN3" i="1"/>
  <c r="AO3" i="1" s="1"/>
  <c r="AP3" i="1" s="1"/>
  <c r="AR3" i="1"/>
  <c r="AS3" i="1" s="1"/>
  <c r="AT3" i="1" s="1"/>
  <c r="AN4" i="1"/>
  <c r="AU4" i="1" s="1"/>
  <c r="AR4" i="1"/>
  <c r="AN5" i="1"/>
  <c r="AU5" i="1" s="1"/>
  <c r="AR5" i="1"/>
  <c r="AS5" i="1" s="1"/>
  <c r="AT5" i="1" s="1"/>
  <c r="AN6" i="1"/>
  <c r="AR6" i="1"/>
  <c r="AS6" i="1" s="1"/>
  <c r="AT6" i="1" s="1"/>
  <c r="AN7" i="1"/>
  <c r="AR7" i="1"/>
  <c r="AU7" i="1" s="1"/>
  <c r="AN8" i="1"/>
  <c r="AO8" i="1" s="1"/>
  <c r="AP8" i="1" s="1"/>
  <c r="AR8" i="1"/>
  <c r="AU8" i="1" s="1"/>
  <c r="AN9" i="1"/>
  <c r="AR9" i="1"/>
  <c r="AU9" i="1"/>
  <c r="AN10" i="1"/>
  <c r="AO10" i="1" s="1"/>
  <c r="AP10" i="1" s="1"/>
  <c r="AR10" i="1"/>
  <c r="AS10" i="1" s="1"/>
  <c r="AT10" i="1" s="1"/>
  <c r="AU10" i="1"/>
  <c r="AN11" i="1"/>
  <c r="AO11" i="1" s="1"/>
  <c r="AP11" i="1" s="1"/>
  <c r="AR11" i="1"/>
  <c r="AS11" i="1" s="1"/>
  <c r="AT11" i="1" s="1"/>
  <c r="AN12" i="1"/>
  <c r="AU12" i="1" s="1"/>
  <c r="AR12" i="1"/>
  <c r="AN13" i="1"/>
  <c r="AU13" i="1" s="1"/>
  <c r="AR13" i="1"/>
  <c r="AS13" i="1" s="1"/>
  <c r="AT13" i="1" s="1"/>
  <c r="AN14" i="1"/>
  <c r="AR14" i="1"/>
  <c r="AS14" i="1" s="1"/>
  <c r="AT14" i="1" s="1"/>
  <c r="AN15" i="1"/>
  <c r="AU15" i="1" s="1"/>
  <c r="AR15" i="1"/>
  <c r="AN16" i="1"/>
  <c r="AO16" i="1" s="1"/>
  <c r="AP16" i="1" s="1"/>
  <c r="AR16" i="1"/>
  <c r="AU16" i="1" s="1"/>
  <c r="AN17" i="1"/>
  <c r="AO17" i="1" s="1"/>
  <c r="AP17" i="1" s="1"/>
  <c r="AR17" i="1"/>
  <c r="AU17" i="1"/>
  <c r="AN18" i="1"/>
  <c r="AO18" i="1" s="1"/>
  <c r="AP18" i="1" s="1"/>
  <c r="AR18" i="1"/>
  <c r="AS18" i="1" s="1"/>
  <c r="AT18" i="1" s="1"/>
  <c r="AU18" i="1"/>
  <c r="AN19" i="1"/>
  <c r="AO19" i="1" s="1"/>
  <c r="AP19" i="1" s="1"/>
  <c r="AR19" i="1"/>
  <c r="AS19" i="1" s="1"/>
  <c r="AT19" i="1" s="1"/>
  <c r="AN20" i="1"/>
  <c r="AU20" i="1" s="1"/>
  <c r="AR20" i="1"/>
  <c r="AS20" i="1" s="1"/>
  <c r="AT20" i="1" s="1"/>
  <c r="AN21" i="1"/>
  <c r="AU21" i="1" s="1"/>
  <c r="AR21" i="1"/>
  <c r="AS21" i="1" s="1"/>
  <c r="AT21" i="1" s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X23" i="1" s="1"/>
  <c r="AY23" i="1" s="1"/>
  <c r="AW3" i="1"/>
  <c r="BA3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B22" i="1" s="1"/>
  <c r="BC22" i="1" s="1"/>
  <c r="BA9" i="1"/>
  <c r="BA8" i="1"/>
  <c r="BA7" i="1"/>
  <c r="BA6" i="1"/>
  <c r="BA5" i="1"/>
  <c r="BA4" i="1"/>
  <c r="C24" i="2"/>
  <c r="C23" i="2"/>
  <c r="C22" i="2"/>
  <c r="G21" i="2"/>
  <c r="C21" i="2"/>
  <c r="G20" i="2"/>
  <c r="C20" i="2"/>
  <c r="G19" i="2"/>
  <c r="C19" i="2"/>
  <c r="G18" i="2"/>
  <c r="C18" i="2"/>
  <c r="G17" i="2"/>
  <c r="C17" i="2"/>
  <c r="G16" i="2"/>
  <c r="C16" i="2"/>
  <c r="G15" i="2"/>
  <c r="C15" i="2"/>
  <c r="G14" i="2"/>
  <c r="C14" i="2"/>
  <c r="G13" i="2"/>
  <c r="G12" i="2"/>
  <c r="G11" i="2"/>
  <c r="G10" i="2"/>
  <c r="G9" i="2"/>
  <c r="C9" i="2"/>
  <c r="G8" i="2"/>
  <c r="C8" i="2"/>
  <c r="G7" i="2"/>
  <c r="C7" i="2"/>
  <c r="G6" i="2"/>
  <c r="C6" i="2"/>
  <c r="G5" i="2"/>
  <c r="C5" i="2"/>
  <c r="G4" i="2"/>
  <c r="C4" i="2"/>
  <c r="G3" i="2"/>
  <c r="C3" i="2"/>
  <c r="G2" i="2"/>
  <c r="C2" i="2"/>
  <c r="C1" i="2"/>
  <c r="AR23" i="1"/>
  <c r="AN23" i="1"/>
  <c r="AJ23" i="1"/>
  <c r="AE23" i="1"/>
  <c r="AA23" i="1"/>
  <c r="W23" i="1"/>
  <c r="S23" i="1"/>
  <c r="N23" i="1"/>
  <c r="J23" i="1"/>
  <c r="F23" i="1"/>
  <c r="B23" i="1"/>
  <c r="AR22" i="1"/>
  <c r="AN22" i="1"/>
  <c r="AJ22" i="1"/>
  <c r="AE22" i="1"/>
  <c r="AA22" i="1"/>
  <c r="W22" i="1"/>
  <c r="S22" i="1"/>
  <c r="N22" i="1"/>
  <c r="J22" i="1"/>
  <c r="F22" i="1"/>
  <c r="B22" i="1"/>
  <c r="AJ21" i="1"/>
  <c r="AE21" i="1"/>
  <c r="AA21" i="1"/>
  <c r="W21" i="1"/>
  <c r="S21" i="1"/>
  <c r="N21" i="1"/>
  <c r="J21" i="1"/>
  <c r="F21" i="1"/>
  <c r="B21" i="1"/>
  <c r="AJ20" i="1"/>
  <c r="AE20" i="1"/>
  <c r="AA20" i="1"/>
  <c r="W20" i="1"/>
  <c r="S20" i="1"/>
  <c r="N20" i="1"/>
  <c r="J20" i="1"/>
  <c r="F20" i="1"/>
  <c r="B20" i="1"/>
  <c r="C20" i="1" s="1"/>
  <c r="D20" i="1" s="1"/>
  <c r="AJ19" i="1"/>
  <c r="AE19" i="1"/>
  <c r="AA19" i="1"/>
  <c r="W19" i="1"/>
  <c r="S19" i="1"/>
  <c r="N19" i="1"/>
  <c r="J19" i="1"/>
  <c r="F19" i="1"/>
  <c r="B19" i="1"/>
  <c r="AJ18" i="1"/>
  <c r="AE18" i="1"/>
  <c r="AA18" i="1"/>
  <c r="W18" i="1"/>
  <c r="S18" i="1"/>
  <c r="N18" i="1"/>
  <c r="J18" i="1"/>
  <c r="F18" i="1"/>
  <c r="B18" i="1"/>
  <c r="AJ17" i="1"/>
  <c r="AE17" i="1"/>
  <c r="AA17" i="1"/>
  <c r="W17" i="1"/>
  <c r="S17" i="1"/>
  <c r="N17" i="1"/>
  <c r="J17" i="1"/>
  <c r="F17" i="1"/>
  <c r="B17" i="1"/>
  <c r="C17" i="1" s="1"/>
  <c r="D17" i="1" s="1"/>
  <c r="AJ16" i="1"/>
  <c r="AE16" i="1"/>
  <c r="AA16" i="1"/>
  <c r="W16" i="1"/>
  <c r="S16" i="1"/>
  <c r="N16" i="1"/>
  <c r="J16" i="1"/>
  <c r="F16" i="1"/>
  <c r="B16" i="1"/>
  <c r="C16" i="1" s="1"/>
  <c r="D16" i="1" s="1"/>
  <c r="AJ15" i="1"/>
  <c r="AE15" i="1"/>
  <c r="AA15" i="1"/>
  <c r="W15" i="1"/>
  <c r="S15" i="1"/>
  <c r="N15" i="1"/>
  <c r="J15" i="1"/>
  <c r="F15" i="1"/>
  <c r="B15" i="1"/>
  <c r="AJ14" i="1"/>
  <c r="AK14" i="1" s="1"/>
  <c r="AL14" i="1" s="1"/>
  <c r="AE14" i="1"/>
  <c r="AA14" i="1"/>
  <c r="W14" i="1"/>
  <c r="S14" i="1"/>
  <c r="T14" i="1" s="1"/>
  <c r="U14" i="1" s="1"/>
  <c r="N14" i="1"/>
  <c r="J14" i="1"/>
  <c r="F14" i="1"/>
  <c r="B14" i="1"/>
  <c r="C14" i="1" s="1"/>
  <c r="D14" i="1" s="1"/>
  <c r="AJ13" i="1"/>
  <c r="AE13" i="1"/>
  <c r="AA13" i="1"/>
  <c r="W13" i="1"/>
  <c r="S13" i="1"/>
  <c r="N13" i="1"/>
  <c r="J13" i="1"/>
  <c r="F13" i="1"/>
  <c r="B13" i="1"/>
  <c r="C13" i="1" s="1"/>
  <c r="D13" i="1" s="1"/>
  <c r="AJ12" i="1"/>
  <c r="AK12" i="1" s="1"/>
  <c r="AL12" i="1" s="1"/>
  <c r="AE12" i="1"/>
  <c r="AA12" i="1"/>
  <c r="W12" i="1"/>
  <c r="S12" i="1"/>
  <c r="N12" i="1"/>
  <c r="J12" i="1"/>
  <c r="F12" i="1"/>
  <c r="B12" i="1"/>
  <c r="C12" i="1" s="1"/>
  <c r="D12" i="1" s="1"/>
  <c r="AJ11" i="1"/>
  <c r="AE11" i="1"/>
  <c r="AA11" i="1"/>
  <c r="W11" i="1"/>
  <c r="S11" i="1"/>
  <c r="N11" i="1"/>
  <c r="J11" i="1"/>
  <c r="F11" i="1"/>
  <c r="B11" i="1"/>
  <c r="AJ10" i="1"/>
  <c r="AE10" i="1"/>
  <c r="AA10" i="1"/>
  <c r="W10" i="1"/>
  <c r="S10" i="1"/>
  <c r="N10" i="1"/>
  <c r="J10" i="1"/>
  <c r="F10" i="1"/>
  <c r="B10" i="1"/>
  <c r="AJ9" i="1"/>
  <c r="AE9" i="1"/>
  <c r="AA9" i="1"/>
  <c r="W9" i="1"/>
  <c r="S9" i="1"/>
  <c r="N9" i="1"/>
  <c r="J9" i="1"/>
  <c r="F9" i="1"/>
  <c r="B9" i="1"/>
  <c r="AJ8" i="1"/>
  <c r="AE8" i="1"/>
  <c r="AA8" i="1"/>
  <c r="W8" i="1"/>
  <c r="S8" i="1"/>
  <c r="N8" i="1"/>
  <c r="J8" i="1"/>
  <c r="F8" i="1"/>
  <c r="B8" i="1"/>
  <c r="AJ7" i="1"/>
  <c r="AE7" i="1"/>
  <c r="AA7" i="1"/>
  <c r="W7" i="1"/>
  <c r="S7" i="1"/>
  <c r="N7" i="1"/>
  <c r="J7" i="1"/>
  <c r="F7" i="1"/>
  <c r="B7" i="1"/>
  <c r="AJ6" i="1"/>
  <c r="AE6" i="1"/>
  <c r="AA6" i="1"/>
  <c r="W6" i="1"/>
  <c r="X6" i="1" s="1"/>
  <c r="Y6" i="1" s="1"/>
  <c r="S6" i="1"/>
  <c r="N6" i="1"/>
  <c r="J6" i="1"/>
  <c r="F6" i="1"/>
  <c r="B6" i="1"/>
  <c r="C4" i="1" s="1"/>
  <c r="D4" i="1" s="1"/>
  <c r="AJ5" i="1"/>
  <c r="AE5" i="1"/>
  <c r="AA5" i="1"/>
  <c r="W5" i="1"/>
  <c r="S5" i="1"/>
  <c r="N5" i="1"/>
  <c r="J5" i="1"/>
  <c r="F5" i="1"/>
  <c r="B5" i="1"/>
  <c r="AJ4" i="1"/>
  <c r="AE4" i="1"/>
  <c r="AA4" i="1"/>
  <c r="W4" i="1"/>
  <c r="X4" i="1" s="1"/>
  <c r="Y4" i="1" s="1"/>
  <c r="S4" i="1"/>
  <c r="N4" i="1"/>
  <c r="J4" i="1"/>
  <c r="F4" i="1"/>
  <c r="B4" i="1"/>
  <c r="AJ3" i="1"/>
  <c r="AE3" i="1"/>
  <c r="AA3" i="1"/>
  <c r="W3" i="1"/>
  <c r="S3" i="1"/>
  <c r="N3" i="1"/>
  <c r="O14" i="1" s="1"/>
  <c r="P14" i="1" s="1"/>
  <c r="J3" i="1"/>
  <c r="F3" i="1"/>
  <c r="B3" i="1"/>
  <c r="AS15" i="1" l="1"/>
  <c r="AT15" i="1" s="1"/>
  <c r="AO4" i="1"/>
  <c r="AP4" i="1" s="1"/>
  <c r="AO21" i="1"/>
  <c r="AP21" i="1" s="1"/>
  <c r="AU19" i="1"/>
  <c r="AS9" i="1"/>
  <c r="AT9" i="1" s="1"/>
  <c r="AU3" i="1"/>
  <c r="AO15" i="1"/>
  <c r="AP15" i="1" s="1"/>
  <c r="AO7" i="1"/>
  <c r="AP7" i="1" s="1"/>
  <c r="AO6" i="1"/>
  <c r="AP6" i="1" s="1"/>
  <c r="AS7" i="1"/>
  <c r="AT7" i="1" s="1"/>
  <c r="AS8" i="1"/>
  <c r="AT8" i="1" s="1"/>
  <c r="AO14" i="1"/>
  <c r="AP14" i="1" s="1"/>
  <c r="AU11" i="1"/>
  <c r="AU14" i="1"/>
  <c r="AS12" i="1"/>
  <c r="AT12" i="1" s="1"/>
  <c r="AO9" i="1"/>
  <c r="AP9" i="1" s="1"/>
  <c r="AU6" i="1"/>
  <c r="AS4" i="1"/>
  <c r="AT4" i="1" s="1"/>
  <c r="AS16" i="1"/>
  <c r="AT16" i="1" s="1"/>
  <c r="AO13" i="1"/>
  <c r="AP13" i="1" s="1"/>
  <c r="AO20" i="1"/>
  <c r="AP20" i="1" s="1"/>
  <c r="AO12" i="1"/>
  <c r="AP12" i="1" s="1"/>
  <c r="AO5" i="1"/>
  <c r="AP5" i="1" s="1"/>
  <c r="AS17" i="1"/>
  <c r="AT17" i="1" s="1"/>
  <c r="AK19" i="1"/>
  <c r="AL19" i="1" s="1"/>
  <c r="O16" i="1"/>
  <c r="P16" i="1" s="1"/>
  <c r="C11" i="1"/>
  <c r="D11" i="1" s="1"/>
  <c r="AK18" i="1"/>
  <c r="AL18" i="1" s="1"/>
  <c r="C5" i="1"/>
  <c r="D5" i="1" s="1"/>
  <c r="C23" i="1"/>
  <c r="D23" i="1" s="1"/>
  <c r="O5" i="1"/>
  <c r="P5" i="1" s="1"/>
  <c r="C19" i="1"/>
  <c r="D19" i="1" s="1"/>
  <c r="C21" i="1"/>
  <c r="D21" i="1" s="1"/>
  <c r="AX19" i="1"/>
  <c r="AY19" i="1" s="1"/>
  <c r="X5" i="1"/>
  <c r="Y5" i="1" s="1"/>
  <c r="O17" i="1"/>
  <c r="P17" i="1" s="1"/>
  <c r="AB5" i="1"/>
  <c r="AC5" i="1" s="1"/>
  <c r="O21" i="1"/>
  <c r="P21" i="1" s="1"/>
  <c r="AF19" i="1"/>
  <c r="AG19" i="1" s="1"/>
  <c r="T4" i="1"/>
  <c r="U4" i="1" s="1"/>
  <c r="AK7" i="1"/>
  <c r="AL7" i="1" s="1"/>
  <c r="T11" i="1"/>
  <c r="U11" i="1" s="1"/>
  <c r="G7" i="1"/>
  <c r="H7" i="1" s="1"/>
  <c r="AF16" i="1"/>
  <c r="AG16" i="1" s="1"/>
  <c r="AS22" i="1"/>
  <c r="AT22" i="1" s="1"/>
  <c r="AB17" i="1"/>
  <c r="AC17" i="1" s="1"/>
  <c r="T3" i="1"/>
  <c r="U3" i="1" s="1"/>
  <c r="T22" i="1"/>
  <c r="U22" i="1" s="1"/>
  <c r="T6" i="1"/>
  <c r="U6" i="1" s="1"/>
  <c r="AB6" i="1"/>
  <c r="AC6" i="1" s="1"/>
  <c r="G9" i="1"/>
  <c r="H9" i="1" s="1"/>
  <c r="AB11" i="1"/>
  <c r="AC11" i="1" s="1"/>
  <c r="O18" i="1"/>
  <c r="P18" i="1" s="1"/>
  <c r="G20" i="1"/>
  <c r="H20" i="1" s="1"/>
  <c r="AF23" i="1"/>
  <c r="AG23" i="1" s="1"/>
  <c r="X15" i="1"/>
  <c r="Y15" i="1" s="1"/>
  <c r="X14" i="1"/>
  <c r="Y14" i="1" s="1"/>
  <c r="X11" i="1"/>
  <c r="Y11" i="1" s="1"/>
  <c r="X23" i="1"/>
  <c r="Y23" i="1" s="1"/>
  <c r="X22" i="1"/>
  <c r="Y22" i="1" s="1"/>
  <c r="X10" i="1"/>
  <c r="Y10" i="1" s="1"/>
  <c r="X9" i="1"/>
  <c r="Y9" i="1" s="1"/>
  <c r="X8" i="1"/>
  <c r="Y8" i="1" s="1"/>
  <c r="X7" i="1"/>
  <c r="Y7" i="1" s="1"/>
  <c r="X19" i="1"/>
  <c r="Y19" i="1" s="1"/>
  <c r="X12" i="1"/>
  <c r="Y12" i="1" s="1"/>
  <c r="X13" i="1"/>
  <c r="Y13" i="1" s="1"/>
  <c r="X3" i="1"/>
  <c r="Y3" i="1" s="1"/>
  <c r="AB4" i="1"/>
  <c r="AC4" i="1" s="1"/>
  <c r="AB22" i="1"/>
  <c r="AC22" i="1" s="1"/>
  <c r="AB23" i="1"/>
  <c r="AC23" i="1" s="1"/>
  <c r="AB16" i="1"/>
  <c r="AC16" i="1" s="1"/>
  <c r="G5" i="1"/>
  <c r="H5" i="1" s="1"/>
  <c r="AK9" i="1"/>
  <c r="AL9" i="1" s="1"/>
  <c r="G17" i="1"/>
  <c r="H17" i="1" s="1"/>
  <c r="T18" i="1"/>
  <c r="U18" i="1" s="1"/>
  <c r="AB19" i="1"/>
  <c r="AC19" i="1" s="1"/>
  <c r="AB21" i="1"/>
  <c r="AC21" i="1" s="1"/>
  <c r="AB9" i="1"/>
  <c r="AC9" i="1" s="1"/>
  <c r="T8" i="1"/>
  <c r="U8" i="1" s="1"/>
  <c r="G12" i="1"/>
  <c r="H12" i="1" s="1"/>
  <c r="AB14" i="1"/>
  <c r="AC14" i="1" s="1"/>
  <c r="G15" i="1"/>
  <c r="H15" i="1" s="1"/>
  <c r="T16" i="1"/>
  <c r="U16" i="1" s="1"/>
  <c r="AB15" i="1"/>
  <c r="AC15" i="1" s="1"/>
  <c r="G4" i="1"/>
  <c r="H4" i="1" s="1"/>
  <c r="AF3" i="1"/>
  <c r="AG3" i="1" s="1"/>
  <c r="AK6" i="1"/>
  <c r="AL6" i="1" s="1"/>
  <c r="AK20" i="1"/>
  <c r="AL20" i="1" s="1"/>
  <c r="AB8" i="1"/>
  <c r="AC8" i="1" s="1"/>
  <c r="T10" i="1"/>
  <c r="U10" i="1" s="1"/>
  <c r="AB13" i="1"/>
  <c r="AC13" i="1" s="1"/>
  <c r="G14" i="1"/>
  <c r="H14" i="1" s="1"/>
  <c r="G23" i="1"/>
  <c r="H23" i="1" s="1"/>
  <c r="AO23" i="1"/>
  <c r="AP23" i="1" s="1"/>
  <c r="K13" i="1"/>
  <c r="L13" i="1" s="1"/>
  <c r="K12" i="1"/>
  <c r="L12" i="1" s="1"/>
  <c r="K21" i="1"/>
  <c r="L21" i="1" s="1"/>
  <c r="K20" i="1"/>
  <c r="L20" i="1" s="1"/>
  <c r="K18" i="1"/>
  <c r="L18" i="1" s="1"/>
  <c r="K17" i="1"/>
  <c r="L17" i="1" s="1"/>
  <c r="K16" i="1"/>
  <c r="L16" i="1" s="1"/>
  <c r="K15" i="1"/>
  <c r="L15" i="1" s="1"/>
  <c r="K14" i="1"/>
  <c r="L14" i="1" s="1"/>
  <c r="K11" i="1"/>
  <c r="L11" i="1" s="1"/>
  <c r="K3" i="1"/>
  <c r="L3" i="1" s="1"/>
  <c r="K5" i="1"/>
  <c r="L5" i="1" s="1"/>
  <c r="G8" i="1"/>
  <c r="H8" i="1" s="1"/>
  <c r="T15" i="1"/>
  <c r="U15" i="1" s="1"/>
  <c r="T20" i="1"/>
  <c r="U20" i="1" s="1"/>
  <c r="K4" i="1"/>
  <c r="L4" i="1" s="1"/>
  <c r="AK4" i="1"/>
  <c r="AL4" i="1" s="1"/>
  <c r="AK8" i="1"/>
  <c r="AL8" i="1" s="1"/>
  <c r="AB10" i="1"/>
  <c r="AC10" i="1" s="1"/>
  <c r="G16" i="1"/>
  <c r="H16" i="1" s="1"/>
  <c r="AB18" i="1"/>
  <c r="AC18" i="1" s="1"/>
  <c r="G21" i="1"/>
  <c r="H21" i="1" s="1"/>
  <c r="T7" i="1"/>
  <c r="U7" i="1" s="1"/>
  <c r="G11" i="1"/>
  <c r="H11" i="1" s="1"/>
  <c r="G18" i="1"/>
  <c r="H18" i="1" s="1"/>
  <c r="G6" i="1"/>
  <c r="H6" i="1" s="1"/>
  <c r="G3" i="1"/>
  <c r="H3" i="1" s="1"/>
  <c r="G22" i="1"/>
  <c r="H22" i="1" s="1"/>
  <c r="O23" i="1"/>
  <c r="P23" i="1" s="1"/>
  <c r="O4" i="1"/>
  <c r="P4" i="1" s="1"/>
  <c r="O20" i="1"/>
  <c r="P20" i="1" s="1"/>
  <c r="O15" i="1"/>
  <c r="P15" i="1" s="1"/>
  <c r="AP25" i="1"/>
  <c r="AP27" i="1" s="1"/>
  <c r="AO22" i="1"/>
  <c r="AP22" i="1" s="1"/>
  <c r="T5" i="1"/>
  <c r="U5" i="1" s="1"/>
  <c r="AB7" i="1"/>
  <c r="AC7" i="1" s="1"/>
  <c r="T9" i="1"/>
  <c r="U9" i="1" s="1"/>
  <c r="G10" i="1"/>
  <c r="H10" i="1" s="1"/>
  <c r="O11" i="1"/>
  <c r="P11" i="1" s="1"/>
  <c r="AB12" i="1"/>
  <c r="AC12" i="1" s="1"/>
  <c r="G13" i="1"/>
  <c r="H13" i="1" s="1"/>
  <c r="AK13" i="1"/>
  <c r="AL13" i="1" s="1"/>
  <c r="T17" i="1"/>
  <c r="U17" i="1" s="1"/>
  <c r="O19" i="1"/>
  <c r="P19" i="1" s="1"/>
  <c r="AB20" i="1"/>
  <c r="AC20" i="1" s="1"/>
  <c r="T23" i="1"/>
  <c r="U23" i="1" s="1"/>
  <c r="AK10" i="1"/>
  <c r="AL10" i="1" s="1"/>
  <c r="AF14" i="1"/>
  <c r="AG14" i="1" s="1"/>
  <c r="K19" i="1"/>
  <c r="L19" i="1" s="1"/>
  <c r="AF20" i="1"/>
  <c r="AG20" i="1" s="1"/>
  <c r="T21" i="1"/>
  <c r="U21" i="1" s="1"/>
  <c r="AK21" i="1"/>
  <c r="AL21" i="1" s="1"/>
  <c r="K23" i="1"/>
  <c r="L23" i="1" s="1"/>
  <c r="AS23" i="1"/>
  <c r="AT23" i="1" s="1"/>
  <c r="BB3" i="1"/>
  <c r="BC3" i="1" s="1"/>
  <c r="BB9" i="1"/>
  <c r="BC9" i="1" s="1"/>
  <c r="BB14" i="1"/>
  <c r="BC14" i="1" s="1"/>
  <c r="BB16" i="1"/>
  <c r="BC16" i="1" s="1"/>
  <c r="AX17" i="1"/>
  <c r="AY17" i="1" s="1"/>
  <c r="AX9" i="1"/>
  <c r="AY9" i="1" s="1"/>
  <c r="K6" i="1"/>
  <c r="L6" i="1" s="1"/>
  <c r="AK11" i="1"/>
  <c r="AL11" i="1" s="1"/>
  <c r="T12" i="1"/>
  <c r="U12" i="1" s="1"/>
  <c r="T13" i="1"/>
  <c r="U13" i="1" s="1"/>
  <c r="C15" i="1"/>
  <c r="D15" i="1" s="1"/>
  <c r="AF15" i="1"/>
  <c r="AG15" i="1" s="1"/>
  <c r="X21" i="1"/>
  <c r="Y21" i="1" s="1"/>
  <c r="BB23" i="1"/>
  <c r="BC23" i="1" s="1"/>
  <c r="AX3" i="1"/>
  <c r="AY3" i="1" s="1"/>
  <c r="AX10" i="1"/>
  <c r="AY10" i="1" s="1"/>
  <c r="AX18" i="1"/>
  <c r="AY18" i="1" s="1"/>
  <c r="AX16" i="1"/>
  <c r="AY16" i="1" s="1"/>
  <c r="AX8" i="1"/>
  <c r="AY8" i="1" s="1"/>
  <c r="AX13" i="1"/>
  <c r="AY13" i="1" s="1"/>
  <c r="AX15" i="1"/>
  <c r="AY15" i="1" s="1"/>
  <c r="AX7" i="1"/>
  <c r="AY7" i="1" s="1"/>
  <c r="BB21" i="1"/>
  <c r="BC21" i="1" s="1"/>
  <c r="AX14" i="1"/>
  <c r="AY14" i="1" s="1"/>
  <c r="AK3" i="1"/>
  <c r="AL3" i="1" s="1"/>
  <c r="C6" i="1"/>
  <c r="D6" i="1" s="1"/>
  <c r="O6" i="1"/>
  <c r="P6" i="1" s="1"/>
  <c r="AK16" i="1"/>
  <c r="AL16" i="1" s="1"/>
  <c r="C18" i="1"/>
  <c r="D18" i="1" s="1"/>
  <c r="AF18" i="1"/>
  <c r="AG18" i="1" s="1"/>
  <c r="O22" i="1"/>
  <c r="P22" i="1" s="1"/>
  <c r="AF22" i="1"/>
  <c r="AG22" i="1" s="1"/>
  <c r="BB8" i="1"/>
  <c r="BC8" i="1" s="1"/>
  <c r="AX5" i="1"/>
  <c r="AY5" i="1" s="1"/>
  <c r="AF5" i="1"/>
  <c r="AG5" i="1" s="1"/>
  <c r="K8" i="1"/>
  <c r="L8" i="1" s="1"/>
  <c r="AK15" i="1"/>
  <c r="AL15" i="1" s="1"/>
  <c r="X20" i="1"/>
  <c r="Y20" i="1" s="1"/>
  <c r="AX22" i="1"/>
  <c r="AY22" i="1" s="1"/>
  <c r="O7" i="1"/>
  <c r="P7" i="1" s="1"/>
  <c r="O8" i="1"/>
  <c r="P8" i="1" s="1"/>
  <c r="O9" i="1"/>
  <c r="P9" i="1" s="1"/>
  <c r="O10" i="1"/>
  <c r="P10" i="1" s="1"/>
  <c r="X16" i="1"/>
  <c r="Y16" i="1" s="1"/>
  <c r="AK17" i="1"/>
  <c r="AL17" i="1" s="1"/>
  <c r="T19" i="1"/>
  <c r="U19" i="1" s="1"/>
  <c r="C22" i="1"/>
  <c r="D22" i="1" s="1"/>
  <c r="AK22" i="1"/>
  <c r="AL22" i="1" s="1"/>
  <c r="BB13" i="1"/>
  <c r="BC13" i="1" s="1"/>
  <c r="BB7" i="1"/>
  <c r="BC7" i="1" s="1"/>
  <c r="AX4" i="1"/>
  <c r="AY4" i="1" s="1"/>
  <c r="K7" i="1"/>
  <c r="L7" i="1" s="1"/>
  <c r="K10" i="1"/>
  <c r="L10" i="1" s="1"/>
  <c r="AK23" i="1"/>
  <c r="AL23" i="1" s="1"/>
  <c r="AX6" i="1"/>
  <c r="AY6" i="1" s="1"/>
  <c r="AF13" i="1"/>
  <c r="AG13" i="1" s="1"/>
  <c r="AF12" i="1"/>
  <c r="AG12" i="1" s="1"/>
  <c r="AF4" i="1"/>
  <c r="AG4" i="1" s="1"/>
  <c r="C3" i="1"/>
  <c r="D3" i="1" s="1"/>
  <c r="D25" i="1" s="1"/>
  <c r="D27" i="1" s="1"/>
  <c r="O3" i="1"/>
  <c r="P3" i="1" s="1"/>
  <c r="AB3" i="1"/>
  <c r="AC3" i="1" s="1"/>
  <c r="AK5" i="1"/>
  <c r="AL5" i="1" s="1"/>
  <c r="C7" i="1"/>
  <c r="D7" i="1" s="1"/>
  <c r="C8" i="1"/>
  <c r="D8" i="1" s="1"/>
  <c r="C9" i="1"/>
  <c r="D9" i="1" s="1"/>
  <c r="C10" i="1"/>
  <c r="D10" i="1" s="1"/>
  <c r="X17" i="1"/>
  <c r="Y17" i="1" s="1"/>
  <c r="AF21" i="1"/>
  <c r="AG21" i="1" s="1"/>
  <c r="BB6" i="1"/>
  <c r="BC6" i="1" s="1"/>
  <c r="AX21" i="1"/>
  <c r="AY21" i="1" s="1"/>
  <c r="K22" i="1"/>
  <c r="L22" i="1" s="1"/>
  <c r="AX12" i="1"/>
  <c r="AY12" i="1" s="1"/>
  <c r="K9" i="1"/>
  <c r="L9" i="1" s="1"/>
  <c r="AF17" i="1"/>
  <c r="AG17" i="1" s="1"/>
  <c r="AX11" i="1"/>
  <c r="AY11" i="1" s="1"/>
  <c r="AF6" i="1"/>
  <c r="AG6" i="1" s="1"/>
  <c r="AF7" i="1"/>
  <c r="AG7" i="1" s="1"/>
  <c r="AF8" i="1"/>
  <c r="AG8" i="1" s="1"/>
  <c r="AF9" i="1"/>
  <c r="AG9" i="1" s="1"/>
  <c r="AF10" i="1"/>
  <c r="AG10" i="1" s="1"/>
  <c r="AF11" i="1"/>
  <c r="AG11" i="1" s="1"/>
  <c r="O12" i="1"/>
  <c r="P12" i="1" s="1"/>
  <c r="O13" i="1"/>
  <c r="P13" i="1" s="1"/>
  <c r="X18" i="1"/>
  <c r="Y18" i="1" s="1"/>
  <c r="G19" i="1"/>
  <c r="H19" i="1" s="1"/>
  <c r="BB15" i="1"/>
  <c r="BC15" i="1" s="1"/>
  <c r="BB5" i="1"/>
  <c r="BC5" i="1" s="1"/>
  <c r="AX20" i="1"/>
  <c r="AY20" i="1" s="1"/>
  <c r="BB18" i="1"/>
  <c r="BC18" i="1" s="1"/>
  <c r="BB10" i="1"/>
  <c r="BC10" i="1" s="1"/>
  <c r="BB20" i="1"/>
  <c r="BC20" i="1" s="1"/>
  <c r="BB12" i="1"/>
  <c r="BC12" i="1" s="1"/>
  <c r="BB4" i="1"/>
  <c r="BC4" i="1" s="1"/>
  <c r="BB19" i="1"/>
  <c r="BC19" i="1" s="1"/>
  <c r="BB11" i="1"/>
  <c r="BC11" i="1" s="1"/>
  <c r="BB17" i="1"/>
  <c r="BC17" i="1" s="1"/>
  <c r="P25" i="1" l="1"/>
  <c r="P27" i="1" s="1"/>
  <c r="AL25" i="1"/>
  <c r="AL27" i="1" s="1"/>
  <c r="H25" i="1"/>
  <c r="H27" i="1" s="1"/>
  <c r="Y25" i="1"/>
  <c r="Y27" i="1" s="1"/>
  <c r="BC25" i="1"/>
  <c r="BC27" i="1" s="1"/>
  <c r="AG25" i="1"/>
  <c r="AG27" i="1" s="1"/>
  <c r="AT25" i="1"/>
  <c r="AT27" i="1" s="1"/>
  <c r="AY25" i="1"/>
  <c r="AY27" i="1" s="1"/>
  <c r="L25" i="1"/>
  <c r="L27" i="1" s="1"/>
  <c r="U25" i="1"/>
  <c r="U27" i="1" s="1"/>
  <c r="AC25" i="1"/>
  <c r="AC27" i="1" s="1"/>
  <c r="E30" i="1" l="1"/>
  <c r="D29" i="1" s="1"/>
  <c r="BC29" i="1"/>
  <c r="AP29" i="1"/>
  <c r="H29" i="1"/>
  <c r="BP29" i="1"/>
  <c r="AL29" i="1"/>
  <c r="CC29" i="1"/>
  <c r="AG29" i="1"/>
  <c r="BH29" i="1"/>
  <c r="Y29" i="1"/>
  <c r="U29" i="1"/>
  <c r="P29" i="1"/>
  <c r="AC29" i="1" l="1"/>
  <c r="AY29" i="1"/>
  <c r="BU29" i="1"/>
  <c r="AT29" i="1"/>
  <c r="BL29" i="1"/>
  <c r="BQ16" i="1" s="1"/>
  <c r="L29" i="1"/>
  <c r="Q3" i="1" s="1"/>
  <c r="BY29" i="1"/>
  <c r="CD21" i="1" s="1"/>
  <c r="Q21" i="1"/>
  <c r="AH18" i="1"/>
  <c r="AH10" i="1"/>
  <c r="AH3" i="1"/>
  <c r="AH19" i="1"/>
  <c r="AH11" i="1"/>
  <c r="AH20" i="1"/>
  <c r="AH12" i="1"/>
  <c r="AH4" i="1"/>
  <c r="AH16" i="1"/>
  <c r="AH9" i="1"/>
  <c r="AH8" i="1"/>
  <c r="AH17" i="1"/>
  <c r="AH21" i="1"/>
  <c r="AH13" i="1"/>
  <c r="AH5" i="1"/>
  <c r="AH22" i="1"/>
  <c r="AH14" i="1"/>
  <c r="AH6" i="1"/>
  <c r="AH23" i="1"/>
  <c r="AH15" i="1"/>
  <c r="AH7" i="1"/>
  <c r="Q13" i="1"/>
  <c r="AU22" i="1"/>
  <c r="AU23" i="1"/>
  <c r="BQ22" i="1"/>
  <c r="BQ14" i="1"/>
  <c r="BQ6" i="1"/>
  <c r="BQ5" i="1"/>
  <c r="BQ19" i="1"/>
  <c r="BQ11" i="1"/>
  <c r="BQ3" i="1"/>
  <c r="Q20" i="1" l="1"/>
  <c r="BQ13" i="1"/>
  <c r="Q18" i="1"/>
  <c r="BQ4" i="1"/>
  <c r="CD9" i="1"/>
  <c r="Q12" i="1"/>
  <c r="CD14" i="1"/>
  <c r="BQ12" i="1"/>
  <c r="BQ20" i="1"/>
  <c r="BQ23" i="1"/>
  <c r="CD5" i="1"/>
  <c r="Q22" i="1"/>
  <c r="Q23" i="1"/>
  <c r="CD10" i="1"/>
  <c r="BQ18" i="1"/>
  <c r="Q17" i="1"/>
  <c r="BQ9" i="1"/>
  <c r="BQ7" i="1"/>
  <c r="Q8" i="1"/>
  <c r="Q6" i="1"/>
  <c r="CD11" i="1"/>
  <c r="Q19" i="1"/>
  <c r="BQ21" i="1"/>
  <c r="BQ17" i="1"/>
  <c r="BQ15" i="1"/>
  <c r="Q4" i="1"/>
  <c r="Q7" i="1"/>
  <c r="Q10" i="1"/>
  <c r="Q16" i="1"/>
  <c r="Q5" i="1"/>
  <c r="BQ10" i="1"/>
  <c r="BQ8" i="1"/>
  <c r="Q15" i="1"/>
  <c r="Q9" i="1"/>
  <c r="Q11" i="1"/>
  <c r="Q14" i="1"/>
  <c r="CD8" i="1"/>
  <c r="CD23" i="1"/>
  <c r="CD19" i="1"/>
  <c r="CD17" i="1"/>
  <c r="CD18" i="1"/>
  <c r="CD16" i="1"/>
  <c r="CD4" i="1"/>
  <c r="CD6" i="1"/>
  <c r="CD7" i="1"/>
  <c r="CD12" i="1"/>
  <c r="CD22" i="1"/>
  <c r="CD15" i="1"/>
  <c r="CD20" i="1"/>
  <c r="CD13" i="1"/>
  <c r="CD3" i="1"/>
</calcChain>
</file>

<file path=xl/sharedStrings.xml><?xml version="1.0" encoding="utf-8"?>
<sst xmlns="http://schemas.openxmlformats.org/spreadsheetml/2006/main" count="148" uniqueCount="147">
  <si>
    <t>综合质效</t>
  </si>
  <si>
    <t>创新发展</t>
  </si>
  <si>
    <t>协调发展</t>
  </si>
  <si>
    <t>绿色发展</t>
  </si>
  <si>
    <t>开放发展</t>
  </si>
  <si>
    <t>共享发展</t>
  </si>
  <si>
    <t>年份</t>
  </si>
  <si>
    <t>Yi1</t>
  </si>
  <si>
    <t>Pi1</t>
  </si>
  <si>
    <t>Pi1*lnPi1</t>
  </si>
  <si>
    <t>人均地区生产总值（元</t>
  </si>
  <si>
    <t>Yi2</t>
  </si>
  <si>
    <t>Pi2</t>
  </si>
  <si>
    <t>Pi2*lnPi2</t>
  </si>
  <si>
    <t>第三产业占地区生产总值比重（%</t>
  </si>
  <si>
    <t>Yi3</t>
  </si>
  <si>
    <t>Pi3</t>
  </si>
  <si>
    <t>Pi3*lnPi3</t>
  </si>
  <si>
    <t>工业占地区生产总值比重（%</t>
  </si>
  <si>
    <t>Yi4</t>
  </si>
  <si>
    <t>Pi4</t>
  </si>
  <si>
    <t>Pi4*lnPi4</t>
  </si>
  <si>
    <t>R1</t>
  </si>
  <si>
    <t>社会消费品零售总额（亿元</t>
  </si>
  <si>
    <t>Yi5</t>
  </si>
  <si>
    <t>Pi5</t>
  </si>
  <si>
    <t>Pi5*lnPi5</t>
  </si>
  <si>
    <t>R&amp;D人员（万人</t>
  </si>
  <si>
    <t>Yi6</t>
  </si>
  <si>
    <t>Pi6</t>
  </si>
  <si>
    <t>Pi6*lnPi6</t>
  </si>
  <si>
    <t>R&amp;D经费投入强度（亿</t>
  </si>
  <si>
    <t>Yi7</t>
  </si>
  <si>
    <t>Pi7</t>
  </si>
  <si>
    <t>PI7*lnPi7</t>
  </si>
  <si>
    <t>专利批准数（件</t>
  </si>
  <si>
    <t>Yi8</t>
  </si>
  <si>
    <t>Pi8</t>
  </si>
  <si>
    <t>Pi8*lnPi8</t>
  </si>
  <si>
    <t>R2</t>
  </si>
  <si>
    <t>高新技术产业增加值（亿元</t>
  </si>
  <si>
    <t>Yi9</t>
  </si>
  <si>
    <t>Pi9</t>
  </si>
  <si>
    <t>Pi9*lnPi9</t>
  </si>
  <si>
    <t>城镇化率（%</t>
  </si>
  <si>
    <t>Yi10</t>
  </si>
  <si>
    <t>Pi10</t>
  </si>
  <si>
    <t>Pi10*lnPi10</t>
  </si>
  <si>
    <t>城乡居民消费水平之比</t>
  </si>
  <si>
    <t>Yi11</t>
  </si>
  <si>
    <t>Pi11</t>
  </si>
  <si>
    <t>Pi11*lnPi11</t>
  </si>
  <si>
    <t>R3</t>
  </si>
  <si>
    <t>城乡居民人均可支配收入之比</t>
  </si>
  <si>
    <t>Yi12</t>
  </si>
  <si>
    <t>Pi12</t>
  </si>
  <si>
    <t>Pi12*lnPi12</t>
  </si>
  <si>
    <t>单位GDP能耗(吨标准煤/万元)</t>
  </si>
  <si>
    <t>Yi13</t>
  </si>
  <si>
    <t>Pi13</t>
  </si>
  <si>
    <t>Pi13*lnPi13</t>
  </si>
  <si>
    <t>单位GDP废水排放量（万吨/亿元）</t>
  </si>
  <si>
    <t>Yi15</t>
  </si>
  <si>
    <t>Pi15</t>
  </si>
  <si>
    <t>Pi15*lnPi15</t>
  </si>
  <si>
    <t>进出口总额（亿美元）</t>
  </si>
  <si>
    <t>Yi16</t>
  </si>
  <si>
    <t>Pi16</t>
  </si>
  <si>
    <t>Pi16*lnPi16</t>
  </si>
  <si>
    <t>实际外商直接投资金额（亿美元）</t>
  </si>
  <si>
    <t>Yi17</t>
  </si>
  <si>
    <t>Pi17</t>
  </si>
  <si>
    <t>Pi17*lnPi17</t>
  </si>
  <si>
    <t>R5</t>
  </si>
  <si>
    <t>国际旅游外汇收入（亿美元）</t>
  </si>
  <si>
    <t>Yi18</t>
  </si>
  <si>
    <t>Pi18</t>
  </si>
  <si>
    <t>Pi18*lnPi18</t>
  </si>
  <si>
    <t>城镇登记失业率（%）</t>
  </si>
  <si>
    <t>Yi19</t>
  </si>
  <si>
    <t>Pi19</t>
  </si>
  <si>
    <t>Pi19*lnPi19</t>
  </si>
  <si>
    <t>基本养老保险参保率（%）</t>
  </si>
  <si>
    <t>Yi20</t>
  </si>
  <si>
    <t>Pi20</t>
  </si>
  <si>
    <t>Pi20*lnPi20</t>
  </si>
  <si>
    <t>R6</t>
  </si>
  <si>
    <t>每千人口医生数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</si>
  <si>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</si>
  <si>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</si>
  <si>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</si>
  <si>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</si>
  <si>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</si>
  <si>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</si>
  <si>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</si>
  <si>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</si>
  <si>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</si>
  <si>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</si>
  <si>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</si>
  <si>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</si>
  <si>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</si>
  <si>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E15</t>
  </si>
  <si>
    <t>E16</t>
  </si>
  <si>
    <t>E17</t>
  </si>
  <si>
    <t>E18</t>
  </si>
  <si>
    <t>E19</t>
  </si>
  <si>
    <t>E20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</si>
  <si>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</si>
  <si>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</si>
  <si>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</si>
  <si>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</si>
  <si>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</si>
  <si>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</si>
  <si>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</si>
  <si>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</si>
  <si>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</si>
  <si>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</si>
  <si>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</si>
  <si>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</si>
  <si>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</si>
  <si>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D15</t>
  </si>
  <si>
    <t>D16</t>
  </si>
  <si>
    <t>D17</t>
  </si>
  <si>
    <t>D18</t>
  </si>
  <si>
    <t>D19</t>
  </si>
  <si>
    <t>D20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</si>
  <si>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</si>
  <si>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</si>
  <si>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</si>
  <si>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</si>
  <si>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</si>
  <si>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</si>
  <si>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</si>
  <si>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</si>
  <si>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</si>
  <si>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</si>
  <si>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</si>
  <si>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</si>
  <si>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</si>
  <si>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W15</t>
  </si>
  <si>
    <t>W16</t>
  </si>
  <si>
    <t>W17</t>
  </si>
  <si>
    <t>W18</t>
  </si>
  <si>
    <t>W19</t>
  </si>
  <si>
    <t>W20</t>
  </si>
  <si>
    <t>R4</t>
    <phoneticPr fontId="19" type="noConversion"/>
  </si>
  <si>
    <t>R总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</si>
</sst>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0_);[Red]\(0.00\)"/>
    <numFmt numFmtId="178" formatCode="0.00000000_ "/>
    <numFmt numFmtId="179" formatCode="0.000_ "/>
    <numFmt numFmtId="180" formatCode="0.000_);[Red]\(0.000\)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22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theme="4" tint="-0.249977111117893"/>
      <name val="等线"/>
      <charset val="134"/>
      <scheme val="minor"/>
    </font>
    <font>
      <b/>
      <sz val="14"/>
      <color theme="1"/>
      <name val="等线"/>
      <charset val="134"/>
      <scheme val="minor"/>
    </font>
    <font>
      <b/>
      <sz val="11"/>
      <color rgb="FF00B050"/>
      <name val="等线"/>
      <charset val="134"/>
      <scheme val="minor"/>
    </font>
    <font>
      <b/>
      <sz val="11"/>
      <color theme="5" tint="0.39994506668294322"/>
      <name val="等线"/>
      <charset val="134"/>
      <scheme val="minor"/>
    </font>
    <font>
      <b/>
      <sz val="11"/>
      <color rgb="FF92D050"/>
      <name val="等线"/>
      <charset val="134"/>
      <scheme val="minor"/>
    </font>
    <font>
      <sz val="10"/>
      <color rgb="FF404040"/>
      <name val="Microsoft YaHei"/>
      <charset val="134"/>
    </font>
    <font>
      <b/>
      <sz val="11"/>
      <color theme="9" tint="0.39994506668294322"/>
      <name val="等线"/>
      <charset val="134"/>
      <scheme val="minor"/>
    </font>
    <font>
      <sz val="11"/>
      <color rgb="FF0070C0"/>
      <name val="等线"/>
      <charset val="134"/>
      <scheme val="minor"/>
    </font>
    <font>
      <sz val="11"/>
      <color rgb="FF7030A0"/>
      <name val="等线"/>
      <charset val="134"/>
      <scheme val="minor"/>
    </font>
    <font>
      <sz val="11"/>
      <color rgb="FFF37A29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8"/>
      <name val="等线"/>
      <charset val="134"/>
      <scheme val="minor"/>
    </font>
    <font>
      <sz val="11"/>
      <color theme="9"/>
      <name val="等线"/>
      <charset val="134"/>
      <scheme val="minor"/>
    </font>
    <font>
      <sz val="11"/>
      <color rgb="FF002060"/>
      <name val="等线"/>
      <charset val="134"/>
      <scheme val="minor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rgb="FF7030A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1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78" fontId="12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180" fontId="4" fillId="0" borderId="0" xfId="0" applyNumberFormat="1" applyFon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0" fontId="0" fillId="0" borderId="0" xfId="0" applyNumberFormat="1">
      <alignment vertical="center"/>
    </xf>
    <xf numFmtId="179" fontId="4" fillId="0" borderId="0" xfId="0" applyNumberFormat="1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179" fontId="11" fillId="0" borderId="0" xfId="0" applyNumberFormat="1" applyFont="1" applyAlignment="1">
      <alignment horizontal="center" vertical="center"/>
    </xf>
    <xf numFmtId="179" fontId="21" fillId="0" borderId="0" xfId="0" applyNumberFormat="1" applyFont="1" applyAlignment="1">
      <alignment horizontal="center" vertical="center"/>
    </xf>
    <xf numFmtId="179" fontId="13" fillId="0" borderId="0" xfId="0" applyNumberFormat="1" applyFont="1" applyAlignment="1">
      <alignment horizontal="center" vertical="center"/>
    </xf>
    <xf numFmtId="179" fontId="16" fillId="0" borderId="0" xfId="0" applyNumberFormat="1" applyFont="1" applyAlignment="1">
      <alignment horizontal="center" vertical="center"/>
    </xf>
    <xf numFmtId="179" fontId="18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37A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320"/>
  <sheetViews>
    <sheetView tabSelected="1" zoomScaleNormal="100" workbookViewId="0">
      <pane xSplit="1" ySplit="2" topLeftCell="BS3" activePane="bottomRight" state="frozen"/>
      <selection pane="topRight"/>
      <selection pane="bottomLeft"/>
      <selection pane="bottomRight" activeCell="A23" sqref="A23"/>
    </sheetView>
  </sheetViews>
  <sheetFormatPr defaultColWidth="9" defaultRowHeight="14"/>
  <cols>
    <col min="1" max="1" width="7.9375" customWidth="1"/>
    <col min="2" max="3" width="12.64453125" customWidth="1"/>
    <col min="4" max="4" width="13.8203125" customWidth="1"/>
    <col min="5" max="5" width="20.9375" customWidth="1"/>
    <col min="6" max="7" width="12.64453125" customWidth="1"/>
    <col min="8" max="8" width="13.8203125" customWidth="1"/>
    <col min="9" max="9" width="30.17578125" customWidth="1"/>
    <col min="10" max="11" width="12.64453125" customWidth="1"/>
    <col min="12" max="12" width="13.8203125" customWidth="1"/>
    <col min="13" max="13" width="26" customWidth="1"/>
    <col min="14" max="15" width="12.64453125" customWidth="1"/>
    <col min="16" max="16" width="13.8203125" customWidth="1"/>
    <col min="17" max="17" width="13.8203125" style="30" customWidth="1"/>
    <col min="18" max="18" width="25" customWidth="1"/>
    <col min="19" max="20" width="12.64453125" customWidth="1"/>
    <col min="21" max="21" width="13.8203125" customWidth="1"/>
    <col min="22" max="22" width="15.17578125" customWidth="1"/>
    <col min="23" max="24" width="12.64453125" customWidth="1"/>
    <col min="25" max="25" width="13.8203125" customWidth="1"/>
    <col min="26" max="26" width="21.3515625" customWidth="1"/>
    <col min="27" max="28" width="12.64453125" customWidth="1"/>
    <col min="29" max="29" width="13.8203125" customWidth="1"/>
    <col min="30" max="30" width="14.8203125" customWidth="1"/>
    <col min="31" max="32" width="12.64453125" customWidth="1"/>
    <col min="33" max="33" width="13.8203125" customWidth="1"/>
    <col min="34" max="34" width="13.8203125" style="33" customWidth="1"/>
    <col min="35" max="35" width="25" customWidth="1"/>
    <col min="36" max="37" width="12.64453125" customWidth="1"/>
    <col min="38" max="38" width="13.8203125" customWidth="1"/>
    <col min="39" max="39" width="11.76171875" customWidth="1"/>
    <col min="40" max="41" width="12.64453125" customWidth="1"/>
    <col min="42" max="42" width="13.8203125" customWidth="1"/>
    <col min="43" max="43" width="20.9375" customWidth="1"/>
    <col min="44" max="45" width="12.64453125" customWidth="1"/>
    <col min="46" max="46" width="13.8203125" customWidth="1"/>
    <col min="47" max="47" width="13.8203125" style="33" customWidth="1"/>
    <col min="48" max="48" width="27.05859375" customWidth="1"/>
    <col min="49" max="50" width="12.64453125" style="27" customWidth="1"/>
    <col min="51" max="51" width="13.8203125" customWidth="1"/>
    <col min="52" max="52" width="26.64453125" customWidth="1"/>
    <col min="53" max="54" width="12.64453125" customWidth="1"/>
    <col min="55" max="55" width="13.8203125" customWidth="1"/>
    <col min="56" max="56" width="13.8203125" style="33" customWidth="1"/>
    <col min="57" max="57" width="28.5859375" customWidth="1"/>
    <col min="58" max="59" width="12.64453125" customWidth="1"/>
    <col min="60" max="60" width="13.8203125" customWidth="1"/>
    <col min="61" max="61" width="20.9375" customWidth="1"/>
    <col min="62" max="63" width="12.64453125" customWidth="1"/>
    <col min="64" max="64" width="13.8203125" customWidth="1"/>
    <col min="65" max="65" width="31.17578125" customWidth="1"/>
    <col min="66" max="67" width="12.64453125" customWidth="1"/>
    <col min="68" max="68" width="13.8203125" customWidth="1"/>
    <col min="69" max="69" width="13.8203125" style="33" customWidth="1"/>
    <col min="70" max="70" width="27.05859375" customWidth="1"/>
    <col min="71" max="72" width="12.64453125" customWidth="1"/>
    <col min="73" max="73" width="13.8203125" customWidth="1"/>
    <col min="74" max="74" width="19.9375" customWidth="1"/>
    <col min="75" max="76" width="12.64453125" customWidth="1"/>
    <col min="77" max="77" width="13.8203125" customWidth="1"/>
    <col min="78" max="78" width="24" customWidth="1"/>
    <col min="79" max="80" width="12.64453125" customWidth="1"/>
    <col min="81" max="81" width="13.8203125" customWidth="1"/>
    <col min="82" max="82" width="13.8203125" style="33" customWidth="1"/>
    <col min="83" max="83" width="14.8203125" customWidth="1"/>
  </cols>
  <sheetData>
    <row r="1" spans="1:84" s="3" customFormat="1" ht="27.35">
      <c r="E1" s="41" t="s">
        <v>0</v>
      </c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0" t="s">
        <v>1</v>
      </c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"/>
      <c r="AK1" s="4"/>
      <c r="AL1" s="4"/>
      <c r="AM1" s="40" t="s">
        <v>2</v>
      </c>
      <c r="AN1" s="40"/>
      <c r="AO1" s="40"/>
      <c r="AP1" s="40"/>
      <c r="AQ1" s="40"/>
      <c r="AR1" s="40"/>
      <c r="AS1" s="40"/>
      <c r="AT1" s="40"/>
      <c r="AU1" s="40"/>
      <c r="AV1" s="40"/>
      <c r="AW1" s="40" t="s">
        <v>3</v>
      </c>
      <c r="AX1" s="40"/>
      <c r="AY1" s="40"/>
      <c r="AZ1" s="40"/>
      <c r="BA1" s="40"/>
      <c r="BB1" s="40"/>
      <c r="BC1" s="40"/>
      <c r="BD1" s="40"/>
      <c r="BE1" s="40"/>
      <c r="BF1" s="40" t="s">
        <v>4</v>
      </c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 t="s">
        <v>5</v>
      </c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</row>
    <row r="2" spans="1:84" s="3" customFormat="1" ht="28">
      <c r="A2" s="5" t="s">
        <v>6</v>
      </c>
      <c r="B2" s="6" t="s">
        <v>7</v>
      </c>
      <c r="C2" s="6" t="s">
        <v>8</v>
      </c>
      <c r="D2" s="6" t="s">
        <v>9</v>
      </c>
      <c r="E2" s="6" t="s">
        <v>10</v>
      </c>
      <c r="F2" s="7" t="s">
        <v>11</v>
      </c>
      <c r="G2" s="7" t="s">
        <v>12</v>
      </c>
      <c r="H2" s="7" t="s">
        <v>13</v>
      </c>
      <c r="I2" s="7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N2" s="6" t="s">
        <v>19</v>
      </c>
      <c r="O2" s="6" t="s">
        <v>20</v>
      </c>
      <c r="P2" s="6" t="s">
        <v>21</v>
      </c>
      <c r="Q2" s="28" t="s">
        <v>22</v>
      </c>
      <c r="R2" s="6" t="s">
        <v>23</v>
      </c>
      <c r="S2" s="10" t="s">
        <v>24</v>
      </c>
      <c r="T2" s="10" t="s">
        <v>25</v>
      </c>
      <c r="U2" s="10" t="s">
        <v>26</v>
      </c>
      <c r="V2" s="10" t="s">
        <v>27</v>
      </c>
      <c r="W2" s="7" t="s">
        <v>28</v>
      </c>
      <c r="X2" s="7" t="s">
        <v>29</v>
      </c>
      <c r="Y2" s="7" t="s">
        <v>30</v>
      </c>
      <c r="Z2" s="7" t="s">
        <v>31</v>
      </c>
      <c r="AA2" s="11" t="s">
        <v>32</v>
      </c>
      <c r="AB2" s="11" t="s">
        <v>33</v>
      </c>
      <c r="AC2" s="11" t="s">
        <v>34</v>
      </c>
      <c r="AD2" s="11" t="s">
        <v>35</v>
      </c>
      <c r="AE2" s="6" t="s">
        <v>36</v>
      </c>
      <c r="AF2" s="6" t="s">
        <v>37</v>
      </c>
      <c r="AG2" s="6" t="s">
        <v>38</v>
      </c>
      <c r="AH2" s="31" t="s">
        <v>39</v>
      </c>
      <c r="AI2" s="6" t="s">
        <v>40</v>
      </c>
      <c r="AJ2" s="12" t="s">
        <v>41</v>
      </c>
      <c r="AK2" s="12" t="s">
        <v>42</v>
      </c>
      <c r="AL2" s="12" t="s">
        <v>43</v>
      </c>
      <c r="AM2" s="12" t="s">
        <v>44</v>
      </c>
      <c r="AN2" s="7" t="s">
        <v>45</v>
      </c>
      <c r="AO2" s="7" t="s">
        <v>46</v>
      </c>
      <c r="AP2" s="7" t="s">
        <v>47</v>
      </c>
      <c r="AQ2" s="7" t="s">
        <v>48</v>
      </c>
      <c r="AR2" s="14" t="s">
        <v>49</v>
      </c>
      <c r="AS2" s="14" t="s">
        <v>50</v>
      </c>
      <c r="AT2" s="14" t="s">
        <v>51</v>
      </c>
      <c r="AU2" s="34" t="s">
        <v>52</v>
      </c>
      <c r="AV2" s="14" t="s">
        <v>53</v>
      </c>
      <c r="AW2" s="25" t="s">
        <v>54</v>
      </c>
      <c r="AX2" s="25" t="s">
        <v>55</v>
      </c>
      <c r="AY2" s="16" t="s">
        <v>56</v>
      </c>
      <c r="AZ2" s="16" t="s">
        <v>57</v>
      </c>
      <c r="BA2" s="17" t="s">
        <v>58</v>
      </c>
      <c r="BB2" s="17" t="s">
        <v>59</v>
      </c>
      <c r="BC2" s="17" t="s">
        <v>60</v>
      </c>
      <c r="BD2" s="35" t="s">
        <v>145</v>
      </c>
      <c r="BE2" s="18" t="s">
        <v>61</v>
      </c>
      <c r="BF2" s="20" t="s">
        <v>62</v>
      </c>
      <c r="BG2" s="20" t="s">
        <v>63</v>
      </c>
      <c r="BH2" s="20" t="s">
        <v>64</v>
      </c>
      <c r="BI2" s="20" t="s">
        <v>65</v>
      </c>
      <c r="BJ2" s="21" t="s">
        <v>66</v>
      </c>
      <c r="BK2" s="21" t="s">
        <v>67</v>
      </c>
      <c r="BL2" s="21" t="s">
        <v>68</v>
      </c>
      <c r="BM2" s="21" t="s">
        <v>69</v>
      </c>
      <c r="BN2" s="22" t="s">
        <v>70</v>
      </c>
      <c r="BO2" s="22" t="s">
        <v>71</v>
      </c>
      <c r="BP2" s="22" t="s">
        <v>72</v>
      </c>
      <c r="BQ2" s="37" t="s">
        <v>73</v>
      </c>
      <c r="BR2" s="22" t="s">
        <v>74</v>
      </c>
      <c r="BS2" s="23" t="s">
        <v>75</v>
      </c>
      <c r="BT2" s="23" t="s">
        <v>76</v>
      </c>
      <c r="BU2" s="23" t="s">
        <v>77</v>
      </c>
      <c r="BV2" s="23" t="s">
        <v>78</v>
      </c>
      <c r="BW2" s="21" t="s">
        <v>79</v>
      </c>
      <c r="BX2" s="21" t="s">
        <v>80</v>
      </c>
      <c r="BY2" s="21" t="s">
        <v>81</v>
      </c>
      <c r="BZ2" s="21" t="s">
        <v>82</v>
      </c>
      <c r="CA2" s="24" t="s">
        <v>83</v>
      </c>
      <c r="CB2" s="24" t="s">
        <v>84</v>
      </c>
      <c r="CC2" s="24" t="s">
        <v>85</v>
      </c>
      <c r="CD2" s="38" t="s">
        <v>86</v>
      </c>
      <c r="CE2" s="24" t="s">
        <v>87</v>
      </c>
      <c r="CF2" s="39" t="s">
        <v>146</v>
      </c>
    </row>
    <row r="3" spans="1:84" s="3" customFormat="1">
      <c r="A3" s="3">
        <v>2023</v>
      </c>
      <c r="B3" s="3">
        <f>((E3-MIN($E$3:$E$23))/(MAX($E$3:$E$23)-MIN($E$3:$E$23)))+1</f>
        <v>2</v>
      </c>
      <c r="C3" s="3">
        <f>B3/SUM($B$3:$B$23)</f>
        <v>6.6189540031458341E-2</v>
      </c>
      <c r="D3" s="3">
        <f>C3*LN(C3)</f>
        <v>-0.17972001236676083</v>
      </c>
      <c r="E3" s="3">
        <v>200000</v>
      </c>
      <c r="F3" s="3">
        <f>((I3-MIN($I$3:$I$23))/(MAX($I$3:$I$23)-MIN($I$3:$I$23)))+1</f>
        <v>1.9942857142857138</v>
      </c>
      <c r="G3" s="3">
        <f>F3/SUM($F$3:$F$23)</f>
        <v>5.9005528598238266E-2</v>
      </c>
      <c r="H3" s="3">
        <f>G3*LN(G3)</f>
        <v>-0.16699297054958659</v>
      </c>
      <c r="I3" s="3">
        <v>83.8</v>
      </c>
      <c r="J3" s="3">
        <f>((M3-MIN($M$3:$M$23))/(MAX($M$3:$M$23)-MIN($M$3:$M$23)))+1</f>
        <v>1</v>
      </c>
      <c r="K3" s="3">
        <f>J3/SUM($J$3:$J$23)</f>
        <v>3.3744426143895875E-2</v>
      </c>
      <c r="L3" s="3">
        <f>K3*LN(K3)</f>
        <v>-0.11435783643351227</v>
      </c>
      <c r="M3" s="3">
        <v>11.4</v>
      </c>
      <c r="N3" s="3">
        <f>((R3-MIN($R$3:$R$23))/(MAX($R$3:$R$23)-MIN($R$3:$R$23)))+1</f>
        <v>1.9687282835302293</v>
      </c>
      <c r="O3" s="3">
        <f>N3/SUM($N$3:$N$23)</f>
        <v>6.2591919684381769E-2</v>
      </c>
      <c r="P3" s="3">
        <f>O3*LN(O3)</f>
        <v>-0.17344966337515902</v>
      </c>
      <c r="Q3" s="29">
        <f>SUM(B3*$D$29+F3*$H$29+J3*$L$29+N3*$P$29)</f>
        <v>0.41308521930056441</v>
      </c>
      <c r="R3" s="3">
        <v>14462.7</v>
      </c>
      <c r="S3" s="3">
        <f>((V3-MIN($V$3:$V$23))/(MAX($V$3:$V$23)-MIN($V$3:$V$23)))+1</f>
        <v>2</v>
      </c>
      <c r="T3" s="3">
        <f>S3/SUM($S$3:$S$23)</f>
        <v>6.6346359171471289E-2</v>
      </c>
      <c r="U3" s="3">
        <f>T3*LN(T3)</f>
        <v>-0.17998880807989681</v>
      </c>
      <c r="V3" s="3">
        <v>42.11</v>
      </c>
      <c r="W3" s="3">
        <f>((Z3-MIN($Z$3:$Z$23))/(MAX($Z$3:$Z$23)-MIN($Z$3:$Z$23)))+1</f>
        <v>2</v>
      </c>
      <c r="X3" s="3">
        <f>W3/SUM($W$3:$W$23)</f>
        <v>7.1244763351806142E-2</v>
      </c>
      <c r="Y3" s="3">
        <f>X3*LN(X3)</f>
        <v>-0.18820258629606781</v>
      </c>
      <c r="Z3" s="3">
        <v>3501.1</v>
      </c>
      <c r="AA3" s="3">
        <f>((AD3-MIN($AD$3:$AD$23))/(MAX($AD$3:$AD$23)-MIN($AD$3:$AD$23)))+1</f>
        <v>1.9550119810360254</v>
      </c>
      <c r="AB3" s="3">
        <f>AA3/SUM($AA$3:$AA$23)</f>
        <v>6.8087067148136504E-2</v>
      </c>
      <c r="AC3" s="3">
        <f>AB3*LN(AB3)</f>
        <v>-0.18294777020382946</v>
      </c>
      <c r="AD3" s="3">
        <v>193973</v>
      </c>
      <c r="AE3" s="3">
        <f>((AI3-MIN($AI$3:$AI$23))/(MAX($AI$3:$AI$23)-MIN($AI$3:$AI$23)))+1</f>
        <v>2</v>
      </c>
      <c r="AF3" s="3">
        <f>AE3/SUM($AE$3:$AE$23)</f>
        <v>7.1565084251292724E-2</v>
      </c>
      <c r="AG3" s="3">
        <f>AF3*LN(AF3)</f>
        <v>-0.18872771694795623</v>
      </c>
      <c r="AH3" s="32">
        <f>SUM(S3*$U$29+W3*$Y$29+AA3*$AC$29+AE3*$AG$29)</f>
        <v>0.49122515522643384</v>
      </c>
      <c r="AI3" s="3">
        <v>11875.4</v>
      </c>
      <c r="AJ3" s="3">
        <f>((AM3-MIN($AM$3:$AM$23))/(MAX($AM$3:$AM$23)-MIN($AM$3:$AM$23)))+1</f>
        <v>2</v>
      </c>
      <c r="AK3" s="3">
        <f>AJ3/SUM($AJ$3:$AJ$23)</f>
        <v>5.4912297216730965E-2</v>
      </c>
      <c r="AL3" s="3">
        <f>AK3*LN(AK3)</f>
        <v>-0.15935647288677035</v>
      </c>
      <c r="AM3" s="3">
        <v>87.8</v>
      </c>
      <c r="AN3" s="3">
        <f>((MAX($AQ$3:$AQ$23)-AQ3)/(MAX($AQ$3:$AQ$23)-MIN($AQ$3:$AQ$23)))+1</f>
        <v>1.9913273961369073</v>
      </c>
      <c r="AO3" s="3">
        <f>AN3/SUM($AN$3:$AN$23)</f>
        <v>6.1467821133635539E-2</v>
      </c>
      <c r="AP3" s="3">
        <f>AO3*LN(AO3)</f>
        <v>-0.17144859606559593</v>
      </c>
      <c r="AQ3" s="3">
        <v>1.93</v>
      </c>
      <c r="AR3" s="3">
        <f>((MAX($AV$3:$AV$23)-AV3)/(MAX($AV$3:$AV$23)-MIN($AV$3:$AV$23)))+1</f>
        <v>2</v>
      </c>
      <c r="AS3" s="3">
        <f>AR3/SUM($AR$3:$AR$23)</f>
        <v>6.4735388615585809E-2</v>
      </c>
      <c r="AT3" s="3">
        <f>AS3*LN(AS3)</f>
        <v>-0.17720971234055136</v>
      </c>
      <c r="AU3" s="32">
        <f>SUM(AJ3*$AL$29+AN3*$AP$29+AR3*$AT$29)</f>
        <v>0.24444243573212315</v>
      </c>
      <c r="AV3" s="15">
        <v>2.4176497669332999</v>
      </c>
      <c r="AW3" s="26">
        <f>((MAX($AZ$3:$AZ$23)-AZ3)/(MAX($AZ$3:$AZ$23)-MIN($AZ$3:$AZ$23)))+1</f>
        <v>2</v>
      </c>
      <c r="AX3" s="26">
        <f>AW3/SUM($AW$3:$AW$23)</f>
        <v>5.6724854530340825E-2</v>
      </c>
      <c r="AY3" s="3">
        <f>AX3*LN(AX3)</f>
        <v>-0.16277439862416898</v>
      </c>
      <c r="AZ3" s="3">
        <v>0.16800000000000001</v>
      </c>
      <c r="BA3" s="3">
        <f>((MAX($BE$3:$BE$23)-BE3)/(MAX($BE$3:$BE$23)-MIN($BE$3:$BE$23)))+1</f>
        <v>1.9575906409900368</v>
      </c>
      <c r="BB3" s="3">
        <f>BA3/SUM($BA$3:$BA$23)</f>
        <v>5.4180583384307354E-2</v>
      </c>
      <c r="BC3" s="3">
        <f>BB3*LN(BB3)</f>
        <v>-0.15795984314168379</v>
      </c>
      <c r="BD3" s="32">
        <f>SUM(AW3*$AY$29+BA3*$BC$29)</f>
        <v>0.16664972501704192</v>
      </c>
      <c r="BE3" s="19">
        <v>5.3995454387999997</v>
      </c>
      <c r="BF3" s="3">
        <v>1.9103556485355599</v>
      </c>
      <c r="BG3" s="3">
        <v>5.9758466246266503E-2</v>
      </c>
      <c r="BH3" s="3">
        <v>-0.16836615629984</v>
      </c>
      <c r="BI3" s="3">
        <v>5036.5</v>
      </c>
      <c r="BJ3" s="3">
        <v>1.52119026149684</v>
      </c>
      <c r="BK3" s="3">
        <v>5.3435960786177003E-2</v>
      </c>
      <c r="BL3" s="3">
        <v>-0.15652842828004601</v>
      </c>
      <c r="BM3" s="3">
        <v>137.1</v>
      </c>
      <c r="BN3" s="3">
        <v>1.2416502946954799</v>
      </c>
      <c r="BO3" s="3">
        <v>3.5601622352411003E-2</v>
      </c>
      <c r="BP3" s="3">
        <v>-0.118744372044516</v>
      </c>
      <c r="BQ3" s="32">
        <f>SUM(BF3*$BH$29+BJ3*$BL$29+BN3*$BP$29)</f>
        <v>0.22200786127497124</v>
      </c>
      <c r="BR3" s="3">
        <v>16.600000000000001</v>
      </c>
      <c r="BS3" s="3">
        <v>1</v>
      </c>
      <c r="BT3" s="3">
        <v>2.6433543254888999E-2</v>
      </c>
      <c r="BU3" s="3">
        <v>-9.6036274254277396E-2</v>
      </c>
      <c r="BV3" s="3">
        <v>4.4000000000000004</v>
      </c>
      <c r="BW3" s="3">
        <v>1</v>
      </c>
      <c r="BX3" s="3">
        <v>3.5328712534947598E-2</v>
      </c>
      <c r="BY3" s="3">
        <v>-0.118105979562746</v>
      </c>
      <c r="BZ3" s="3">
        <v>8.2486961295635499</v>
      </c>
      <c r="CA3" s="3">
        <v>1.80578512396694</v>
      </c>
      <c r="CB3" s="3">
        <v>6.1050572785694299E-2</v>
      </c>
      <c r="CC3" s="3">
        <v>-0.17070061864385</v>
      </c>
      <c r="CD3" s="32">
        <f>BS3*$BU$29+BW3*$BY$29+CA3*$CC$29</f>
        <v>0.22763947295014444</v>
      </c>
      <c r="CE3" s="3">
        <v>5.25</v>
      </c>
      <c r="CF3" s="32">
        <f>Q3+AH3+AU3+BD3+BQ3+CD3</f>
        <v>1.7650498695012791</v>
      </c>
    </row>
    <row r="4" spans="1:84" s="3" customFormat="1">
      <c r="A4" s="3">
        <v>2022</v>
      </c>
      <c r="B4" s="3">
        <f>((E4-MIN($E$3:$E$23))/(MAX($E$3:$E$23)-MIN($E$3:$E$23)))+1</f>
        <v>1.9424718060182793</v>
      </c>
      <c r="C4" s="3">
        <f t="shared" ref="C4:C23" si="0">B4/SUM($B$3:$B$23)</f>
        <v>6.4285657682213046E-2</v>
      </c>
      <c r="D4" s="3">
        <f t="shared" ref="D4:D23" si="1">C4*LN(C4)</f>
        <v>-0.17642676274165858</v>
      </c>
      <c r="E4" s="3">
        <v>190313</v>
      </c>
      <c r="F4" s="3">
        <f t="shared" ref="F4:F23" si="2">((I4-MIN($I$3:$I$23))/(MAX($I$3:$I$23)-MIN($I$3:$I$23)))+1</f>
        <v>2</v>
      </c>
      <c r="G4" s="3">
        <f t="shared" ref="G4:G23" si="3">F4/SUM($F$3:$F$23)</f>
        <v>5.9174598880754721E-2</v>
      </c>
      <c r="H4" s="3">
        <f t="shared" ref="H4:H23" si="4">G4*LN(G4)</f>
        <v>-0.16730214816401343</v>
      </c>
      <c r="I4" s="3">
        <v>83.9</v>
      </c>
      <c r="J4" s="3">
        <f t="shared" ref="J4:J23" si="5">((M4-MIN($M$3:$M$23))/(MAX($M$3:$M$23)-MIN($M$3:$M$23)))+1</f>
        <v>1.0416666666666665</v>
      </c>
      <c r="K4" s="3">
        <f t="shared" ref="K4:K23" si="6">J4/SUM($J$3:$J$23)</f>
        <v>3.5150443899891533E-2</v>
      </c>
      <c r="L4" s="3">
        <f t="shared" ref="L4:L23" si="7">K4*LN(K4)</f>
        <v>-0.1176878350566427</v>
      </c>
      <c r="M4" s="3">
        <v>12.1</v>
      </c>
      <c r="N4" s="3">
        <f t="shared" ref="N4:N23" si="8">((R4-MIN($R$3:$R$23))/(MAX($R$3:$R$23)-MIN($R$3:$R$23)))+1</f>
        <v>1.9171106478264228</v>
      </c>
      <c r="O4" s="3">
        <f t="shared" ref="O4:O23" si="9">N4/SUM($N$3:$N$23)</f>
        <v>6.0950836486005133E-2</v>
      </c>
      <c r="P4" s="3">
        <f t="shared" ref="P4:P23" si="10">O4*LN(O4)</f>
        <v>-0.17052140548153533</v>
      </c>
      <c r="Q4" s="29">
        <f t="shared" ref="Q4:Q23" si="11">SUM(B4*$D$29+F4*$H$29+J4*$L$29+N4*$P$29)</f>
        <v>0.40915948694707283</v>
      </c>
      <c r="R4" s="3">
        <v>13794.2</v>
      </c>
      <c r="S4" s="3">
        <f t="shared" ref="S4:S23" si="12">((V4-MIN($V$3:$V$23))/(MAX($V$3:$V$23)-MIN($V$3:$V$23)))+1</f>
        <v>1.8458319922755071</v>
      </c>
      <c r="T4" s="3">
        <f t="shared" ref="T4:T23" si="13">S4/SUM($S$3:$S$23)</f>
        <v>6.1232116164851601E-2</v>
      </c>
      <c r="U4" s="3">
        <f t="shared" ref="U4:U23" si="14">T4*LN(T4)</f>
        <v>-0.17102641046287897</v>
      </c>
      <c r="V4" s="3">
        <v>37.32</v>
      </c>
      <c r="W4" s="3">
        <f t="shared" ref="W4:W23" si="15">((Z4-MIN($Z$3:$Z$23))/(MAX($Z$3:$Z$23)-MIN($Z$3:$Z$23)))+1</f>
        <v>1.797275641025641</v>
      </c>
      <c r="X4" s="3">
        <f t="shared" ref="X4:X23" si="16">W4/SUM($W$3:$W$23)</f>
        <v>6.4023238861418752E-2</v>
      </c>
      <c r="Y4" s="3">
        <f t="shared" ref="Y4:Y23" si="17">X4*LN(X4)</f>
        <v>-0.17596845809984246</v>
      </c>
      <c r="Z4" s="3">
        <v>2843.3</v>
      </c>
      <c r="AA4" s="3">
        <f t="shared" ref="AA4:AA23" si="18">((AD4-MIN($AD$3:$AD$23))/(MAX($AD$3:$AD$23)-MIN($AD$3:$AD$23)))+1</f>
        <v>2</v>
      </c>
      <c r="AB4" s="3">
        <f t="shared" ref="AB4:AB23" si="19">AA4/SUM($AA$3:$AA$23)</f>
        <v>6.965386177536867E-2</v>
      </c>
      <c r="AC4" s="3">
        <f t="shared" ref="AC4:AC23" si="20">AB4*LN(AB4)</f>
        <v>-0.18557301205017232</v>
      </c>
      <c r="AD4" s="3">
        <v>202722</v>
      </c>
      <c r="AE4" s="3">
        <f t="shared" ref="AE4:AE23" si="21">((AI4-MIN($AI$3:$AI$23))/(MAX($AI$3:$AI$23)-MIN($AI$3:$AI$23)))+1</f>
        <v>1.8341795472827451</v>
      </c>
      <c r="AF4" s="3">
        <f t="shared" ref="AF4:AF23" si="22">AE4/SUM($AE$3:$AE$23)</f>
        <v>6.5631606916643798E-2</v>
      </c>
      <c r="AG4" s="3">
        <f t="shared" ref="AG4:AG23" si="23">AF4*LN(AF4)</f>
        <v>-0.17876066903418</v>
      </c>
      <c r="AH4" s="32">
        <f t="shared" ref="AH4:AH23" si="24">SUM(S4*$U$29+W4*$Y$29+AA4*$AC$29+AE4*$AG$29)</f>
        <v>0.46482874359119042</v>
      </c>
      <c r="AI4" s="3">
        <v>9958.2999999999993</v>
      </c>
      <c r="AJ4" s="3">
        <f t="shared" ref="AJ4:AJ23" si="25">((AM4-MIN($AM$3:$AM$23))/(MAX($AM$3:$AM$23)-MIN($AM$3:$AM$23)))+1</f>
        <v>1.9771428571428569</v>
      </c>
      <c r="AK4" s="3">
        <f t="shared" ref="AK4:AK23" si="26">AJ4/SUM($AJ$3:$AJ$23)</f>
        <v>5.4284728105682606E-2</v>
      </c>
      <c r="AL4" s="3">
        <f t="shared" ref="AL4:AL23" si="27">AK4*LN(AK4)</f>
        <v>-0.15815922531564827</v>
      </c>
      <c r="AM4" s="3">
        <v>87.6</v>
      </c>
      <c r="AN4" s="3">
        <f t="shared" ref="AN4:AN23" si="28">((MAX($AQ$3:$AQ$23)-AQ4)/(MAX($AQ$3:$AQ$23)-MIN($AQ$3:$AQ$23)))+1</f>
        <v>2</v>
      </c>
      <c r="AO4" s="3">
        <f t="shared" ref="AO4:AO23" si="29">AN4/SUM($AN$3:$AN$23)</f>
        <v>6.1735525009981349E-2</v>
      </c>
      <c r="AP4" s="3">
        <f t="shared" ref="AP4:AP23" si="30">AO4*LN(AO4)</f>
        <v>-0.17192700083827417</v>
      </c>
      <c r="AQ4" s="15">
        <v>1.9211202358391199</v>
      </c>
      <c r="AR4" s="3">
        <f t="shared" ref="AR4:AR23" si="31">((MAX($AV$3:$AV$23)-AV4)/(MAX($AV$3:$AV$23)-MIN($AV$3:$AV$23)))+1</f>
        <v>1.9155724062352468</v>
      </c>
      <c r="AS4" s="3">
        <f t="shared" ref="AS4:AS23" si="32">AR4/SUM($AR$3:$AR$23)</f>
        <v>6.2002662069465753E-2</v>
      </c>
      <c r="AT4" s="3">
        <f t="shared" ref="AT4:AT23" si="33">AS4*LN(AS4)</f>
        <v>-0.17240323550345935</v>
      </c>
      <c r="AU4" s="32">
        <f t="shared" ref="AU4:AU23" si="34">SUM(AJ4*$AL$29+AN4*$AP$29+AR4*$AT$29)</f>
        <v>0.24152331017960754</v>
      </c>
      <c r="AV4" s="15">
        <v>2.4477674683962398</v>
      </c>
      <c r="AW4" s="26">
        <f t="shared" ref="AW4:AW23" si="35">((MAX($AZ$3:$AZ$23)-AZ4)/(MAX($AZ$3:$AZ$23)-MIN($AZ$3:$AZ$23)))+1</f>
        <v>1.9917936694021101</v>
      </c>
      <c r="AX4" s="26">
        <f t="shared" ref="AX4:AX23" si="36">AW4/SUM($AW$3:$AW$23)</f>
        <v>5.6492103075644229E-2</v>
      </c>
      <c r="AY4" s="3">
        <f t="shared" ref="AY4:AY23" si="37">AX4*LN(AX4)</f>
        <v>-0.16233878165158572</v>
      </c>
      <c r="AZ4" s="3">
        <v>0.17499999999999999</v>
      </c>
      <c r="BA4" s="3">
        <f t="shared" ref="BA4:BA23" si="38">((MAX($BE$3:$BE$23)-BE4)/(MAX($BE$3:$BE$23)-MIN($BE$3:$BE$23)))+1</f>
        <v>1.9919056142899936</v>
      </c>
      <c r="BB4" s="3">
        <f t="shared" ref="BB4:BB23" si="39">BA4/SUM($BA$3:$BA$23)</f>
        <v>5.5130324986702998E-2</v>
      </c>
      <c r="BC4" s="3">
        <f t="shared" ref="BC4:BC23" si="40">BB4*LN(BB4)</f>
        <v>-0.15977073335666811</v>
      </c>
      <c r="BD4" s="32">
        <f t="shared" ref="BD4:BD23" si="41">SUM(AW4*$AY$29+BA4*$BC$29)</f>
        <v>0.16757555768186508</v>
      </c>
      <c r="BE4" s="19">
        <v>4.9494243094958303</v>
      </c>
      <c r="BF4" s="3">
        <v>2</v>
      </c>
      <c r="BG4" s="3">
        <v>6.2562660823994795E-2</v>
      </c>
      <c r="BH4" s="3">
        <v>-0.17339783560938701</v>
      </c>
      <c r="BI4" s="3">
        <v>5465</v>
      </c>
      <c r="BJ4" s="3">
        <v>1.68800721370604</v>
      </c>
      <c r="BK4" s="3">
        <v>5.92958616429895E-2</v>
      </c>
      <c r="BL4" s="3">
        <v>-0.167523602947585</v>
      </c>
      <c r="BM4" s="3">
        <v>174.1</v>
      </c>
      <c r="BN4" s="3">
        <v>1.0019646365422401</v>
      </c>
      <c r="BO4" s="3">
        <v>2.87291572780532E-2</v>
      </c>
      <c r="BP4" s="3">
        <v>-0.101983990358042</v>
      </c>
      <c r="BQ4" s="32">
        <f t="shared" ref="BQ4:BQ23" si="42">SUM(BF4*$BH$29+BJ4*$BL$29+BN4*$BP$29)</f>
        <v>0.21981894962489681</v>
      </c>
      <c r="BR4" s="3">
        <v>4.4000000000000004</v>
      </c>
      <c r="BS4" s="3">
        <v>1.4012539184952999</v>
      </c>
      <c r="BT4" s="3">
        <v>3.7040106065628103E-2</v>
      </c>
      <c r="BU4" s="3">
        <v>-0.12207507793606399</v>
      </c>
      <c r="BV4" s="3">
        <v>3.12</v>
      </c>
      <c r="BW4" s="3">
        <v>1.0882716037170299</v>
      </c>
      <c r="BX4" s="3">
        <v>3.8447234647665397E-2</v>
      </c>
      <c r="BY4" s="3">
        <v>-0.12527910325581301</v>
      </c>
      <c r="BZ4" s="3">
        <v>8.5851648351648393</v>
      </c>
      <c r="CA4" s="3">
        <v>2</v>
      </c>
      <c r="CB4" s="3">
        <v>6.7616652696283905E-2</v>
      </c>
      <c r="CC4" s="3">
        <v>-0.18215256727450699</v>
      </c>
      <c r="CD4" s="32">
        <f t="shared" ref="CD4:CD23" si="43">BS4*$BU$29+BW4*$BY$29+CA4*$CC$29</f>
        <v>0.25937792711124152</v>
      </c>
      <c r="CE4" s="3">
        <v>5.72</v>
      </c>
      <c r="CF4" s="32">
        <f t="shared" ref="CF4:CF23" si="44">Q4+AH4+AU4+BD4+BQ4+CD4</f>
        <v>1.7622839751358743</v>
      </c>
    </row>
    <row r="5" spans="1:84" s="3" customFormat="1">
      <c r="A5" s="3">
        <v>2021</v>
      </c>
      <c r="B5" s="3">
        <f t="shared" ref="B5:B23" si="45">((E5-MIN($E$3:$E$23))/(MAX($E$3:$E$23)-MIN($E$3:$E$23)))+1</f>
        <v>1.9259206470808317</v>
      </c>
      <c r="C5" s="3">
        <f t="shared" si="0"/>
        <v>6.3737900883684431E-2</v>
      </c>
      <c r="D5" s="3">
        <f t="shared" si="1"/>
        <v>-0.17546890524159692</v>
      </c>
      <c r="E5" s="3">
        <v>187526</v>
      </c>
      <c r="F5" s="3">
        <f t="shared" si="2"/>
        <v>1.8742857142857141</v>
      </c>
      <c r="G5" s="3">
        <f t="shared" si="3"/>
        <v>5.5455052665392988E-2</v>
      </c>
      <c r="H5" s="3">
        <f t="shared" si="4"/>
        <v>-0.1603861299845121</v>
      </c>
      <c r="I5" s="3">
        <v>81.7</v>
      </c>
      <c r="J5" s="3">
        <f t="shared" si="5"/>
        <v>1.1607142857142856</v>
      </c>
      <c r="K5" s="3">
        <f t="shared" si="6"/>
        <v>3.9167637488450563E-2</v>
      </c>
      <c r="L5" s="3">
        <f t="shared" si="7"/>
        <v>-0.12689940289431603</v>
      </c>
      <c r="M5" s="3">
        <v>14.1</v>
      </c>
      <c r="N5" s="3">
        <f t="shared" si="8"/>
        <v>2</v>
      </c>
      <c r="O5" s="3">
        <f t="shared" si="9"/>
        <v>6.3586143611595744E-2</v>
      </c>
      <c r="P5" s="3">
        <f t="shared" si="10"/>
        <v>-0.17520269759310877</v>
      </c>
      <c r="Q5" s="29">
        <f t="shared" si="11"/>
        <v>0.4127918675379445</v>
      </c>
      <c r="R5" s="3">
        <v>14867.7</v>
      </c>
      <c r="S5" s="3">
        <f t="shared" si="12"/>
        <v>1.7335049887351142</v>
      </c>
      <c r="T5" s="3">
        <f t="shared" si="13"/>
        <v>5.7505872304078581E-2</v>
      </c>
      <c r="U5" s="3">
        <f t="shared" si="14"/>
        <v>-0.16422919256507809</v>
      </c>
      <c r="V5" s="3">
        <v>33.83</v>
      </c>
      <c r="W5" s="3">
        <f t="shared" si="15"/>
        <v>1.7313239644970415</v>
      </c>
      <c r="X5" s="3">
        <f t="shared" si="16"/>
        <v>6.1673883067951275E-2</v>
      </c>
      <c r="Y5" s="3">
        <f t="shared" si="17"/>
        <v>-0.17181694561381028</v>
      </c>
      <c r="Z5" s="3">
        <v>2629.3</v>
      </c>
      <c r="AA5" s="3">
        <f t="shared" si="18"/>
        <v>1.979719654041157</v>
      </c>
      <c r="AB5" s="3">
        <f t="shared" si="19"/>
        <v>6.8947559568281719E-2</v>
      </c>
      <c r="AC5" s="3">
        <f t="shared" si="20"/>
        <v>-0.18439397863570467</v>
      </c>
      <c r="AD5" s="3">
        <v>198778</v>
      </c>
      <c r="AE5" s="3">
        <f t="shared" si="21"/>
        <v>1.9127693252488907</v>
      </c>
      <c r="AF5" s="3">
        <f t="shared" si="22"/>
        <v>6.8443748957362605E-2</v>
      </c>
      <c r="AG5" s="3">
        <f t="shared" si="23"/>
        <v>-0.18354854836801546</v>
      </c>
      <c r="AH5" s="32">
        <f t="shared" si="24"/>
        <v>0.46221987131529846</v>
      </c>
      <c r="AI5" s="3">
        <v>10866.9</v>
      </c>
      <c r="AJ5" s="3">
        <f t="shared" si="25"/>
        <v>1.9657142857142862</v>
      </c>
      <c r="AK5" s="3">
        <f t="shared" si="26"/>
        <v>5.3970943550158454E-2</v>
      </c>
      <c r="AL5" s="3">
        <f t="shared" si="27"/>
        <v>-0.15755788605170773</v>
      </c>
      <c r="AM5" s="3">
        <v>87.5</v>
      </c>
      <c r="AN5" s="3">
        <f t="shared" si="28"/>
        <v>1.9383724151090695</v>
      </c>
      <c r="AO5" s="3">
        <f t="shared" si="29"/>
        <v>5.9833219355811956E-2</v>
      </c>
      <c r="AP5" s="3">
        <f t="shared" si="30"/>
        <v>-0.16850196918481572</v>
      </c>
      <c r="AQ5" s="15">
        <v>1.9842199032832799</v>
      </c>
      <c r="AR5" s="3">
        <f t="shared" si="31"/>
        <v>1.7424456654600551</v>
      </c>
      <c r="AS5" s="3">
        <f t="shared" si="32"/>
        <v>5.6398948647549844E-2</v>
      </c>
      <c r="AT5" s="3">
        <f t="shared" si="33"/>
        <v>-0.16216416559850949</v>
      </c>
      <c r="AU5" s="32">
        <f t="shared" si="34"/>
        <v>0.23206766254519118</v>
      </c>
      <c r="AV5" s="15">
        <v>2.50952665471686</v>
      </c>
      <c r="AW5" s="26">
        <f t="shared" si="35"/>
        <v>1.9835873388042207</v>
      </c>
      <c r="AX5" s="26">
        <f t="shared" si="36"/>
        <v>5.6259351620947647E-2</v>
      </c>
      <c r="AY5" s="3">
        <f t="shared" si="37"/>
        <v>-0.16190220572385688</v>
      </c>
      <c r="AZ5" s="3">
        <v>0.182</v>
      </c>
      <c r="BA5" s="3">
        <f t="shared" si="38"/>
        <v>2</v>
      </c>
      <c r="BB5" s="3">
        <f t="shared" si="39"/>
        <v>5.5354354735682565E-2</v>
      </c>
      <c r="BC5" s="3">
        <f t="shared" si="40"/>
        <v>-0.16019549964790011</v>
      </c>
      <c r="BD5" s="32">
        <f t="shared" si="41"/>
        <v>0.16750474365037321</v>
      </c>
      <c r="BE5" s="19">
        <v>4.8432475100863401</v>
      </c>
      <c r="BF5" s="3">
        <v>1.8420920502092</v>
      </c>
      <c r="BG5" s="3">
        <v>5.76230900719076E-2</v>
      </c>
      <c r="BH5" s="3">
        <v>-0.16444661390894999</v>
      </c>
      <c r="BI5" s="3">
        <v>4710.2</v>
      </c>
      <c r="BJ5" s="3">
        <v>1.5536519386834999</v>
      </c>
      <c r="BK5" s="3">
        <v>5.4576265817772897E-2</v>
      </c>
      <c r="BL5" s="3">
        <v>-0.158716304867694</v>
      </c>
      <c r="BM5" s="3">
        <v>144.30000000000001</v>
      </c>
      <c r="BN5" s="3">
        <v>1</v>
      </c>
      <c r="BO5" s="3">
        <v>2.86728255971158E-2</v>
      </c>
      <c r="BP5" s="3">
        <v>-0.101840298167165</v>
      </c>
      <c r="BQ5" s="32">
        <f t="shared" si="42"/>
        <v>0.20677577181065734</v>
      </c>
      <c r="BR5" s="3">
        <v>4.3</v>
      </c>
      <c r="BS5" s="3">
        <v>1.36677115987461</v>
      </c>
      <c r="BT5" s="3">
        <v>3.6128604574080202E-2</v>
      </c>
      <c r="BU5" s="3">
        <v>-0.119971186246391</v>
      </c>
      <c r="BV5" s="3">
        <v>3.23</v>
      </c>
      <c r="BW5" s="3">
        <v>1.1418525232515</v>
      </c>
      <c r="BX5" s="3">
        <v>4.0340179551256801E-2</v>
      </c>
      <c r="BY5" s="3">
        <v>-0.12950840673384501</v>
      </c>
      <c r="BZ5" s="3">
        <v>8.7894015532206495</v>
      </c>
      <c r="CA5" s="3">
        <v>1.96694214876033</v>
      </c>
      <c r="CB5" s="3">
        <v>6.6499022073204794E-2</v>
      </c>
      <c r="CC5" s="3">
        <v>-0.180250123729674</v>
      </c>
      <c r="CD5" s="32">
        <f t="shared" si="43"/>
        <v>0.25896488762163689</v>
      </c>
      <c r="CE5" s="3">
        <v>5.64</v>
      </c>
      <c r="CF5" s="32">
        <f t="shared" si="44"/>
        <v>1.7403248044811015</v>
      </c>
    </row>
    <row r="6" spans="1:84" s="3" customFormat="1">
      <c r="A6" s="3">
        <v>2020</v>
      </c>
      <c r="B6" s="3">
        <f t="shared" si="45"/>
        <v>1.7871450883975604</v>
      </c>
      <c r="C6" s="3">
        <f t="shared" si="0"/>
        <v>5.9145155685257238E-2</v>
      </c>
      <c r="D6" s="3">
        <f t="shared" si="1"/>
        <v>-0.16724834037899716</v>
      </c>
      <c r="E6" s="3">
        <v>164158</v>
      </c>
      <c r="F6" s="3">
        <f t="shared" si="2"/>
        <v>1.9885714285714284</v>
      </c>
      <c r="G6" s="3">
        <f t="shared" si="3"/>
        <v>5.8836458315721832E-2</v>
      </c>
      <c r="H6" s="3">
        <f t="shared" si="4"/>
        <v>-0.16668330849242663</v>
      </c>
      <c r="I6" s="3">
        <v>83.7</v>
      </c>
      <c r="J6" s="3">
        <f t="shared" si="5"/>
        <v>1.0178571428571428</v>
      </c>
      <c r="K6" s="3">
        <f t="shared" si="6"/>
        <v>3.434700518217973E-2</v>
      </c>
      <c r="L6" s="3">
        <f t="shared" si="7"/>
        <v>-0.11579201318918375</v>
      </c>
      <c r="M6" s="3">
        <v>11.7</v>
      </c>
      <c r="N6" s="3">
        <f t="shared" si="8"/>
        <v>1.911103389699637</v>
      </c>
      <c r="O6" s="3">
        <f t="shared" si="9"/>
        <v>6.0759847297024272E-2</v>
      </c>
      <c r="P6" s="3">
        <f t="shared" si="10"/>
        <v>-0.17017776702091281</v>
      </c>
      <c r="Q6" s="29">
        <f t="shared" si="11"/>
        <v>0.39753201973490354</v>
      </c>
      <c r="R6" s="3">
        <v>13716.4</v>
      </c>
      <c r="S6" s="3">
        <f t="shared" si="12"/>
        <v>1.7270679111683296</v>
      </c>
      <c r="T6" s="3">
        <f t="shared" si="13"/>
        <v>5.7292333973948326E-2</v>
      </c>
      <c r="U6" s="3">
        <f t="shared" si="14"/>
        <v>-0.16383249660581931</v>
      </c>
      <c r="V6" s="3">
        <v>33.630000000000003</v>
      </c>
      <c r="W6" s="3">
        <f t="shared" si="15"/>
        <v>1.6380362426035502</v>
      </c>
      <c r="X6" s="3">
        <f t="shared" si="16"/>
        <v>5.8350752232985831E-2</v>
      </c>
      <c r="Y6" s="3">
        <f t="shared" si="17"/>
        <v>-0.16579100202524163</v>
      </c>
      <c r="Z6" s="3">
        <v>2326.6</v>
      </c>
      <c r="AA6" s="3">
        <f t="shared" si="18"/>
        <v>1.7948414698108746</v>
      </c>
      <c r="AB6" s="3">
        <f t="shared" si="19"/>
        <v>6.2508819823453105E-2</v>
      </c>
      <c r="AC6" s="3">
        <f t="shared" si="20"/>
        <v>-0.17330242843728644</v>
      </c>
      <c r="AD6" s="3">
        <v>162824</v>
      </c>
      <c r="AE6" s="3">
        <f t="shared" si="21"/>
        <v>1.7722487955506732</v>
      </c>
      <c r="AF6" s="3">
        <f t="shared" si="22"/>
        <v>6.3415567183917998E-2</v>
      </c>
      <c r="AG6" s="3">
        <f t="shared" si="23"/>
        <v>-0.17490304560682776</v>
      </c>
      <c r="AH6" s="32">
        <f t="shared" si="24"/>
        <v>0.43134482961703435</v>
      </c>
      <c r="AI6" s="3">
        <v>9242.2999999999993</v>
      </c>
      <c r="AJ6" s="3">
        <f t="shared" si="25"/>
        <v>1.9657142857142862</v>
      </c>
      <c r="AK6" s="3">
        <f t="shared" si="26"/>
        <v>5.3970943550158454E-2</v>
      </c>
      <c r="AL6" s="3">
        <f t="shared" si="27"/>
        <v>-0.15755788605170773</v>
      </c>
      <c r="AM6" s="3">
        <v>87.5</v>
      </c>
      <c r="AN6" s="3">
        <f t="shared" si="28"/>
        <v>1.9276306196695474</v>
      </c>
      <c r="AO6" s="3">
        <f t="shared" si="29"/>
        <v>5.9501644165307593E-2</v>
      </c>
      <c r="AP6" s="3">
        <f t="shared" si="30"/>
        <v>-0.16789884378567618</v>
      </c>
      <c r="AQ6" s="15">
        <v>1.9952182852771001</v>
      </c>
      <c r="AR6" s="3">
        <f t="shared" si="31"/>
        <v>1.6209842465542028</v>
      </c>
      <c r="AS6" s="3">
        <f t="shared" si="32"/>
        <v>5.2467522570214441E-2</v>
      </c>
      <c r="AT6" s="3">
        <f t="shared" si="33"/>
        <v>-0.15465121901940654</v>
      </c>
      <c r="AU6" s="32">
        <f t="shared" si="34"/>
        <v>0.22758589761744577</v>
      </c>
      <c r="AV6" s="15">
        <v>2.55285536504425</v>
      </c>
      <c r="AW6" s="26">
        <f t="shared" si="35"/>
        <v>1.9519343493552168</v>
      </c>
      <c r="AX6" s="26">
        <f t="shared" si="36"/>
        <v>5.5361596009975068E-2</v>
      </c>
      <c r="AY6" s="3">
        <f t="shared" si="37"/>
        <v>-0.16020921414740413</v>
      </c>
      <c r="AZ6" s="3">
        <v>0.20899999999999999</v>
      </c>
      <c r="BA6" s="3">
        <f t="shared" si="38"/>
        <v>1.9622641785814396</v>
      </c>
      <c r="BB6" s="3">
        <f t="shared" si="39"/>
        <v>5.4309933713159883E-2</v>
      </c>
      <c r="BC6" s="3">
        <f t="shared" si="40"/>
        <v>-0.15820745070578573</v>
      </c>
      <c r="BD6" s="32">
        <f t="shared" si="41"/>
        <v>0.16461054166769751</v>
      </c>
      <c r="BE6" s="19">
        <v>5.3382410630075698</v>
      </c>
      <c r="BF6" s="3">
        <v>1.55761506276151</v>
      </c>
      <c r="BG6" s="3">
        <v>4.8724271432946803E-2</v>
      </c>
      <c r="BH6" s="3">
        <v>-0.14722418596193099</v>
      </c>
      <c r="BI6" s="3">
        <v>3350.4</v>
      </c>
      <c r="BJ6" s="3">
        <v>1.53877366997295</v>
      </c>
      <c r="BK6" s="3">
        <v>5.4053626011624799E-2</v>
      </c>
      <c r="BL6" s="3">
        <v>-0.157716515980483</v>
      </c>
      <c r="BM6" s="3">
        <v>141</v>
      </c>
      <c r="BN6" s="3">
        <v>1.0098231827112001</v>
      </c>
      <c r="BO6" s="3">
        <v>2.8954484001802599E-2</v>
      </c>
      <c r="BP6" s="3">
        <v>-0.102557656735401</v>
      </c>
      <c r="BQ6" s="32">
        <f t="shared" si="42"/>
        <v>0.19411154971901268</v>
      </c>
      <c r="BR6" s="3">
        <v>4.8</v>
      </c>
      <c r="BS6" s="3">
        <v>1.5768025078369901</v>
      </c>
      <c r="BT6" s="3">
        <v>4.16804772953265E-2</v>
      </c>
      <c r="BU6" s="3">
        <v>-0.13244898760193399</v>
      </c>
      <c r="BV6" s="3">
        <v>2.56</v>
      </c>
      <c r="BW6" s="3">
        <v>1.2401278350323</v>
      </c>
      <c r="BX6" s="3">
        <v>4.3812119790442999E-2</v>
      </c>
      <c r="BY6" s="3">
        <v>-0.13703751072755599</v>
      </c>
      <c r="BZ6" s="3">
        <v>9.1640018273184101</v>
      </c>
      <c r="CA6" s="3">
        <v>1.87190082644628</v>
      </c>
      <c r="CB6" s="3">
        <v>6.3285834031852506E-2</v>
      </c>
      <c r="CC6" s="3">
        <v>-0.17467483597748701</v>
      </c>
      <c r="CD6" s="32">
        <f t="shared" si="43"/>
        <v>0.26333441049627154</v>
      </c>
      <c r="CE6" s="3">
        <v>5.41</v>
      </c>
      <c r="CF6" s="32">
        <f t="shared" si="44"/>
        <v>1.6785192488523655</v>
      </c>
    </row>
    <row r="7" spans="1:84" s="3" customFormat="1">
      <c r="A7" s="3">
        <v>2019</v>
      </c>
      <c r="B7" s="3">
        <f t="shared" si="45"/>
        <v>1.7729991032561896</v>
      </c>
      <c r="C7" s="3">
        <f t="shared" si="0"/>
        <v>5.8676997560357651E-2</v>
      </c>
      <c r="D7" s="3">
        <f t="shared" si="1"/>
        <v>-0.16639080166837242</v>
      </c>
      <c r="E7" s="3">
        <v>161776</v>
      </c>
      <c r="F7" s="3">
        <f t="shared" si="2"/>
        <v>1.9885714285714284</v>
      </c>
      <c r="G7" s="3">
        <f t="shared" si="3"/>
        <v>5.8836458315721832E-2</v>
      </c>
      <c r="H7" s="3">
        <f t="shared" si="4"/>
        <v>-0.16668330849242663</v>
      </c>
      <c r="I7" s="3">
        <v>83.7</v>
      </c>
      <c r="J7" s="3">
        <f t="shared" si="5"/>
        <v>1.0654761904761905</v>
      </c>
      <c r="K7" s="3">
        <f t="shared" si="6"/>
        <v>3.5953882617603343E-2</v>
      </c>
      <c r="L7" s="3">
        <f t="shared" si="7"/>
        <v>-0.11956529101115021</v>
      </c>
      <c r="M7" s="3">
        <v>12.5</v>
      </c>
      <c r="N7" s="3">
        <f t="shared" si="8"/>
        <v>1.7994286155509227</v>
      </c>
      <c r="O7" s="3">
        <f t="shared" si="9"/>
        <v>5.7209363183617939E-2</v>
      </c>
      <c r="P7" s="3">
        <f t="shared" si="10"/>
        <v>-0.16367814497409228</v>
      </c>
      <c r="Q7" s="29">
        <f t="shared" si="11"/>
        <v>0.39247485678384875</v>
      </c>
      <c r="R7" s="3">
        <v>12270.1</v>
      </c>
      <c r="S7" s="3">
        <f t="shared" si="12"/>
        <v>1.6552944962986804</v>
      </c>
      <c r="T7" s="3">
        <f t="shared" si="13"/>
        <v>5.4911381592995946E-2</v>
      </c>
      <c r="U7" s="3">
        <f t="shared" si="14"/>
        <v>-0.1593547313463457</v>
      </c>
      <c r="V7" s="3">
        <v>31.4</v>
      </c>
      <c r="W7" s="3">
        <f t="shared" si="15"/>
        <v>1.609375</v>
      </c>
      <c r="X7" s="3">
        <f t="shared" si="16"/>
        <v>5.7329770509656514E-2</v>
      </c>
      <c r="Y7" s="3">
        <f t="shared" si="17"/>
        <v>-0.16390210092687935</v>
      </c>
      <c r="Z7" s="3">
        <v>2233.6</v>
      </c>
      <c r="AA7" s="3">
        <f t="shared" si="18"/>
        <v>1.6348817836831659</v>
      </c>
      <c r="AB7" s="3">
        <f t="shared" si="19"/>
        <v>5.6937914889867713E-2</v>
      </c>
      <c r="AC7" s="3">
        <f t="shared" si="20"/>
        <v>-0.16317232445729571</v>
      </c>
      <c r="AD7" s="3">
        <v>131716</v>
      </c>
      <c r="AE7" s="3">
        <f t="shared" si="21"/>
        <v>1.7192876233641545</v>
      </c>
      <c r="AF7" s="3">
        <f t="shared" si="22"/>
        <v>6.1520481809130279E-2</v>
      </c>
      <c r="AG7" s="3">
        <f t="shared" si="23"/>
        <v>-0.1715427961790047</v>
      </c>
      <c r="AH7" s="32">
        <f t="shared" si="24"/>
        <v>0.41066257753475049</v>
      </c>
      <c r="AI7" s="3">
        <v>8630</v>
      </c>
      <c r="AJ7" s="3">
        <f t="shared" si="25"/>
        <v>1.8628571428571425</v>
      </c>
      <c r="AK7" s="3">
        <f t="shared" si="26"/>
        <v>5.1146882550440836E-2</v>
      </c>
      <c r="AL7" s="3">
        <f t="shared" si="27"/>
        <v>-0.15206243023330263</v>
      </c>
      <c r="AM7" s="3">
        <v>86.6</v>
      </c>
      <c r="AN7" s="3">
        <f t="shared" si="28"/>
        <v>1.8070865663209017</v>
      </c>
      <c r="AO7" s="3">
        <f t="shared" si="29"/>
        <v>5.5780718955152672E-2</v>
      </c>
      <c r="AP7" s="3">
        <f t="shared" si="30"/>
        <v>-0.16100139563169941</v>
      </c>
      <c r="AQ7" s="15">
        <v>2.1186417439787899</v>
      </c>
      <c r="AR7" s="3">
        <f t="shared" si="31"/>
        <v>1.5823734709431163</v>
      </c>
      <c r="AS7" s="3">
        <f t="shared" si="32"/>
        <v>5.1217780788248006E-2</v>
      </c>
      <c r="AT7" s="3">
        <f t="shared" si="33"/>
        <v>-0.15220226715046797</v>
      </c>
      <c r="AU7" s="32">
        <f t="shared" si="34"/>
        <v>0.21599903129728848</v>
      </c>
      <c r="AV7" s="15">
        <v>2.5666289165722902</v>
      </c>
      <c r="AW7" s="26">
        <f t="shared" si="35"/>
        <v>1.9273153575615476</v>
      </c>
      <c r="AX7" s="26">
        <f t="shared" si="36"/>
        <v>5.4663341645885294E-2</v>
      </c>
      <c r="AY7" s="3">
        <f t="shared" si="37"/>
        <v>-0.15888238972012586</v>
      </c>
      <c r="AZ7" s="3">
        <v>0.23</v>
      </c>
      <c r="BA7" s="3">
        <f t="shared" si="38"/>
        <v>1.9709329135350555</v>
      </c>
      <c r="BB7" s="3">
        <f t="shared" si="39"/>
        <v>5.4549859828025918E-2</v>
      </c>
      <c r="BC7" s="3">
        <f t="shared" si="40"/>
        <v>-0.15866591172597613</v>
      </c>
      <c r="BD7" s="32">
        <f t="shared" si="41"/>
        <v>0.16380459409880821</v>
      </c>
      <c r="BE7" s="19">
        <v>5.2245303300032999</v>
      </c>
      <c r="BF7" s="3">
        <v>1.72715481171548</v>
      </c>
      <c r="BG7" s="3">
        <v>5.4027700337943102E-2</v>
      </c>
      <c r="BH7" s="3">
        <v>-0.15766679005864201</v>
      </c>
      <c r="BI7" s="3">
        <v>4160.8</v>
      </c>
      <c r="BJ7" s="3">
        <v>1.5437330928764701</v>
      </c>
      <c r="BK7" s="3">
        <v>5.4227839280340799E-2</v>
      </c>
      <c r="BL7" s="3">
        <v>-0.158050338026897</v>
      </c>
      <c r="BM7" s="3">
        <v>142.1</v>
      </c>
      <c r="BN7" s="3">
        <v>1.9351669941060901</v>
      </c>
      <c r="BO7" s="3">
        <v>5.54867057232988E-2</v>
      </c>
      <c r="BP7" s="3">
        <v>-0.16044601431324601</v>
      </c>
      <c r="BQ7" s="32">
        <f t="shared" si="42"/>
        <v>0.25411856369886493</v>
      </c>
      <c r="BR7" s="3">
        <v>51.9</v>
      </c>
      <c r="BS7" s="3">
        <v>1.9717868338558</v>
      </c>
      <c r="BT7" s="3">
        <v>5.2121312562147797E-2</v>
      </c>
      <c r="BU7" s="3">
        <v>-0.15397580917392101</v>
      </c>
      <c r="BV7" s="3">
        <v>1.3</v>
      </c>
      <c r="BW7" s="3">
        <v>1.2881452683855801</v>
      </c>
      <c r="BX7" s="3">
        <v>4.5508513890047203E-2</v>
      </c>
      <c r="BY7" s="3">
        <v>-0.14061474796204099</v>
      </c>
      <c r="BZ7" s="3">
        <v>9.3470319634703198</v>
      </c>
      <c r="CA7" s="3">
        <v>1.8595041322314001</v>
      </c>
      <c r="CB7" s="3">
        <v>6.2866722548197806E-2</v>
      </c>
      <c r="CC7" s="3">
        <v>-0.17393576960781301</v>
      </c>
      <c r="CD7" s="32">
        <f t="shared" si="43"/>
        <v>0.27646470598725065</v>
      </c>
      <c r="CE7" s="3">
        <v>5.38</v>
      </c>
      <c r="CF7" s="32">
        <f t="shared" si="44"/>
        <v>1.7135243294008116</v>
      </c>
    </row>
    <row r="8" spans="1:84" s="3" customFormat="1">
      <c r="A8" s="3">
        <v>2018</v>
      </c>
      <c r="B8" s="3">
        <f t="shared" si="45"/>
        <v>1.7085642003242532</v>
      </c>
      <c r="C8" s="3">
        <f t="shared" si="0"/>
        <v>5.6544539266839382E-2</v>
      </c>
      <c r="D8" s="3">
        <f t="shared" si="1"/>
        <v>-0.16243700462473007</v>
      </c>
      <c r="E8" s="3">
        <v>150926</v>
      </c>
      <c r="F8" s="3">
        <f t="shared" si="2"/>
        <v>1.9542857142857137</v>
      </c>
      <c r="G8" s="3">
        <f t="shared" si="3"/>
        <v>5.7822036620623171E-2</v>
      </c>
      <c r="H8" s="3">
        <f t="shared" si="4"/>
        <v>-0.16481508432998762</v>
      </c>
      <c r="I8" s="3">
        <v>83.1</v>
      </c>
      <c r="J8" s="3">
        <f t="shared" si="5"/>
        <v>1.1964285714285714</v>
      </c>
      <c r="K8" s="3">
        <f t="shared" si="6"/>
        <v>4.0372795565018278E-2</v>
      </c>
      <c r="L8" s="3">
        <f t="shared" si="7"/>
        <v>-0.1295804882267475</v>
      </c>
      <c r="M8" s="3">
        <v>14.7</v>
      </c>
      <c r="N8" s="3">
        <f t="shared" si="8"/>
        <v>1.7590919620106555</v>
      </c>
      <c r="O8" s="3">
        <f t="shared" si="9"/>
        <v>5.5926937061206633E-2</v>
      </c>
      <c r="P8" s="3">
        <f t="shared" si="10"/>
        <v>-0.16127701932049923</v>
      </c>
      <c r="Q8" s="29">
        <f t="shared" si="11"/>
        <v>0.39158952159161975</v>
      </c>
      <c r="R8" s="3">
        <v>11747.7</v>
      </c>
      <c r="S8" s="3">
        <f t="shared" si="12"/>
        <v>1.5049887351142581</v>
      </c>
      <c r="T8" s="3">
        <f t="shared" si="13"/>
        <v>4.9925261584454414E-2</v>
      </c>
      <c r="U8" s="3">
        <f t="shared" si="14"/>
        <v>-0.14963739992356079</v>
      </c>
      <c r="V8" s="3">
        <v>26.73</v>
      </c>
      <c r="W8" s="3">
        <f t="shared" si="15"/>
        <v>1.4975653353057199</v>
      </c>
      <c r="X8" s="3">
        <f t="shared" si="16"/>
        <v>5.334684395886212E-2</v>
      </c>
      <c r="Y8" s="3">
        <f t="shared" si="17"/>
        <v>-0.15635642338668157</v>
      </c>
      <c r="Z8" s="3">
        <v>1870.8</v>
      </c>
      <c r="AA8" s="3">
        <f t="shared" si="18"/>
        <v>1.5926139226837521</v>
      </c>
      <c r="AB8" s="3">
        <f t="shared" si="19"/>
        <v>5.5465855016070882E-2</v>
      </c>
      <c r="AC8" s="3">
        <f t="shared" si="20"/>
        <v>-0.16040656895081237</v>
      </c>
      <c r="AD8" s="3">
        <v>123496</v>
      </c>
      <c r="AE8" s="3">
        <f t="shared" si="21"/>
        <v>1.5762241270445365</v>
      </c>
      <c r="AF8" s="3">
        <f t="shared" si="22"/>
        <v>5.6401306225431297E-2</v>
      </c>
      <c r="AG8" s="3">
        <f t="shared" si="23"/>
        <v>-0.16216858672626172</v>
      </c>
      <c r="AH8" s="32">
        <f t="shared" si="24"/>
        <v>0.38440462357536154</v>
      </c>
      <c r="AI8" s="3">
        <v>6976</v>
      </c>
      <c r="AJ8" s="3">
        <f t="shared" si="25"/>
        <v>1.8514285714285719</v>
      </c>
      <c r="AK8" s="3">
        <f t="shared" si="26"/>
        <v>5.0833097994916678E-2</v>
      </c>
      <c r="AL8" s="3">
        <f t="shared" si="27"/>
        <v>-0.151442351940103</v>
      </c>
      <c r="AM8" s="3">
        <v>86.5</v>
      </c>
      <c r="AN8" s="3">
        <f t="shared" si="28"/>
        <v>1.8003144369102511</v>
      </c>
      <c r="AO8" s="3">
        <f t="shared" si="29"/>
        <v>5.5571678472851646E-2</v>
      </c>
      <c r="AP8" s="3">
        <f t="shared" si="30"/>
        <v>-0.1606066847402107</v>
      </c>
      <c r="AQ8" s="15">
        <v>2.1255756375340402</v>
      </c>
      <c r="AR8" s="3">
        <f t="shared" si="31"/>
        <v>1.5602949403711068</v>
      </c>
      <c r="AS8" s="3">
        <f t="shared" si="32"/>
        <v>5.0503149659927943E-2</v>
      </c>
      <c r="AT8" s="3">
        <f t="shared" si="33"/>
        <v>-0.1507882425459828</v>
      </c>
      <c r="AU8" s="32">
        <f t="shared" si="34"/>
        <v>0.21453221489897703</v>
      </c>
      <c r="AV8" s="15">
        <v>2.5745049504950499</v>
      </c>
      <c r="AW8" s="26">
        <f t="shared" si="35"/>
        <v>1.9144196951934349</v>
      </c>
      <c r="AX8" s="26">
        <f t="shared" si="36"/>
        <v>5.4297589359933507E-2</v>
      </c>
      <c r="AY8" s="3">
        <f t="shared" si="37"/>
        <v>-0.15818383396095273</v>
      </c>
      <c r="AZ8" s="3">
        <v>0.24099999999999999</v>
      </c>
      <c r="BA8" s="3">
        <f t="shared" si="38"/>
        <v>1.9576858628564746</v>
      </c>
      <c r="BB8" s="3">
        <f t="shared" si="39"/>
        <v>5.4183218856794051E-2</v>
      </c>
      <c r="BC8" s="3">
        <f t="shared" si="40"/>
        <v>-0.15796489114770171</v>
      </c>
      <c r="BD8" s="32">
        <f t="shared" si="41"/>
        <v>0.16270631471061736</v>
      </c>
      <c r="BE8" s="19">
        <v>5.39829638132061</v>
      </c>
      <c r="BF8" s="3">
        <v>1.7195188284518801</v>
      </c>
      <c r="BG8" s="3">
        <v>5.3788836622453901E-2</v>
      </c>
      <c r="BH8" s="3">
        <v>-0.157208058927056</v>
      </c>
      <c r="BI8" s="3">
        <v>4124.3</v>
      </c>
      <c r="BJ8" s="3">
        <v>1.6834986474301199</v>
      </c>
      <c r="BK8" s="3">
        <v>5.9137485944156701E-2</v>
      </c>
      <c r="BL8" s="3">
        <v>-0.16723432143115799</v>
      </c>
      <c r="BM8" s="3">
        <v>173.1</v>
      </c>
      <c r="BN8" s="3">
        <v>2</v>
      </c>
      <c r="BO8" s="3">
        <v>5.7345651194231601E-2</v>
      </c>
      <c r="BP8" s="3">
        <v>-0.16393161989167401</v>
      </c>
      <c r="BQ8" s="32">
        <f t="shared" si="42"/>
        <v>0.26364659569613896</v>
      </c>
      <c r="BR8" s="3">
        <v>55.2</v>
      </c>
      <c r="BS8" s="3">
        <v>1.94043887147335</v>
      </c>
      <c r="BT8" s="3">
        <v>5.1292674842558797E-2</v>
      </c>
      <c r="BU8" s="3">
        <v>-0.15234987866928301</v>
      </c>
      <c r="BV8" s="3">
        <v>1.4</v>
      </c>
      <c r="BW8" s="3">
        <v>1.3373719733774501</v>
      </c>
      <c r="BX8" s="3">
        <v>4.7247629999747402E-2</v>
      </c>
      <c r="BY8" s="3">
        <v>-0.14421643501607401</v>
      </c>
      <c r="BZ8" s="3">
        <v>9.5346715328467209</v>
      </c>
      <c r="CA8" s="3">
        <v>1.73553719008264</v>
      </c>
      <c r="CB8" s="3">
        <v>5.8675607711651298E-2</v>
      </c>
      <c r="CC8" s="3">
        <v>-0.166388250296227</v>
      </c>
      <c r="CD8" s="32">
        <f t="shared" si="43"/>
        <v>0.26881577044486332</v>
      </c>
      <c r="CE8" s="3">
        <v>5.08</v>
      </c>
      <c r="CF8" s="32">
        <f t="shared" si="44"/>
        <v>1.6856950409175777</v>
      </c>
    </row>
    <row r="9" spans="1:84" s="3" customFormat="1">
      <c r="A9" s="3">
        <v>2017</v>
      </c>
      <c r="B9" s="3">
        <f t="shared" si="45"/>
        <v>1.6294013195793025</v>
      </c>
      <c r="C9" s="3">
        <f t="shared" si="0"/>
        <v>5.3924661934802644E-2</v>
      </c>
      <c r="D9" s="3">
        <f t="shared" si="1"/>
        <v>-0.15746903745997406</v>
      </c>
      <c r="E9" s="3">
        <v>137596</v>
      </c>
      <c r="F9" s="3">
        <f t="shared" si="2"/>
        <v>1.9314285714285713</v>
      </c>
      <c r="G9" s="3">
        <f t="shared" si="3"/>
        <v>5.7145755490557414E-2</v>
      </c>
      <c r="H9" s="3">
        <f t="shared" si="4"/>
        <v>-0.16355973328525072</v>
      </c>
      <c r="I9" s="3">
        <v>82.7</v>
      </c>
      <c r="J9" s="3">
        <f t="shared" si="5"/>
        <v>1.2321428571428572</v>
      </c>
      <c r="K9" s="3">
        <f t="shared" si="6"/>
        <v>4.1577953641585993E-2</v>
      </c>
      <c r="L9" s="3">
        <f t="shared" si="7"/>
        <v>-0.1322255933466466</v>
      </c>
      <c r="M9" s="3">
        <v>15.3</v>
      </c>
      <c r="N9" s="3">
        <f t="shared" si="8"/>
        <v>1.7457879700409233</v>
      </c>
      <c r="O9" s="3">
        <f t="shared" si="9"/>
        <v>5.5503962289209181E-2</v>
      </c>
      <c r="P9" s="3">
        <f t="shared" si="10"/>
        <v>-0.16047865435420466</v>
      </c>
      <c r="Q9" s="29">
        <f t="shared" si="11"/>
        <v>0.38675899084997378</v>
      </c>
      <c r="R9" s="3">
        <v>11575.4</v>
      </c>
      <c r="S9" s="3">
        <f t="shared" si="12"/>
        <v>1.5130350820727392</v>
      </c>
      <c r="T9" s="3">
        <f t="shared" si="13"/>
        <v>5.0192184497117244E-2</v>
      </c>
      <c r="U9" s="3">
        <f t="shared" si="14"/>
        <v>-0.15016979360457725</v>
      </c>
      <c r="V9" s="3">
        <v>26.98</v>
      </c>
      <c r="W9" s="3">
        <f t="shared" si="15"/>
        <v>1.4078525641025641</v>
      </c>
      <c r="X9" s="3">
        <f t="shared" si="16"/>
        <v>5.0151061381860339E-2</v>
      </c>
      <c r="Y9" s="3">
        <f t="shared" si="17"/>
        <v>-0.15008786378681854</v>
      </c>
      <c r="Z9" s="3">
        <v>1579.7</v>
      </c>
      <c r="AA9" s="3">
        <f t="shared" si="18"/>
        <v>1.5075228565258081</v>
      </c>
      <c r="AB9" s="3">
        <f t="shared" si="19"/>
        <v>5.2502394335828789E-2</v>
      </c>
      <c r="AC9" s="3">
        <f t="shared" si="20"/>
        <v>-0.15471912232134075</v>
      </c>
      <c r="AD9" s="3">
        <v>106948</v>
      </c>
      <c r="AE9" s="3">
        <f t="shared" si="21"/>
        <v>1.5253042477922034</v>
      </c>
      <c r="AF9" s="3">
        <f t="shared" si="22"/>
        <v>5.4579263501051856E-2</v>
      </c>
      <c r="AG9" s="3">
        <f t="shared" si="23"/>
        <v>-0.15872202483325207</v>
      </c>
      <c r="AH9" s="32">
        <f t="shared" si="24"/>
        <v>0.36923272864830614</v>
      </c>
      <c r="AI9" s="13">
        <v>6387.3</v>
      </c>
      <c r="AJ9" s="3">
        <f t="shared" si="25"/>
        <v>1.8457142857142865</v>
      </c>
      <c r="AK9" s="3">
        <f t="shared" si="26"/>
        <v>5.0676205717154602E-2</v>
      </c>
      <c r="AL9" s="3">
        <f t="shared" si="27"/>
        <v>-0.15113158718419331</v>
      </c>
      <c r="AM9" s="3">
        <v>86.45</v>
      </c>
      <c r="AN9" s="3">
        <f t="shared" si="28"/>
        <v>1.7814185230222761</v>
      </c>
      <c r="AO9" s="3">
        <f t="shared" si="29"/>
        <v>5.4988403890642877E-2</v>
      </c>
      <c r="AP9" s="3">
        <f t="shared" si="30"/>
        <v>-0.1595011764312696</v>
      </c>
      <c r="AQ9" s="15">
        <v>2.14492291334397</v>
      </c>
      <c r="AR9" s="3">
        <f t="shared" si="31"/>
        <v>1.580676079217846</v>
      </c>
      <c r="AS9" s="3">
        <f t="shared" si="32"/>
        <v>5.1162840131763879E-2</v>
      </c>
      <c r="AT9" s="3">
        <f t="shared" si="33"/>
        <v>-0.15209391290965851</v>
      </c>
      <c r="AU9" s="32">
        <f t="shared" si="34"/>
        <v>0.21389368243878434</v>
      </c>
      <c r="AV9" s="15">
        <v>2.5672344240250999</v>
      </c>
      <c r="AW9" s="26">
        <f t="shared" si="35"/>
        <v>1.9026963657678782</v>
      </c>
      <c r="AX9" s="26">
        <f t="shared" si="36"/>
        <v>5.3965087281795519E-2</v>
      </c>
      <c r="AY9" s="3">
        <f t="shared" si="37"/>
        <v>-0.15754664574270366</v>
      </c>
      <c r="AZ9" s="3">
        <v>0.251</v>
      </c>
      <c r="BA9" s="3">
        <f t="shared" si="38"/>
        <v>1.9292518745858986</v>
      </c>
      <c r="BB9" s="3">
        <f t="shared" si="39"/>
        <v>5.3396246320154203E-2</v>
      </c>
      <c r="BC9" s="3">
        <f t="shared" si="40"/>
        <v>-0.15645179353722369</v>
      </c>
      <c r="BD9" s="32">
        <f t="shared" si="41"/>
        <v>0.16108484747227914</v>
      </c>
      <c r="BE9" s="19">
        <v>5.7712746377539101</v>
      </c>
      <c r="BF9" s="3">
        <v>1.5339330543933101</v>
      </c>
      <c r="BG9" s="3">
        <v>4.7983466704361502E-2</v>
      </c>
      <c r="BH9" s="3">
        <v>-0.145720931066044</v>
      </c>
      <c r="BI9" s="3">
        <v>3237.2</v>
      </c>
      <c r="BJ9" s="3">
        <v>2</v>
      </c>
      <c r="BK9" s="3">
        <v>7.0255460002217301E-2</v>
      </c>
      <c r="BL9" s="3">
        <v>-0.18657161158250599</v>
      </c>
      <c r="BM9" s="3">
        <v>243.3</v>
      </c>
      <c r="BN9" s="3">
        <v>1.9233791748526501</v>
      </c>
      <c r="BO9" s="3">
        <v>5.5148715637674602E-2</v>
      </c>
      <c r="BP9" s="3">
        <v>-0.15980563676307999</v>
      </c>
      <c r="BQ9" s="32">
        <f t="shared" si="42"/>
        <v>0.26516398024771703</v>
      </c>
      <c r="BR9" s="3">
        <v>51.3</v>
      </c>
      <c r="BS9" s="3">
        <v>1.9310344827586201</v>
      </c>
      <c r="BT9" s="3">
        <v>5.1044083526682098E-2</v>
      </c>
      <c r="BU9" s="3">
        <v>-0.15185949885939601</v>
      </c>
      <c r="BV9" s="3">
        <v>1.43</v>
      </c>
      <c r="BW9" s="3">
        <v>1.38411743420999</v>
      </c>
      <c r="BX9" s="3">
        <v>4.8899086947814002E-2</v>
      </c>
      <c r="BY9" s="3">
        <v>-0.147577275926673</v>
      </c>
      <c r="BZ9" s="3">
        <v>9.7128532360984501</v>
      </c>
      <c r="CA9" s="3">
        <v>1.6487603305785099</v>
      </c>
      <c r="CB9" s="3">
        <v>5.5741827326068701E-2</v>
      </c>
      <c r="CC9" s="3">
        <v>-0.160928019740152</v>
      </c>
      <c r="CD9" s="32">
        <f t="shared" si="43"/>
        <v>0.26454016466051083</v>
      </c>
      <c r="CE9" s="3">
        <v>4.87</v>
      </c>
      <c r="CF9" s="32">
        <f t="shared" si="44"/>
        <v>1.6606743943175712</v>
      </c>
    </row>
    <row r="10" spans="1:84" s="3" customFormat="1">
      <c r="A10" s="3">
        <v>2016</v>
      </c>
      <c r="B10" s="3">
        <f t="shared" si="45"/>
        <v>1.5517231140171153</v>
      </c>
      <c r="C10" s="3">
        <f t="shared" si="0"/>
        <v>5.1353919586487523E-2</v>
      </c>
      <c r="D10" s="3">
        <f t="shared" si="1"/>
        <v>-0.15247050696320955</v>
      </c>
      <c r="E10" s="3">
        <v>124516</v>
      </c>
      <c r="F10" s="3">
        <f t="shared" si="2"/>
        <v>1.7942857142857138</v>
      </c>
      <c r="G10" s="3">
        <f t="shared" si="3"/>
        <v>5.3088068710162792E-2</v>
      </c>
      <c r="H10" s="3">
        <f t="shared" si="4"/>
        <v>-0.15585611513713377</v>
      </c>
      <c r="I10" s="3">
        <v>80.3</v>
      </c>
      <c r="J10" s="3">
        <f t="shared" si="5"/>
        <v>1.25</v>
      </c>
      <c r="K10" s="3">
        <f t="shared" si="6"/>
        <v>4.2180532679869841E-2</v>
      </c>
      <c r="L10" s="3">
        <f t="shared" si="7"/>
        <v>-0.1335349816833791</v>
      </c>
      <c r="M10" s="3">
        <v>15.6</v>
      </c>
      <c r="N10" s="3">
        <f t="shared" si="8"/>
        <v>1.7017527604046019</v>
      </c>
      <c r="O10" s="3">
        <f t="shared" si="9"/>
        <v>5.4103947707258244E-2</v>
      </c>
      <c r="P10" s="3">
        <f t="shared" si="10"/>
        <v>-0.15781299843759997</v>
      </c>
      <c r="Q10" s="29">
        <f t="shared" si="11"/>
        <v>0.37248824267412872</v>
      </c>
      <c r="R10" s="3">
        <v>11005.1</v>
      </c>
      <c r="S10" s="3">
        <f t="shared" si="12"/>
        <v>1.4599291921467654</v>
      </c>
      <c r="T10" s="3">
        <f t="shared" si="13"/>
        <v>4.8430493273542603E-2</v>
      </c>
      <c r="U10" s="3">
        <f t="shared" si="14"/>
        <v>-0.14662940306351302</v>
      </c>
      <c r="V10" s="3">
        <v>25.33</v>
      </c>
      <c r="W10" s="3">
        <f t="shared" si="15"/>
        <v>1.3785441321499015</v>
      </c>
      <c r="X10" s="3">
        <f t="shared" si="16"/>
        <v>4.9107025232520356E-2</v>
      </c>
      <c r="Y10" s="3">
        <f t="shared" si="17"/>
        <v>-0.14799645317614535</v>
      </c>
      <c r="Z10" s="3">
        <v>1484.6</v>
      </c>
      <c r="AA10" s="3">
        <f t="shared" si="18"/>
        <v>1.4837407571192036</v>
      </c>
      <c r="AB10" s="3">
        <f t="shared" si="19"/>
        <v>5.1674136803430935E-2</v>
      </c>
      <c r="AC10" s="3">
        <f t="shared" si="20"/>
        <v>-0.1531000228629999</v>
      </c>
      <c r="AD10" s="3">
        <v>102323</v>
      </c>
      <c r="AE10" s="3">
        <f t="shared" si="21"/>
        <v>1.4612457076626331</v>
      </c>
      <c r="AF10" s="3">
        <f t="shared" si="22"/>
        <v>5.2287086090358099E-2</v>
      </c>
      <c r="AG10" s="3">
        <f t="shared" si="23"/>
        <v>-0.15429949736500725</v>
      </c>
      <c r="AH10" s="32">
        <f t="shared" si="24"/>
        <v>0.35870987376174884</v>
      </c>
      <c r="AI10" s="3">
        <v>5646.7</v>
      </c>
      <c r="AJ10" s="3">
        <f t="shared" si="25"/>
        <v>1.8514285714285719</v>
      </c>
      <c r="AK10" s="3">
        <f t="shared" si="26"/>
        <v>5.0833097994916678E-2</v>
      </c>
      <c r="AL10" s="3">
        <f t="shared" si="27"/>
        <v>-0.151442351940103</v>
      </c>
      <c r="AM10" s="3">
        <v>86.5</v>
      </c>
      <c r="AN10" s="3">
        <f t="shared" si="28"/>
        <v>1.7201755026397147</v>
      </c>
      <c r="AO10" s="3">
        <f t="shared" si="29"/>
        <v>5.3097968882385674E-2</v>
      </c>
      <c r="AP10" s="3">
        <f t="shared" si="30"/>
        <v>-0.15587527899785983</v>
      </c>
      <c r="AQ10" s="15">
        <v>2.2076288302844902</v>
      </c>
      <c r="AR10" s="3">
        <f t="shared" si="31"/>
        <v>1.5733772953168947</v>
      </c>
      <c r="AS10" s="3">
        <f t="shared" si="32"/>
        <v>5.092659532563925E-2</v>
      </c>
      <c r="AT10" s="3">
        <f t="shared" si="33"/>
        <v>-0.15162731663559925</v>
      </c>
      <c r="AU10" s="32">
        <f t="shared" si="34"/>
        <v>0.21028307595872331</v>
      </c>
      <c r="AV10" s="15">
        <v>2.5698381058874999</v>
      </c>
      <c r="AW10" s="26">
        <f t="shared" si="35"/>
        <v>1.9437280187573271</v>
      </c>
      <c r="AX10" s="26">
        <f t="shared" si="36"/>
        <v>5.5128844555278479E-2</v>
      </c>
      <c r="AY10" s="3">
        <f t="shared" si="37"/>
        <v>-0.15976792339600288</v>
      </c>
      <c r="AZ10" s="3">
        <v>0.216</v>
      </c>
      <c r="BA10" s="3">
        <f t="shared" si="38"/>
        <v>1.9000537981248373</v>
      </c>
      <c r="BB10" s="3">
        <f t="shared" si="39"/>
        <v>5.2588125979141614E-2</v>
      </c>
      <c r="BC10" s="3">
        <f t="shared" si="40"/>
        <v>-0.15488596300006396</v>
      </c>
      <c r="BD10" s="32">
        <f t="shared" si="41"/>
        <v>0.16186743767722678</v>
      </c>
      <c r="BE10" s="19">
        <v>6.15427569782406</v>
      </c>
      <c r="BF10" s="3">
        <v>1.44744769874477</v>
      </c>
      <c r="BG10" s="3">
        <v>4.5278089718520403E-2</v>
      </c>
      <c r="BH10" s="3">
        <v>-0.14013261031598001</v>
      </c>
      <c r="BI10" s="3">
        <v>2823.8</v>
      </c>
      <c r="BJ10" s="3">
        <v>1.49053201082056</v>
      </c>
      <c r="BK10" s="3">
        <v>5.23590060341141E-2</v>
      </c>
      <c r="BL10" s="3">
        <v>-0.154439764156972</v>
      </c>
      <c r="BM10" s="3">
        <v>130.30000000000001</v>
      </c>
      <c r="BN10" s="3">
        <v>1.9115913555992099</v>
      </c>
      <c r="BO10" s="3">
        <v>5.48107255520505E-2</v>
      </c>
      <c r="BP10" s="3">
        <v>-0.15916318775917701</v>
      </c>
      <c r="BQ10" s="32">
        <f t="shared" si="42"/>
        <v>0.23807698222164797</v>
      </c>
      <c r="BR10" s="3">
        <v>50.7</v>
      </c>
      <c r="BS10" s="3">
        <v>1.9373040752351101</v>
      </c>
      <c r="BT10" s="3">
        <v>5.1209811070599902E-2</v>
      </c>
      <c r="BU10" s="3">
        <v>-0.15218655288892399</v>
      </c>
      <c r="BV10" s="3">
        <v>1.41</v>
      </c>
      <c r="BW10" s="3">
        <v>1.4140318387442801</v>
      </c>
      <c r="BX10" s="3">
        <v>4.99559243462602E-2</v>
      </c>
      <c r="BY10" s="3">
        <v>-0.14969863104070999</v>
      </c>
      <c r="BZ10" s="3">
        <v>9.8268792710706094</v>
      </c>
      <c r="CA10" s="3">
        <v>1.5537190082644601</v>
      </c>
      <c r="CB10" s="3">
        <v>5.2528639284716398E-2</v>
      </c>
      <c r="CC10" s="3">
        <v>-0.154770211961996</v>
      </c>
      <c r="CD10" s="32">
        <f t="shared" si="43"/>
        <v>0.25908224548099823</v>
      </c>
      <c r="CE10" s="3">
        <v>4.6399999999999997</v>
      </c>
      <c r="CF10" s="32">
        <f t="shared" si="44"/>
        <v>1.6005078577744738</v>
      </c>
    </row>
    <row r="11" spans="1:84" s="3" customFormat="1">
      <c r="A11" s="3">
        <v>2015</v>
      </c>
      <c r="B11" s="3">
        <f t="shared" si="45"/>
        <v>1.4932031570133086</v>
      </c>
      <c r="C11" s="3">
        <f t="shared" si="0"/>
        <v>4.9417215068116187E-2</v>
      </c>
      <c r="D11" s="3">
        <f t="shared" si="1"/>
        <v>-0.14862012132464694</v>
      </c>
      <c r="E11" s="3">
        <v>114662</v>
      </c>
      <c r="F11" s="3">
        <f t="shared" si="2"/>
        <v>1.8685714285714279</v>
      </c>
      <c r="G11" s="3">
        <f t="shared" si="3"/>
        <v>5.5285982382876533E-2</v>
      </c>
      <c r="H11" s="3">
        <f t="shared" si="4"/>
        <v>-0.16006596017200819</v>
      </c>
      <c r="I11" s="3">
        <v>81.599999999999994</v>
      </c>
      <c r="J11" s="3">
        <f t="shared" si="5"/>
        <v>1.2678571428571428</v>
      </c>
      <c r="K11" s="3">
        <f t="shared" si="6"/>
        <v>4.2783111718153695E-2</v>
      </c>
      <c r="L11" s="3">
        <f t="shared" si="7"/>
        <v>-0.13483576145531381</v>
      </c>
      <c r="M11" s="3">
        <v>15.9</v>
      </c>
      <c r="N11" s="3">
        <f t="shared" si="8"/>
        <v>1.6502432244614313</v>
      </c>
      <c r="O11" s="3">
        <f t="shared" si="9"/>
        <v>5.2466301332333702E-2</v>
      </c>
      <c r="P11" s="3">
        <f t="shared" si="10"/>
        <v>-0.15464884057002487</v>
      </c>
      <c r="Q11" s="29">
        <f t="shared" si="11"/>
        <v>0.37112604512437358</v>
      </c>
      <c r="R11" s="3">
        <v>10338</v>
      </c>
      <c r="S11" s="3">
        <f t="shared" si="12"/>
        <v>1.4357901512713229</v>
      </c>
      <c r="T11" s="3">
        <f t="shared" si="13"/>
        <v>4.7629724535554141E-2</v>
      </c>
      <c r="U11" s="3">
        <f t="shared" si="14"/>
        <v>-0.14499908693769961</v>
      </c>
      <c r="V11" s="3">
        <v>24.58</v>
      </c>
      <c r="W11" s="3">
        <f t="shared" si="15"/>
        <v>1.3475406804733727</v>
      </c>
      <c r="X11" s="3">
        <f t="shared" si="16"/>
        <v>4.8002608443628636E-2</v>
      </c>
      <c r="Y11" s="3">
        <f t="shared" si="17"/>
        <v>-0.14575991703369526</v>
      </c>
      <c r="Z11" s="3">
        <v>1384</v>
      </c>
      <c r="AA11" s="3">
        <f t="shared" si="18"/>
        <v>1.4411026666803788</v>
      </c>
      <c r="AB11" s="3">
        <f t="shared" si="19"/>
        <v>5.0189182974535153E-2</v>
      </c>
      <c r="AC11" s="3">
        <f t="shared" si="20"/>
        <v>-0.15016381479414881</v>
      </c>
      <c r="AD11" s="3">
        <v>94031</v>
      </c>
      <c r="AE11" s="3">
        <f t="shared" si="21"/>
        <v>1.4467058202797263</v>
      </c>
      <c r="AF11" s="3">
        <f t="shared" si="22"/>
        <v>5.1766811957577083E-2</v>
      </c>
      <c r="AG11" s="3">
        <f t="shared" si="23"/>
        <v>-0.15328184240424461</v>
      </c>
      <c r="AH11" s="32">
        <f t="shared" si="24"/>
        <v>0.3517443644795582</v>
      </c>
      <c r="AI11" s="3">
        <v>5478.6</v>
      </c>
      <c r="AJ11" s="3">
        <f t="shared" si="25"/>
        <v>1.8525714285714296</v>
      </c>
      <c r="AK11" s="3">
        <f t="shared" si="26"/>
        <v>5.0864476450469112E-2</v>
      </c>
      <c r="AL11" s="3">
        <f t="shared" si="27"/>
        <v>-0.15150444673513058</v>
      </c>
      <c r="AM11" s="3">
        <v>86.51</v>
      </c>
      <c r="AN11" s="3">
        <f t="shared" si="28"/>
        <v>1.6128671071089653</v>
      </c>
      <c r="AO11" s="3">
        <f t="shared" si="29"/>
        <v>4.97855988143509E-2</v>
      </c>
      <c r="AP11" s="3">
        <f t="shared" si="30"/>
        <v>-0.14935826597487728</v>
      </c>
      <c r="AQ11" s="15">
        <v>2.3175004743533001</v>
      </c>
      <c r="AR11" s="3">
        <f t="shared" si="31"/>
        <v>1.5664141842841768</v>
      </c>
      <c r="AS11" s="3">
        <f t="shared" si="32"/>
        <v>5.0701215476301013E-2</v>
      </c>
      <c r="AT11" s="3">
        <f t="shared" si="33"/>
        <v>-0.15118115782917965</v>
      </c>
      <c r="AU11" s="32">
        <f t="shared" si="34"/>
        <v>0.20385322452108157</v>
      </c>
      <c r="AV11" s="15">
        <v>2.5723220437801402</v>
      </c>
      <c r="AW11" s="26">
        <f t="shared" si="35"/>
        <v>1.8264947245017584</v>
      </c>
      <c r="AX11" s="26">
        <f t="shared" si="36"/>
        <v>5.180382377389859E-2</v>
      </c>
      <c r="AY11" s="3">
        <f t="shared" si="37"/>
        <v>-0.15335440957121149</v>
      </c>
      <c r="AZ11" s="3">
        <v>0.316</v>
      </c>
      <c r="BA11" s="3">
        <f t="shared" si="38"/>
        <v>1.9024055785411651</v>
      </c>
      <c r="BB11" s="3">
        <f t="shared" si="39"/>
        <v>5.2653216622854535E-2</v>
      </c>
      <c r="BC11" s="3">
        <f t="shared" si="40"/>
        <v>-0.15501254128015504</v>
      </c>
      <c r="BD11" s="32">
        <f t="shared" si="41"/>
        <v>0.15654993904830278</v>
      </c>
      <c r="BE11" s="19">
        <v>6.1234265974147597</v>
      </c>
      <c r="BF11" s="3">
        <v>1.5249372384937201</v>
      </c>
      <c r="BG11" s="3">
        <v>4.7702065614880898E-2</v>
      </c>
      <c r="BH11" s="3">
        <v>-0.14514691877057401</v>
      </c>
      <c r="BI11" s="3">
        <v>3194.2</v>
      </c>
      <c r="BJ11" s="3">
        <v>1.4891794409377801</v>
      </c>
      <c r="BK11" s="3">
        <v>5.2311493324464303E-2</v>
      </c>
      <c r="BL11" s="3">
        <v>-0.15434711032605899</v>
      </c>
      <c r="BM11" s="3">
        <v>130</v>
      </c>
      <c r="BN11" s="3">
        <v>1.8212180746561899</v>
      </c>
      <c r="BO11" s="3">
        <v>5.2219468228931899E-2</v>
      </c>
      <c r="BP11" s="3">
        <v>-0.15416753078054199</v>
      </c>
      <c r="BQ11" s="32">
        <f t="shared" si="42"/>
        <v>0.23633001156748484</v>
      </c>
      <c r="BR11" s="3">
        <v>46.1</v>
      </c>
      <c r="BS11" s="3">
        <v>1.9435736677116</v>
      </c>
      <c r="BT11" s="3">
        <v>5.1375538614517699E-2</v>
      </c>
      <c r="BU11" s="3">
        <v>-0.152513070582423</v>
      </c>
      <c r="BV11" s="3">
        <v>1.39</v>
      </c>
      <c r="BW11" s="3">
        <v>1.0853530925454</v>
      </c>
      <c r="BX11" s="3">
        <v>3.8344127405452698E-2</v>
      </c>
      <c r="BY11" s="3">
        <v>-0.125046100416981</v>
      </c>
      <c r="BZ11" s="3">
        <v>8.5740402193784302</v>
      </c>
      <c r="CA11" s="3">
        <v>1.4710743801652899</v>
      </c>
      <c r="CB11" s="3">
        <v>4.9734562727018698E-2</v>
      </c>
      <c r="CC11" s="3">
        <v>-0.14925616612583401</v>
      </c>
      <c r="CD11" s="32">
        <f t="shared" si="43"/>
        <v>0.23355716358653816</v>
      </c>
      <c r="CE11" s="3">
        <v>4.4400000000000004</v>
      </c>
      <c r="CF11" s="32">
        <f t="shared" si="44"/>
        <v>1.5531607483273391</v>
      </c>
    </row>
    <row r="12" spans="1:84" s="3" customFormat="1">
      <c r="A12" s="3">
        <v>2014</v>
      </c>
      <c r="B12" s="3">
        <f t="shared" si="45"/>
        <v>1.4061002333909387</v>
      </c>
      <c r="C12" s="3">
        <f t="shared" si="0"/>
        <v>4.6534563843136229E-2</v>
      </c>
      <c r="D12" s="3">
        <f t="shared" si="1"/>
        <v>-0.14274756359375207</v>
      </c>
      <c r="E12" s="3">
        <v>99995</v>
      </c>
      <c r="F12" s="3">
        <f t="shared" si="2"/>
        <v>1.657142857142857</v>
      </c>
      <c r="G12" s="3">
        <f t="shared" si="3"/>
        <v>4.9030381929768198E-2</v>
      </c>
      <c r="H12" s="3">
        <f t="shared" si="4"/>
        <v>-0.14784205264065972</v>
      </c>
      <c r="I12" s="3">
        <v>77.900000000000006</v>
      </c>
      <c r="J12" s="3">
        <f t="shared" si="5"/>
        <v>1.3690476190476191</v>
      </c>
      <c r="K12" s="3">
        <f t="shared" si="6"/>
        <v>4.6197726268428878E-2</v>
      </c>
      <c r="L12" s="3">
        <f t="shared" si="7"/>
        <v>-0.14204990967885769</v>
      </c>
      <c r="M12" s="3">
        <v>17.600000000000001</v>
      </c>
      <c r="N12" s="3">
        <f t="shared" si="8"/>
        <v>1.5545054435950894</v>
      </c>
      <c r="O12" s="3">
        <f t="shared" si="9"/>
        <v>4.9422503190722347E-2</v>
      </c>
      <c r="P12" s="3">
        <f t="shared" si="10"/>
        <v>-0.14863073671745747</v>
      </c>
      <c r="Q12" s="29">
        <f t="shared" si="11"/>
        <v>0.35352313005890229</v>
      </c>
      <c r="R12" s="3">
        <v>9098.1</v>
      </c>
      <c r="S12" s="3">
        <f t="shared" si="12"/>
        <v>1.4345027357579658</v>
      </c>
      <c r="T12" s="3">
        <f t="shared" si="13"/>
        <v>4.7587016869528084E-2</v>
      </c>
      <c r="U12" s="3">
        <f t="shared" si="14"/>
        <v>-0.14491176057803101</v>
      </c>
      <c r="V12" s="3">
        <v>24.54</v>
      </c>
      <c r="W12" s="3">
        <f t="shared" si="15"/>
        <v>1.3120377218934911</v>
      </c>
      <c r="X12" s="3">
        <f t="shared" si="16"/>
        <v>4.6737908502472308E-2</v>
      </c>
      <c r="Y12" s="3">
        <f t="shared" si="17"/>
        <v>-0.14316754722671818</v>
      </c>
      <c r="Z12" s="3">
        <v>1268.8</v>
      </c>
      <c r="AA12" s="3">
        <f t="shared" si="18"/>
        <v>1.3415006633277455</v>
      </c>
      <c r="AB12" s="3">
        <f t="shared" si="19"/>
        <v>4.672035088749809E-2</v>
      </c>
      <c r="AC12" s="3">
        <f t="shared" si="20"/>
        <v>-0.14313131906252979</v>
      </c>
      <c r="AD12" s="3">
        <v>74661</v>
      </c>
      <c r="AE12" s="3">
        <f t="shared" si="21"/>
        <v>1.2439431551815108</v>
      </c>
      <c r="AF12" s="3">
        <f t="shared" si="22"/>
        <v>4.4511448352191861E-2</v>
      </c>
      <c r="AG12" s="3">
        <f t="shared" si="23"/>
        <v>-0.13852002149014994</v>
      </c>
      <c r="AH12" s="32">
        <f t="shared" si="24"/>
        <v>0.32555092750383413</v>
      </c>
      <c r="AI12" s="3">
        <v>3134.4</v>
      </c>
      <c r="AJ12" s="3">
        <f t="shared" si="25"/>
        <v>1.840000000000001</v>
      </c>
      <c r="AK12" s="3">
        <f t="shared" si="26"/>
        <v>5.0519313439392519E-2</v>
      </c>
      <c r="AL12" s="3">
        <f t="shared" si="27"/>
        <v>-0.15082033669290157</v>
      </c>
      <c r="AM12" s="3">
        <v>86.4</v>
      </c>
      <c r="AN12" s="3">
        <f t="shared" si="28"/>
        <v>1.6107081105559082</v>
      </c>
      <c r="AO12" s="3">
        <f t="shared" si="29"/>
        <v>4.9718955421502037E-2</v>
      </c>
      <c r="AP12" s="3">
        <f t="shared" si="30"/>
        <v>-0.14922493259745265</v>
      </c>
      <c r="AQ12" s="15">
        <v>2.3197110423116598</v>
      </c>
      <c r="AR12" s="3">
        <f t="shared" si="31"/>
        <v>1.4722039806569724</v>
      </c>
      <c r="AS12" s="3">
        <f t="shared" si="32"/>
        <v>4.7651848404620743E-2</v>
      </c>
      <c r="AT12" s="3">
        <f t="shared" si="33"/>
        <v>-0.14504430958702164</v>
      </c>
      <c r="AU12" s="32">
        <f t="shared" si="34"/>
        <v>0.20032749445564182</v>
      </c>
      <c r="AV12" s="15">
        <v>2.6059294778083202</v>
      </c>
      <c r="AW12" s="26">
        <f t="shared" si="35"/>
        <v>1.7995310668229778</v>
      </c>
      <c r="AX12" s="26">
        <f t="shared" si="36"/>
        <v>5.1039068994181223E-2</v>
      </c>
      <c r="AY12" s="3">
        <f t="shared" si="37"/>
        <v>-0.1518495945822487</v>
      </c>
      <c r="AZ12" s="3">
        <v>0.33900000000000002</v>
      </c>
      <c r="BA12" s="3">
        <f t="shared" si="38"/>
        <v>1.8680611938992193</v>
      </c>
      <c r="BB12" s="3">
        <f t="shared" si="39"/>
        <v>5.1702660997530035E-2</v>
      </c>
      <c r="BC12" s="3">
        <f t="shared" si="40"/>
        <v>-0.15315600221939724</v>
      </c>
      <c r="BD12" s="32">
        <f t="shared" si="41"/>
        <v>0.15400092145700606</v>
      </c>
      <c r="BE12" s="19">
        <v>6.5739335252551703</v>
      </c>
      <c r="BF12" s="3">
        <v>1.7260251046025099</v>
      </c>
      <c r="BG12" s="3">
        <v>5.3992361596473401E-2</v>
      </c>
      <c r="BH12" s="3">
        <v>-0.15759898966135699</v>
      </c>
      <c r="BI12" s="3">
        <v>4155.3999999999996</v>
      </c>
      <c r="BJ12" s="3">
        <v>1.3106402164111799</v>
      </c>
      <c r="BK12" s="3">
        <v>4.60398156506866E-2</v>
      </c>
      <c r="BL12" s="3">
        <v>-0.141722002640362</v>
      </c>
      <c r="BM12" s="3">
        <v>90.4</v>
      </c>
      <c r="BN12" s="3">
        <v>1.8212180746561899</v>
      </c>
      <c r="BO12" s="3">
        <v>5.2219468228931899E-2</v>
      </c>
      <c r="BP12" s="3">
        <v>-0.15416753078054199</v>
      </c>
      <c r="BQ12" s="32">
        <f t="shared" si="42"/>
        <v>0.23728696563593787</v>
      </c>
      <c r="BR12" s="3">
        <v>46.1</v>
      </c>
      <c r="BS12" s="3">
        <v>1.96865203761755</v>
      </c>
      <c r="BT12" s="3">
        <v>5.2038448790188901E-2</v>
      </c>
      <c r="BU12" s="3">
        <v>-0.15381381243231301</v>
      </c>
      <c r="BV12" s="3">
        <v>1.31</v>
      </c>
      <c r="BW12" s="3">
        <v>1.08725739731658</v>
      </c>
      <c r="BX12" s="3">
        <v>3.8411404041292903E-2</v>
      </c>
      <c r="BY12" s="3">
        <v>-0.125198164258539</v>
      </c>
      <c r="BZ12" s="3">
        <v>8.5812989405803801</v>
      </c>
      <c r="CA12" s="3">
        <v>1.35537190082645</v>
      </c>
      <c r="CB12" s="3">
        <v>4.5822855546241999E-2</v>
      </c>
      <c r="CC12" s="3">
        <v>-0.14127059357431099</v>
      </c>
      <c r="CD12" s="32">
        <f t="shared" si="43"/>
        <v>0.22538670130156141</v>
      </c>
      <c r="CE12" s="3">
        <v>4.16</v>
      </c>
      <c r="CF12" s="32">
        <f t="shared" si="44"/>
        <v>1.4960761404128837</v>
      </c>
    </row>
    <row r="13" spans="1:84" s="3" customFormat="1">
      <c r="A13" s="3">
        <v>2013</v>
      </c>
      <c r="B13" s="3">
        <f t="shared" si="45"/>
        <v>1.36582396503293</v>
      </c>
      <c r="C13" s="3">
        <f t="shared" si="0"/>
        <v>4.5201630004736142E-2</v>
      </c>
      <c r="D13" s="3">
        <f t="shared" si="1"/>
        <v>-0.13997236781829955</v>
      </c>
      <c r="E13" s="3">
        <v>93213</v>
      </c>
      <c r="F13" s="3">
        <f t="shared" si="2"/>
        <v>1.6</v>
      </c>
      <c r="G13" s="3">
        <f t="shared" si="3"/>
        <v>4.733967910460378E-2</v>
      </c>
      <c r="H13" s="3">
        <f t="shared" si="4"/>
        <v>-0.14440526264468712</v>
      </c>
      <c r="I13" s="3">
        <v>76.900000000000006</v>
      </c>
      <c r="J13" s="3">
        <f t="shared" si="5"/>
        <v>1.4011904761904763</v>
      </c>
      <c r="K13" s="3">
        <f t="shared" si="6"/>
        <v>4.7282368537339817E-2</v>
      </c>
      <c r="L13" s="3">
        <f t="shared" si="7"/>
        <v>-0.14428771798292733</v>
      </c>
      <c r="M13" s="3">
        <v>18.14</v>
      </c>
      <c r="N13" s="3">
        <f t="shared" si="8"/>
        <v>1.4994517797853448</v>
      </c>
      <c r="O13" s="3">
        <f t="shared" si="9"/>
        <v>4.7672178104046885E-2</v>
      </c>
      <c r="P13" s="3">
        <f t="shared" si="10"/>
        <v>-0.14508585577902749</v>
      </c>
      <c r="Q13" s="29">
        <f t="shared" si="11"/>
        <v>0.34623433970033429</v>
      </c>
      <c r="R13" s="3">
        <v>8385.1</v>
      </c>
      <c r="S13" s="3">
        <f t="shared" si="12"/>
        <v>1.4242034116511104</v>
      </c>
      <c r="T13" s="3">
        <f t="shared" si="13"/>
        <v>4.7245355541319672E-2</v>
      </c>
      <c r="U13" s="3">
        <f t="shared" si="14"/>
        <v>-0.14421176697023919</v>
      </c>
      <c r="V13" s="3">
        <v>24.22</v>
      </c>
      <c r="W13" s="3">
        <f t="shared" si="15"/>
        <v>1.286211785009862</v>
      </c>
      <c r="X13" s="3">
        <f t="shared" si="16"/>
        <v>4.5817927121665894E-2</v>
      </c>
      <c r="Y13" s="3">
        <f t="shared" si="17"/>
        <v>-0.14126032753747564</v>
      </c>
      <c r="Z13" s="3">
        <v>1185</v>
      </c>
      <c r="AA13" s="3">
        <f t="shared" si="18"/>
        <v>1.279847177514732</v>
      </c>
      <c r="AB13" s="3">
        <f t="shared" si="19"/>
        <v>4.4573149198103436E-2</v>
      </c>
      <c r="AC13" s="3">
        <f t="shared" si="20"/>
        <v>-0.13865029147870209</v>
      </c>
      <c r="AD13" s="3">
        <v>62671</v>
      </c>
      <c r="AE13" s="3">
        <f t="shared" si="21"/>
        <v>1.0876112547896863</v>
      </c>
      <c r="AF13" s="3">
        <f t="shared" si="22"/>
        <v>3.891749554083905E-2</v>
      </c>
      <c r="AG13" s="3">
        <f t="shared" si="23"/>
        <v>-0.12633830836866333</v>
      </c>
      <c r="AH13" s="32">
        <f t="shared" si="24"/>
        <v>0.3062668093577085</v>
      </c>
      <c r="AI13" s="3">
        <v>1327</v>
      </c>
      <c r="AJ13" s="3">
        <f t="shared" si="25"/>
        <v>1.8285714285714287</v>
      </c>
      <c r="AK13" s="3">
        <f t="shared" si="26"/>
        <v>5.0205528883868318E-2</v>
      </c>
      <c r="AL13" s="3">
        <f t="shared" si="27"/>
        <v>-0.15019637246077377</v>
      </c>
      <c r="AM13" s="3">
        <v>86.3</v>
      </c>
      <c r="AN13" s="3">
        <f t="shared" si="28"/>
        <v>1.5986517004181917</v>
      </c>
      <c r="AO13" s="3">
        <f t="shared" si="29"/>
        <v>4.9346801016708242E-2</v>
      </c>
      <c r="AP13" s="3">
        <f t="shared" si="30"/>
        <v>-0.14847871799426995</v>
      </c>
      <c r="AQ13" s="15">
        <v>2.3320554408729</v>
      </c>
      <c r="AR13" s="3">
        <f t="shared" si="31"/>
        <v>1.4236932446428945</v>
      </c>
      <c r="AS13" s="3">
        <f t="shared" si="32"/>
        <v>4.6081667730671023E-2</v>
      </c>
      <c r="AT13" s="3">
        <f t="shared" si="33"/>
        <v>-0.14180896265428405</v>
      </c>
      <c r="AU13" s="32">
        <f t="shared" si="34"/>
        <v>0.1977138526378262</v>
      </c>
      <c r="AV13" s="15">
        <v>2.6232346241457898</v>
      </c>
      <c r="AW13" s="26">
        <f t="shared" si="35"/>
        <v>1.7772567409144198</v>
      </c>
      <c r="AX13" s="26">
        <f t="shared" si="36"/>
        <v>5.0407315045719041E-2</v>
      </c>
      <c r="AY13" s="3">
        <f t="shared" si="37"/>
        <v>-0.15059785089127492</v>
      </c>
      <c r="AZ13" s="3">
        <v>0.35799999999999998</v>
      </c>
      <c r="BA13" s="3">
        <f t="shared" si="38"/>
        <v>1.8477078754798497</v>
      </c>
      <c r="BB13" s="3">
        <f t="shared" si="39"/>
        <v>5.1139338593612992E-2</v>
      </c>
      <c r="BC13" s="3">
        <f t="shared" si="40"/>
        <v>-0.15204754504472309</v>
      </c>
      <c r="BD13" s="32">
        <f t="shared" si="41"/>
        <v>0.15219998104632271</v>
      </c>
      <c r="BE13" s="19">
        <v>6.8409148978452397</v>
      </c>
      <c r="BF13" s="3">
        <v>1.75615062761506</v>
      </c>
      <c r="BG13" s="3">
        <v>5.4934728035663301E-2</v>
      </c>
      <c r="BH13" s="3">
        <v>-0.15939913212659701</v>
      </c>
      <c r="BI13" s="3">
        <v>4299.3999999999996</v>
      </c>
      <c r="BJ13" s="3">
        <v>1.2871956717763799</v>
      </c>
      <c r="BK13" s="3">
        <v>4.5216262016756097E-2</v>
      </c>
      <c r="BL13" s="3">
        <v>-0.140003043250543</v>
      </c>
      <c r="BM13" s="3">
        <v>85.2</v>
      </c>
      <c r="BN13" s="3">
        <v>1.8565815324165</v>
      </c>
      <c r="BO13" s="3">
        <v>5.3233438485804398E-2</v>
      </c>
      <c r="BP13" s="3">
        <v>-0.156137323545356</v>
      </c>
      <c r="BQ13" s="32">
        <f t="shared" si="42"/>
        <v>0.23957566434899935</v>
      </c>
      <c r="BR13" s="3">
        <v>47.9</v>
      </c>
      <c r="BS13" s="3">
        <v>2</v>
      </c>
      <c r="BT13" s="3">
        <v>5.2867086509777901E-2</v>
      </c>
      <c r="BU13" s="3">
        <v>-0.15542787654988399</v>
      </c>
      <c r="BV13" s="3">
        <v>1.21</v>
      </c>
      <c r="BW13" s="3">
        <v>1.05944733484631</v>
      </c>
      <c r="BX13" s="3">
        <v>3.7428910338701597E-2</v>
      </c>
      <c r="BY13" s="3">
        <v>-0.122965643396935</v>
      </c>
      <c r="BZ13" s="3">
        <v>8.47529411764706</v>
      </c>
      <c r="CA13" s="3">
        <v>1.31404958677686</v>
      </c>
      <c r="CB13" s="3">
        <v>4.44258172673931E-2</v>
      </c>
      <c r="CC13" s="3">
        <v>-0.138339085459285</v>
      </c>
      <c r="CD13" s="32">
        <f t="shared" si="43"/>
        <v>0.22143710249227139</v>
      </c>
      <c r="CE13" s="3">
        <v>4.0599999999999996</v>
      </c>
      <c r="CF13" s="32">
        <f t="shared" si="44"/>
        <v>1.4634277495834622</v>
      </c>
    </row>
    <row r="14" spans="1:84" s="3" customFormat="1">
      <c r="A14" s="3">
        <v>2012</v>
      </c>
      <c r="B14" s="3">
        <f t="shared" si="45"/>
        <v>1.3294672391574172</v>
      </c>
      <c r="C14" s="3">
        <f t="shared" si="0"/>
        <v>4.3998412523361133E-2</v>
      </c>
      <c r="D14" s="3">
        <f t="shared" si="1"/>
        <v>-0.13743351724332026</v>
      </c>
      <c r="E14" s="3">
        <v>87091</v>
      </c>
      <c r="F14" s="3">
        <f t="shared" si="2"/>
        <v>1.5714285714285714</v>
      </c>
      <c r="G14" s="3">
        <f t="shared" si="3"/>
        <v>4.6494327692021567E-2</v>
      </c>
      <c r="H14" s="3">
        <f t="shared" si="4"/>
        <v>-0.14266435553967974</v>
      </c>
      <c r="I14" s="3">
        <v>76.400000000000006</v>
      </c>
      <c r="J14" s="3">
        <f t="shared" si="5"/>
        <v>1.418452380952381</v>
      </c>
      <c r="K14" s="3">
        <f t="shared" si="6"/>
        <v>4.7864861607680879E-2</v>
      </c>
      <c r="L14" s="3">
        <f t="shared" si="7"/>
        <v>-0.14547919778594956</v>
      </c>
      <c r="M14" s="3">
        <v>18.43</v>
      </c>
      <c r="N14" s="3">
        <f t="shared" si="8"/>
        <v>1.4467685892981237</v>
      </c>
      <c r="O14" s="3">
        <f t="shared" si="9"/>
        <v>4.5997217645928137E-2</v>
      </c>
      <c r="P14" s="3">
        <f t="shared" si="10"/>
        <v>-0.14163345367955474</v>
      </c>
      <c r="Q14" s="29">
        <f t="shared" si="11"/>
        <v>0.3401340860058919</v>
      </c>
      <c r="R14" s="3">
        <v>7702.8</v>
      </c>
      <c r="S14" s="3">
        <f t="shared" si="12"/>
        <v>1.4026392018023817</v>
      </c>
      <c r="T14" s="3">
        <f t="shared" si="13"/>
        <v>4.6530002135383303E-2</v>
      </c>
      <c r="U14" s="3">
        <f t="shared" si="14"/>
        <v>-0.14273813176597558</v>
      </c>
      <c r="V14" s="3">
        <v>23.55</v>
      </c>
      <c r="W14" s="3">
        <f t="shared" si="15"/>
        <v>1.2487364398422092</v>
      </c>
      <c r="X14" s="3">
        <f t="shared" si="16"/>
        <v>4.4482966072667551E-2</v>
      </c>
      <c r="Y14" s="3">
        <f t="shared" si="17"/>
        <v>-0.13845985754888082</v>
      </c>
      <c r="Z14" s="3">
        <v>1063.4000000000001</v>
      </c>
      <c r="AA14" s="3">
        <f t="shared" si="18"/>
        <v>1.2173195388586648</v>
      </c>
      <c r="AB14" s="3">
        <f t="shared" si="19"/>
        <v>4.2395503448058487E-2</v>
      </c>
      <c r="AC14" s="3">
        <f t="shared" si="20"/>
        <v>-0.13400001775028902</v>
      </c>
      <c r="AD14" s="3">
        <v>50511</v>
      </c>
      <c r="AE14" s="3">
        <f t="shared" si="21"/>
        <v>1.0713674067795145</v>
      </c>
      <c r="AF14" s="3">
        <f t="shared" si="22"/>
        <v>3.8336249365132483E-2</v>
      </c>
      <c r="AG14" s="3">
        <f t="shared" si="23"/>
        <v>-0.12502828614607853</v>
      </c>
      <c r="AH14" s="32">
        <f t="shared" si="24"/>
        <v>0.29738521956411806</v>
      </c>
      <c r="AI14" s="3">
        <v>1139.2</v>
      </c>
      <c r="AJ14" s="3">
        <f t="shared" si="25"/>
        <v>1.8171428571428578</v>
      </c>
      <c r="AK14" s="3">
        <f t="shared" si="26"/>
        <v>4.9891744328344159E-2</v>
      </c>
      <c r="AL14" s="3">
        <f t="shared" si="27"/>
        <v>-0.14957044706240594</v>
      </c>
      <c r="AM14" s="3">
        <v>86.2</v>
      </c>
      <c r="AN14" s="3">
        <f t="shared" si="28"/>
        <v>1.4979674762074202</v>
      </c>
      <c r="AO14" s="3">
        <f t="shared" si="29"/>
        <v>4.6238904295770912E-2</v>
      </c>
      <c r="AP14" s="3">
        <f t="shared" si="30"/>
        <v>-0.1421353285205374</v>
      </c>
      <c r="AQ14" s="15">
        <v>2.43514468371467</v>
      </c>
      <c r="AR14" s="3">
        <f t="shared" si="31"/>
        <v>1.4327607205821999</v>
      </c>
      <c r="AS14" s="3">
        <f t="shared" si="32"/>
        <v>4.6375161020017729E-2</v>
      </c>
      <c r="AT14" s="3">
        <f t="shared" si="33"/>
        <v>-0.14241771537611231</v>
      </c>
      <c r="AU14" s="32">
        <f t="shared" si="34"/>
        <v>0.19176976600544163</v>
      </c>
      <c r="AV14" s="15">
        <v>2.62</v>
      </c>
      <c r="AW14" s="26">
        <f t="shared" si="35"/>
        <v>1.7549824150058617</v>
      </c>
      <c r="AX14" s="26">
        <f t="shared" si="36"/>
        <v>4.9775561097256865E-2</v>
      </c>
      <c r="AY14" s="3">
        <f t="shared" si="37"/>
        <v>-0.14933818923243916</v>
      </c>
      <c r="AZ14" s="3">
        <v>0.377</v>
      </c>
      <c r="BA14" s="3">
        <f t="shared" si="38"/>
        <v>1.8071247981316931</v>
      </c>
      <c r="BB14" s="3">
        <f t="shared" si="39"/>
        <v>5.0016113563715242E-2</v>
      </c>
      <c r="BC14" s="3">
        <f t="shared" si="40"/>
        <v>-0.14981876944065756</v>
      </c>
      <c r="BD14" s="32">
        <f t="shared" si="41"/>
        <v>0.14963010583070951</v>
      </c>
      <c r="BE14" s="19">
        <v>7.3732568713304296</v>
      </c>
      <c r="BF14" s="3">
        <v>1.7104811715481201</v>
      </c>
      <c r="BG14" s="3">
        <v>5.3506126690697098E-2</v>
      </c>
      <c r="BH14" s="3">
        <v>-0.15666375130173801</v>
      </c>
      <c r="BI14" s="3">
        <v>4081.1</v>
      </c>
      <c r="BJ14" s="3">
        <v>1.2655545536519399</v>
      </c>
      <c r="BK14" s="3">
        <v>4.4456058662358799E-2</v>
      </c>
      <c r="BL14" s="3">
        <v>-0.13840300349711299</v>
      </c>
      <c r="BM14" s="3">
        <v>80.400000000000006</v>
      </c>
      <c r="BN14" s="3">
        <v>1.9273084479371301</v>
      </c>
      <c r="BO14" s="3">
        <v>5.5261378999549297E-2</v>
      </c>
      <c r="BP14" s="3">
        <v>-0.160019325481702</v>
      </c>
      <c r="BQ14" s="32">
        <f t="shared" si="42"/>
        <v>0.24059690179767618</v>
      </c>
      <c r="BR14" s="3">
        <v>51.5</v>
      </c>
      <c r="BS14" s="3">
        <v>1.9811912225705299</v>
      </c>
      <c r="BT14" s="3">
        <v>5.2369903878024503E-2</v>
      </c>
      <c r="BU14" s="3">
        <v>-0.154461009800753</v>
      </c>
      <c r="BV14" s="3">
        <v>1.27</v>
      </c>
      <c r="BW14" s="3">
        <v>1.06807509958545</v>
      </c>
      <c r="BX14" s="3">
        <v>3.7733718158989897E-2</v>
      </c>
      <c r="BY14" s="3">
        <v>-0.123660986558393</v>
      </c>
      <c r="BZ14" s="3">
        <v>8.5081809432146294</v>
      </c>
      <c r="CA14" s="3">
        <v>1.2768595041322299</v>
      </c>
      <c r="CB14" s="3">
        <v>4.3168482816429203E-2</v>
      </c>
      <c r="CC14" s="3">
        <v>-0.135663200036089</v>
      </c>
      <c r="CD14" s="32">
        <f t="shared" si="43"/>
        <v>0.21851377174116446</v>
      </c>
      <c r="CE14" s="3">
        <v>3.97</v>
      </c>
      <c r="CF14" s="32">
        <f t="shared" si="44"/>
        <v>1.4380298509450016</v>
      </c>
    </row>
    <row r="15" spans="1:84" s="3" customFormat="1">
      <c r="A15" s="3">
        <v>2011</v>
      </c>
      <c r="B15" s="3">
        <f t="shared" si="45"/>
        <v>1.289695760361548</v>
      </c>
      <c r="C15" s="3">
        <f t="shared" si="0"/>
        <v>4.2682184579426394E-2</v>
      </c>
      <c r="D15" s="3">
        <f t="shared" si="1"/>
        <v>-0.13461848628924242</v>
      </c>
      <c r="E15" s="3">
        <v>80394</v>
      </c>
      <c r="F15" s="3">
        <f t="shared" si="2"/>
        <v>1.5542857142857136</v>
      </c>
      <c r="G15" s="3">
        <f t="shared" si="3"/>
        <v>4.5987116844472223E-2</v>
      </c>
      <c r="H15" s="3">
        <f t="shared" si="4"/>
        <v>-0.14161245124291971</v>
      </c>
      <c r="I15" s="3">
        <v>76.099999999999994</v>
      </c>
      <c r="J15" s="3">
        <f t="shared" si="5"/>
        <v>1.4380952380952383</v>
      </c>
      <c r="K15" s="3">
        <f t="shared" si="6"/>
        <v>4.8527698549793122E-2</v>
      </c>
      <c r="L15" s="3">
        <f t="shared" si="7"/>
        <v>-0.1468264014881322</v>
      </c>
      <c r="M15" s="3">
        <v>18.760000000000002</v>
      </c>
      <c r="N15" s="3">
        <f t="shared" si="8"/>
        <v>1.3324994208941394</v>
      </c>
      <c r="O15" s="3">
        <f t="shared" si="9"/>
        <v>4.2364249769671451E-2</v>
      </c>
      <c r="P15" s="3">
        <f t="shared" si="10"/>
        <v>-0.13393247599910835</v>
      </c>
      <c r="Q15" s="29">
        <f t="shared" si="11"/>
        <v>0.33081201173293967</v>
      </c>
      <c r="R15" s="3">
        <v>6222.9</v>
      </c>
      <c r="S15" s="3">
        <f t="shared" si="12"/>
        <v>1.3440617959446413</v>
      </c>
      <c r="T15" s="3">
        <f t="shared" si="13"/>
        <v>4.4586803331197959E-2</v>
      </c>
      <c r="U15" s="3">
        <f t="shared" si="14"/>
        <v>-0.13867910812362849</v>
      </c>
      <c r="V15" s="3">
        <v>21.73</v>
      </c>
      <c r="W15" s="3">
        <f t="shared" si="15"/>
        <v>1.2096893491124261</v>
      </c>
      <c r="X15" s="3">
        <f t="shared" si="16"/>
        <v>4.3092015703357606E-2</v>
      </c>
      <c r="Y15" s="3">
        <f t="shared" si="17"/>
        <v>-0.13549929042250014</v>
      </c>
      <c r="Z15" s="3">
        <v>936.7</v>
      </c>
      <c r="AA15" s="3">
        <f t="shared" si="18"/>
        <v>1.1678373458662854</v>
      </c>
      <c r="AB15" s="3">
        <f t="shared" si="19"/>
        <v>4.0672190532541834E-2</v>
      </c>
      <c r="AC15" s="3">
        <f t="shared" si="20"/>
        <v>-0.13024092369028351</v>
      </c>
      <c r="AD15" s="3">
        <v>40888</v>
      </c>
      <c r="AE15" s="3">
        <f t="shared" si="21"/>
        <v>1.0595953742226221</v>
      </c>
      <c r="AF15" s="3">
        <f t="shared" si="22"/>
        <v>3.7915016114260999E-2</v>
      </c>
      <c r="AG15" s="3">
        <f t="shared" si="23"/>
        <v>-0.12407340363801027</v>
      </c>
      <c r="AH15" s="32">
        <f t="shared" si="24"/>
        <v>0.28846880090278965</v>
      </c>
      <c r="AI15" s="3">
        <v>1003.1</v>
      </c>
      <c r="AJ15" s="3">
        <f t="shared" si="25"/>
        <v>1.8205714285714294</v>
      </c>
      <c r="AK15" s="3">
        <f t="shared" si="26"/>
        <v>4.9985879695001414E-2</v>
      </c>
      <c r="AL15" s="3">
        <f t="shared" si="27"/>
        <v>-0.1497584313352836</v>
      </c>
      <c r="AM15" s="3">
        <v>86.23</v>
      </c>
      <c r="AN15" s="3">
        <f t="shared" si="28"/>
        <v>1.5445733161803408</v>
      </c>
      <c r="AO15" s="3">
        <f t="shared" si="29"/>
        <v>4.7677522295400628E-2</v>
      </c>
      <c r="AP15" s="3">
        <f t="shared" si="30"/>
        <v>-0.14509677583921801</v>
      </c>
      <c r="AQ15" s="15">
        <v>2.3874255818149002</v>
      </c>
      <c r="AR15" s="3">
        <f t="shared" si="31"/>
        <v>1.3591278517527126</v>
      </c>
      <c r="AS15" s="3">
        <f t="shared" si="32"/>
        <v>4.3991834830739068E-2</v>
      </c>
      <c r="AT15" s="3">
        <f t="shared" si="33"/>
        <v>-0.1374195483522215</v>
      </c>
      <c r="AU15" s="32">
        <f t="shared" si="34"/>
        <v>0.19225603940868802</v>
      </c>
      <c r="AV15" s="15">
        <v>2.6462669189346499</v>
      </c>
      <c r="AW15" s="26">
        <f t="shared" si="35"/>
        <v>1.7327080890973034</v>
      </c>
      <c r="AX15" s="26">
        <f t="shared" si="36"/>
        <v>4.9143807148794683E-2</v>
      </c>
      <c r="AY15" s="3">
        <f t="shared" si="37"/>
        <v>-0.14807050910512834</v>
      </c>
      <c r="AZ15" s="3">
        <v>0.39600000000000002</v>
      </c>
      <c r="BA15" s="3">
        <f t="shared" si="38"/>
        <v>1.7240474341659331</v>
      </c>
      <c r="BB15" s="3">
        <f t="shared" si="39"/>
        <v>4.7716766625982197E-2</v>
      </c>
      <c r="BC15" s="3">
        <f t="shared" si="40"/>
        <v>-0.14517694744544907</v>
      </c>
      <c r="BD15" s="32">
        <f t="shared" si="41"/>
        <v>0.1454450192768908</v>
      </c>
      <c r="BE15" s="19">
        <v>8.4630107977287494</v>
      </c>
      <c r="BF15" s="3">
        <v>1.67171548117155</v>
      </c>
      <c r="BG15" s="3">
        <v>5.2293484321378397E-2</v>
      </c>
      <c r="BH15" s="3">
        <v>-0.15431197995975901</v>
      </c>
      <c r="BI15" s="3">
        <v>3895.8</v>
      </c>
      <c r="BJ15" s="3">
        <v>1.22091974752029</v>
      </c>
      <c r="BK15" s="3">
        <v>4.2888139243914401E-2</v>
      </c>
      <c r="BL15" s="3">
        <v>-0.13506161111352399</v>
      </c>
      <c r="BM15" s="3">
        <v>70.5</v>
      </c>
      <c r="BN15" s="3">
        <v>1.9803536345776001</v>
      </c>
      <c r="BO15" s="3">
        <v>5.6782334384858003E-2</v>
      </c>
      <c r="BP15" s="3">
        <v>-0.162881830560442</v>
      </c>
      <c r="BQ15" s="32">
        <f t="shared" si="42"/>
        <v>0.23990342027362183</v>
      </c>
      <c r="BR15" s="3">
        <v>54.2</v>
      </c>
      <c r="BS15" s="3">
        <v>1.9435736677116</v>
      </c>
      <c r="BT15" s="3">
        <v>5.1375538614517699E-2</v>
      </c>
      <c r="BU15" s="3">
        <v>-0.152513070582423</v>
      </c>
      <c r="BV15" s="3">
        <v>1.39</v>
      </c>
      <c r="BW15" s="3">
        <v>1.11855382294398</v>
      </c>
      <c r="BX15" s="3">
        <v>3.95170664656544E-2</v>
      </c>
      <c r="BY15" s="3">
        <v>-0.12768053633651699</v>
      </c>
      <c r="BZ15" s="3">
        <v>8.7005928853754906</v>
      </c>
      <c r="CA15" s="3">
        <v>1.06611570247934</v>
      </c>
      <c r="CB15" s="3">
        <v>3.6043587594300097E-2</v>
      </c>
      <c r="CC15" s="3">
        <v>-0.119773789753049</v>
      </c>
      <c r="CD15" s="32">
        <f t="shared" si="43"/>
        <v>0.20401057872093589</v>
      </c>
      <c r="CE15" s="3">
        <v>3.46</v>
      </c>
      <c r="CF15" s="32">
        <f t="shared" si="44"/>
        <v>1.4008958703158658</v>
      </c>
    </row>
    <row r="16" spans="1:84" s="3" customFormat="1">
      <c r="A16" s="3">
        <v>2010</v>
      </c>
      <c r="B16" s="3">
        <f t="shared" si="45"/>
        <v>1.2294611816826715</v>
      </c>
      <c r="C16" s="3">
        <f t="shared" si="0"/>
        <v>4.0688735051054629E-2</v>
      </c>
      <c r="D16" s="3">
        <f t="shared" si="1"/>
        <v>-0.13027735484145833</v>
      </c>
      <c r="E16" s="3">
        <v>70251.28</v>
      </c>
      <c r="F16" s="3">
        <f t="shared" si="2"/>
        <v>1.4971428571428564</v>
      </c>
      <c r="G16" s="3">
        <f t="shared" si="3"/>
        <v>4.4296414019307798E-2</v>
      </c>
      <c r="H16" s="3">
        <f t="shared" si="4"/>
        <v>-0.13806534682189478</v>
      </c>
      <c r="I16" s="3">
        <v>75.099999999999994</v>
      </c>
      <c r="J16" s="3">
        <f t="shared" si="5"/>
        <v>1.486904761904762</v>
      </c>
      <c r="K16" s="3">
        <f t="shared" si="6"/>
        <v>5.0174747921102318E-2</v>
      </c>
      <c r="L16" s="3">
        <f t="shared" si="7"/>
        <v>-0.15013505873035016</v>
      </c>
      <c r="M16" s="3">
        <v>19.579999999999998</v>
      </c>
      <c r="N16" s="3">
        <f t="shared" si="8"/>
        <v>1.3415643579646359</v>
      </c>
      <c r="O16" s="3">
        <f t="shared" si="9"/>
        <v>4.265245196486879E-2</v>
      </c>
      <c r="P16" s="3">
        <f t="shared" si="10"/>
        <v>-0.13455443266203507</v>
      </c>
      <c r="Q16" s="29">
        <f t="shared" si="11"/>
        <v>0.32725310554279774</v>
      </c>
      <c r="R16" s="3">
        <v>6340.3</v>
      </c>
      <c r="S16" s="3">
        <f t="shared" si="12"/>
        <v>1.2681042806565821</v>
      </c>
      <c r="T16" s="3">
        <f t="shared" si="13"/>
        <v>4.2067051035660913E-2</v>
      </c>
      <c r="U16" s="3">
        <f t="shared" si="14"/>
        <v>-0.13328905074690883</v>
      </c>
      <c r="V16" s="3">
        <v>19.37</v>
      </c>
      <c r="W16" s="3">
        <f t="shared" si="15"/>
        <v>1.1742788461538463</v>
      </c>
      <c r="X16" s="3">
        <f t="shared" si="16"/>
        <v>4.183060925163138E-2</v>
      </c>
      <c r="Y16" s="3">
        <f t="shared" si="17"/>
        <v>-0.13277566326909243</v>
      </c>
      <c r="Z16" s="3">
        <v>821.8</v>
      </c>
      <c r="AA16" s="3">
        <f t="shared" si="18"/>
        <v>1.129904254553308</v>
      </c>
      <c r="AB16" s="3">
        <f t="shared" si="19"/>
        <v>3.9351097383028548E-2</v>
      </c>
      <c r="AC16" s="3">
        <f t="shared" si="20"/>
        <v>-0.12730990653739493</v>
      </c>
      <c r="AD16" s="3">
        <v>33511</v>
      </c>
      <c r="AE16" s="3">
        <f t="shared" si="21"/>
        <v>1.0477800939340731</v>
      </c>
      <c r="AF16" s="3">
        <f t="shared" si="22"/>
        <v>3.7492235349609673E-2</v>
      </c>
      <c r="AG16" s="3">
        <f t="shared" si="23"/>
        <v>-0.12311030725720402</v>
      </c>
      <c r="AH16" s="32">
        <f t="shared" si="24"/>
        <v>0.28000810857079644</v>
      </c>
      <c r="AI16" s="3">
        <v>866.5</v>
      </c>
      <c r="AJ16" s="3">
        <f t="shared" si="25"/>
        <v>1.7897142857142854</v>
      </c>
      <c r="AK16" s="3">
        <f t="shared" si="26"/>
        <v>4.9138661395086103E-2</v>
      </c>
      <c r="AL16" s="3">
        <f t="shared" si="27"/>
        <v>-0.14806015041065884</v>
      </c>
      <c r="AM16" s="3">
        <v>85.96</v>
      </c>
      <c r="AN16" s="3">
        <f t="shared" si="28"/>
        <v>1.3456260735344585</v>
      </c>
      <c r="AO16" s="3">
        <f t="shared" si="29"/>
        <v>4.1536466058384784E-2</v>
      </c>
      <c r="AP16" s="3">
        <f t="shared" si="30"/>
        <v>-0.13213512202564673</v>
      </c>
      <c r="AQ16" s="15">
        <v>2.5911250269920099</v>
      </c>
      <c r="AR16" s="3">
        <f t="shared" si="31"/>
        <v>1.4536491399098055</v>
      </c>
      <c r="AS16" s="3">
        <f t="shared" si="32"/>
        <v>4.7051270991386659E-2</v>
      </c>
      <c r="AT16" s="3">
        <f t="shared" si="33"/>
        <v>-0.14381302846240096</v>
      </c>
      <c r="AU16" s="32">
        <f t="shared" si="34"/>
        <v>0.18267400719919449</v>
      </c>
      <c r="AV16" s="15">
        <v>2.6125485122897798</v>
      </c>
      <c r="AW16" s="26">
        <f t="shared" si="35"/>
        <v>1.5861664712778429</v>
      </c>
      <c r="AX16" s="26">
        <f t="shared" si="36"/>
        <v>4.4987531172069835E-2</v>
      </c>
      <c r="AY16" s="3">
        <f t="shared" si="37"/>
        <v>-0.13952297562245522</v>
      </c>
      <c r="AZ16" s="3">
        <v>0.52100000000000002</v>
      </c>
      <c r="BA16" s="3">
        <f t="shared" si="38"/>
        <v>1.6742506379593749</v>
      </c>
      <c r="BB16" s="3">
        <f t="shared" si="39"/>
        <v>4.6338531865023042E-2</v>
      </c>
      <c r="BC16" s="3">
        <f t="shared" si="40"/>
        <v>-0.14234184224583324</v>
      </c>
      <c r="BD16" s="32">
        <f t="shared" si="41"/>
        <v>0.13679362645149892</v>
      </c>
      <c r="BE16" s="19">
        <v>9.1162122427158501</v>
      </c>
      <c r="BF16" s="3">
        <v>1.48778242677824</v>
      </c>
      <c r="BG16" s="3">
        <v>4.6539813673213401E-2</v>
      </c>
      <c r="BH16" s="3">
        <v>-0.14275841763596001</v>
      </c>
      <c r="BI16" s="3">
        <v>3016.6</v>
      </c>
      <c r="BJ16" s="3">
        <v>1.1898106402164099</v>
      </c>
      <c r="BK16" s="3">
        <v>4.1795346921968297E-2</v>
      </c>
      <c r="BL16" s="3">
        <v>-0.132698983621722</v>
      </c>
      <c r="BM16" s="3">
        <v>63.6</v>
      </c>
      <c r="BN16" s="3">
        <v>1.90569744597249</v>
      </c>
      <c r="BO16" s="3">
        <v>5.4641730509238401E-2</v>
      </c>
      <c r="BP16" s="3">
        <v>-0.15884118247642801</v>
      </c>
      <c r="BQ16" s="32">
        <f t="shared" si="42"/>
        <v>0.22618311667595881</v>
      </c>
      <c r="BR16" s="3">
        <v>50.4</v>
      </c>
      <c r="BS16" s="3">
        <v>1.94984326018809</v>
      </c>
      <c r="BT16" s="3">
        <v>5.1541266158435503E-2</v>
      </c>
      <c r="BU16" s="3">
        <v>-0.15283905367001499</v>
      </c>
      <c r="BV16" s="3">
        <v>1.37</v>
      </c>
      <c r="BW16" s="3">
        <v>1.1866727211991199</v>
      </c>
      <c r="BX16" s="3">
        <v>4.1923619440307598E-2</v>
      </c>
      <c r="BY16" s="3">
        <v>-0.13297777589760301</v>
      </c>
      <c r="BZ16" s="3">
        <v>8.9602446483180405</v>
      </c>
      <c r="CA16" s="3">
        <v>1.0289256198347101</v>
      </c>
      <c r="CB16" s="3">
        <v>3.4786253143336103E-2</v>
      </c>
      <c r="CC16" s="3">
        <v>-0.116830778949491</v>
      </c>
      <c r="CD16" s="32">
        <f t="shared" si="43"/>
        <v>0.20529244092926444</v>
      </c>
      <c r="CE16" s="3">
        <v>3.37</v>
      </c>
      <c r="CF16" s="32">
        <f t="shared" si="44"/>
        <v>1.3582044053695108</v>
      </c>
    </row>
    <row r="17" spans="1:84" s="3" customFormat="1">
      <c r="A17" s="3">
        <v>2009</v>
      </c>
      <c r="B17" s="3">
        <f t="shared" si="45"/>
        <v>1.2207711996769346</v>
      </c>
      <c r="C17" s="3">
        <f t="shared" si="0"/>
        <v>4.0401142095133943E-2</v>
      </c>
      <c r="D17" s="3">
        <f t="shared" si="1"/>
        <v>-0.12964311274512208</v>
      </c>
      <c r="E17" s="3">
        <v>68788</v>
      </c>
      <c r="F17" s="3">
        <f t="shared" si="2"/>
        <v>1.5217142857142854</v>
      </c>
      <c r="G17" s="3">
        <f t="shared" si="3"/>
        <v>4.5023416234128512E-2</v>
      </c>
      <c r="H17" s="3">
        <f t="shared" si="4"/>
        <v>-0.13959836910382151</v>
      </c>
      <c r="I17" s="3">
        <v>75.53</v>
      </c>
      <c r="J17" s="3">
        <f t="shared" si="5"/>
        <v>1.4494047619047619</v>
      </c>
      <c r="K17" s="3">
        <f t="shared" si="6"/>
        <v>4.8909331940706222E-2</v>
      </c>
      <c r="L17" s="3">
        <f t="shared" si="7"/>
        <v>-0.14759794921387584</v>
      </c>
      <c r="M17" s="3">
        <v>18.95</v>
      </c>
      <c r="N17" s="3">
        <f t="shared" si="8"/>
        <v>1.2620029341363601</v>
      </c>
      <c r="O17" s="3">
        <f t="shared" si="9"/>
        <v>4.0122949904124898E-2</v>
      </c>
      <c r="P17" s="3">
        <f t="shared" si="10"/>
        <v>-0.12902765479948064</v>
      </c>
      <c r="Q17" s="29">
        <f t="shared" si="11"/>
        <v>0.32110111913096823</v>
      </c>
      <c r="R17" s="3">
        <v>5309.9</v>
      </c>
      <c r="S17" s="3">
        <f t="shared" si="12"/>
        <v>1.2619890569681365</v>
      </c>
      <c r="T17" s="3">
        <f t="shared" si="13"/>
        <v>4.1864189622037161E-2</v>
      </c>
      <c r="U17" s="3">
        <f t="shared" si="14"/>
        <v>-0.13284865778161045</v>
      </c>
      <c r="V17" s="3">
        <v>19.18</v>
      </c>
      <c r="W17" s="3">
        <f t="shared" si="15"/>
        <v>1.127064842209073</v>
      </c>
      <c r="X17" s="3">
        <f t="shared" si="16"/>
        <v>4.0148733982663075E-2</v>
      </c>
      <c r="Y17" s="3">
        <f t="shared" si="17"/>
        <v>-0.12908477905282545</v>
      </c>
      <c r="Z17" s="3">
        <v>668.6</v>
      </c>
      <c r="AA17" s="3">
        <f t="shared" si="18"/>
        <v>1.0754496745066178</v>
      </c>
      <c r="AB17" s="3">
        <f t="shared" si="19"/>
        <v>3.7454611487224593E-2</v>
      </c>
      <c r="AC17" s="3">
        <f t="shared" si="20"/>
        <v>-0.12302436971468447</v>
      </c>
      <c r="AD17" s="3">
        <v>22921</v>
      </c>
      <c r="AE17" s="3">
        <f t="shared" si="21"/>
        <v>1.0521221661923832</v>
      </c>
      <c r="AF17" s="3">
        <f t="shared" si="22"/>
        <v>3.7647605733105258E-2</v>
      </c>
      <c r="AG17" s="3">
        <f t="shared" si="23"/>
        <v>-0.12346479290477737</v>
      </c>
      <c r="AH17" s="32">
        <f t="shared" si="24"/>
        <v>0.27346718697265521</v>
      </c>
      <c r="AI17" s="3">
        <v>916.7</v>
      </c>
      <c r="AJ17" s="3">
        <f t="shared" si="25"/>
        <v>1.6811428571428579</v>
      </c>
      <c r="AK17" s="3">
        <f t="shared" si="26"/>
        <v>4.6157708117606451E-2</v>
      </c>
      <c r="AL17" s="3">
        <f t="shared" si="27"/>
        <v>-0.14196686169360426</v>
      </c>
      <c r="AM17" s="3">
        <v>85.01</v>
      </c>
      <c r="AN17" s="3">
        <f t="shared" si="28"/>
        <v>1.5476048317587958</v>
      </c>
      <c r="AO17" s="3">
        <f t="shared" si="29"/>
        <v>4.7771098398306559E-2</v>
      </c>
      <c r="AP17" s="3">
        <f t="shared" si="30"/>
        <v>-0.14528788767292933</v>
      </c>
      <c r="AQ17" s="15">
        <v>2.3843216531895801</v>
      </c>
      <c r="AR17" s="3">
        <f t="shared" si="31"/>
        <v>1.2634279341544599</v>
      </c>
      <c r="AS17" s="3">
        <f t="shared" si="32"/>
        <v>4.0894249152637854E-2</v>
      </c>
      <c r="AT17" s="3">
        <f t="shared" si="33"/>
        <v>-0.13072933847102147</v>
      </c>
      <c r="AU17" s="32">
        <f t="shared" si="34"/>
        <v>0.18486009693022068</v>
      </c>
      <c r="AV17" s="15">
        <v>2.6804057759093398</v>
      </c>
      <c r="AW17" s="26">
        <f t="shared" si="35"/>
        <v>1.5603751465416178</v>
      </c>
      <c r="AX17" s="26">
        <f t="shared" si="36"/>
        <v>4.4256026600166254E-2</v>
      </c>
      <c r="AY17" s="3">
        <f t="shared" si="37"/>
        <v>-0.13797983423368176</v>
      </c>
      <c r="AZ17" s="3">
        <v>0.54300000000000004</v>
      </c>
      <c r="BA17" s="3">
        <f t="shared" si="38"/>
        <v>1.5371220088622723</v>
      </c>
      <c r="BB17" s="3">
        <f t="shared" si="39"/>
        <v>4.2543198475293614E-2</v>
      </c>
      <c r="BC17" s="3">
        <f t="shared" si="40"/>
        <v>-0.13431888734419214</v>
      </c>
      <c r="BD17" s="32">
        <f t="shared" si="41"/>
        <v>0.13039184015334182</v>
      </c>
      <c r="BE17" s="19">
        <v>10.9149749242301</v>
      </c>
      <c r="BF17" s="3">
        <v>1.3060460251046</v>
      </c>
      <c r="BG17" s="3">
        <v>4.0854857244572801E-2</v>
      </c>
      <c r="BH17" s="3">
        <v>-0.13064278469480001</v>
      </c>
      <c r="BI17" s="3">
        <v>2147.9</v>
      </c>
      <c r="BJ17" s="3">
        <v>1.17899008115419</v>
      </c>
      <c r="BK17" s="3">
        <v>4.1415245244769597E-2</v>
      </c>
      <c r="BL17" s="3">
        <v>-0.131870540123709</v>
      </c>
      <c r="BM17" s="3">
        <v>61.2</v>
      </c>
      <c r="BN17" s="3">
        <v>1.7721021611001999</v>
      </c>
      <c r="BO17" s="3">
        <v>5.0811176205498E-2</v>
      </c>
      <c r="BP17" s="3">
        <v>-0.151398959440284</v>
      </c>
      <c r="BQ17" s="32">
        <f t="shared" si="42"/>
        <v>0.21012855586400014</v>
      </c>
      <c r="BR17" s="3">
        <v>43.6</v>
      </c>
      <c r="BS17" s="3">
        <v>1.9278996865203799</v>
      </c>
      <c r="BT17" s="3">
        <v>5.0961219754723203E-2</v>
      </c>
      <c r="BU17" s="3">
        <v>-0.151695770174888</v>
      </c>
      <c r="BV17" s="3">
        <v>1.44</v>
      </c>
      <c r="BW17" s="3">
        <v>1.3141713106595401</v>
      </c>
      <c r="BX17" s="3">
        <v>4.64279804559663E-2</v>
      </c>
      <c r="BY17" s="3">
        <v>-0.14252707389950001</v>
      </c>
      <c r="BZ17" s="3">
        <v>9.4462365591397806</v>
      </c>
      <c r="CA17" s="3">
        <v>1.11157024793388</v>
      </c>
      <c r="CB17" s="3">
        <v>3.7580329701033803E-2</v>
      </c>
      <c r="CC17" s="3">
        <v>-0.123311377990192</v>
      </c>
      <c r="CD17" s="32">
        <f t="shared" si="43"/>
        <v>0.21857088811559727</v>
      </c>
      <c r="CE17" s="3">
        <v>3.57</v>
      </c>
      <c r="CF17" s="32">
        <f t="shared" si="44"/>
        <v>1.3385196871667833</v>
      </c>
    </row>
    <row r="18" spans="1:84" s="3" customFormat="1">
      <c r="A18" s="3">
        <v>2008</v>
      </c>
      <c r="B18" s="3">
        <f t="shared" si="45"/>
        <v>1.1865702221667944</v>
      </c>
      <c r="C18" s="3">
        <f t="shared" si="0"/>
        <v>3.9269268610122726E-2</v>
      </c>
      <c r="D18" s="3">
        <f t="shared" si="1"/>
        <v>-0.1271269151548072</v>
      </c>
      <c r="E18" s="3">
        <v>63029</v>
      </c>
      <c r="F18" s="3">
        <f t="shared" si="2"/>
        <v>1.391428571428571</v>
      </c>
      <c r="G18" s="3">
        <f t="shared" si="3"/>
        <v>4.1168613792753633E-2</v>
      </c>
      <c r="H18" s="3">
        <f t="shared" si="4"/>
        <v>-0.13133113501635682</v>
      </c>
      <c r="I18" s="3">
        <v>73.25</v>
      </c>
      <c r="J18" s="3">
        <f t="shared" si="5"/>
        <v>1.5690476190476192</v>
      </c>
      <c r="K18" s="3">
        <f t="shared" si="6"/>
        <v>5.2946611497208057E-2</v>
      </c>
      <c r="L18" s="3">
        <f t="shared" si="7"/>
        <v>-0.15558209320053601</v>
      </c>
      <c r="M18" s="3">
        <v>20.96</v>
      </c>
      <c r="N18" s="3">
        <f t="shared" si="8"/>
        <v>1.2107018763029882</v>
      </c>
      <c r="O18" s="3">
        <f t="shared" si="9"/>
        <v>3.8491931688715113E-2</v>
      </c>
      <c r="P18" s="3">
        <f t="shared" si="10"/>
        <v>-0.12538002414402002</v>
      </c>
      <c r="Q18" s="29">
        <f t="shared" si="11"/>
        <v>0.3151402100456514</v>
      </c>
      <c r="R18" s="3">
        <v>4645.5</v>
      </c>
      <c r="S18" s="3">
        <f t="shared" si="12"/>
        <v>1.2909559060186675</v>
      </c>
      <c r="T18" s="3">
        <f t="shared" si="13"/>
        <v>4.2825112107623318E-2</v>
      </c>
      <c r="U18" s="3">
        <f t="shared" si="14"/>
        <v>-0.13492610938134275</v>
      </c>
      <c r="V18" s="3">
        <v>20.079999999999998</v>
      </c>
      <c r="W18" s="3">
        <f t="shared" si="15"/>
        <v>1.1121178500986193</v>
      </c>
      <c r="X18" s="3">
        <f t="shared" si="16"/>
        <v>3.9616286524797775E-2</v>
      </c>
      <c r="Y18" s="3">
        <f t="shared" si="17"/>
        <v>-0.12790177407710004</v>
      </c>
      <c r="Z18" s="3">
        <v>620.1</v>
      </c>
      <c r="AA18" s="3">
        <f t="shared" si="18"/>
        <v>1.0488445756245051</v>
      </c>
      <c r="AB18" s="3">
        <f t="shared" si="19"/>
        <v>3.6528037547197245E-2</v>
      </c>
      <c r="AC18" s="3">
        <f t="shared" si="20"/>
        <v>-0.12089593856075206</v>
      </c>
      <c r="AD18" s="3">
        <v>17747</v>
      </c>
      <c r="AE18" s="3">
        <f t="shared" si="21"/>
        <v>1.0444586681428558</v>
      </c>
      <c r="AF18" s="3">
        <f t="shared" si="22"/>
        <v>3.7373386291318235E-2</v>
      </c>
      <c r="AG18" s="3">
        <f t="shared" si="23"/>
        <v>-0.1228387124283588</v>
      </c>
      <c r="AH18" s="32">
        <f t="shared" si="24"/>
        <v>0.27103786507110261</v>
      </c>
      <c r="AI18" s="3">
        <v>828.1</v>
      </c>
      <c r="AJ18" s="3">
        <f t="shared" si="25"/>
        <v>1.6685714285714295</v>
      </c>
      <c r="AK18" s="3">
        <f t="shared" si="26"/>
        <v>4.5812545106529864E-2</v>
      </c>
      <c r="AL18" s="3">
        <f t="shared" si="27"/>
        <v>-0.14124911605412099</v>
      </c>
      <c r="AM18" s="3">
        <v>84.9</v>
      </c>
      <c r="AN18" s="3">
        <f t="shared" si="28"/>
        <v>1.2965460447493375</v>
      </c>
      <c r="AO18" s="3">
        <f t="shared" si="29"/>
        <v>4.0021475386107563E-2</v>
      </c>
      <c r="AP18" s="3">
        <f t="shared" si="30"/>
        <v>-0.12880267844592061</v>
      </c>
      <c r="AQ18" s="15">
        <v>2.6413774180271599</v>
      </c>
      <c r="AR18" s="3">
        <f t="shared" si="31"/>
        <v>1.2705222046486613</v>
      </c>
      <c r="AS18" s="3">
        <f t="shared" si="32"/>
        <v>4.1123874331330967E-2</v>
      </c>
      <c r="AT18" s="3">
        <f t="shared" si="33"/>
        <v>-0.13123312773749127</v>
      </c>
      <c r="AU18" s="32">
        <f t="shared" si="34"/>
        <v>0.17006358584917258</v>
      </c>
      <c r="AV18" s="15">
        <v>2.6778750497413402</v>
      </c>
      <c r="AW18" s="26">
        <f t="shared" si="35"/>
        <v>1.5228604923798359</v>
      </c>
      <c r="AX18" s="26">
        <f t="shared" si="36"/>
        <v>4.3192019950124692E-2</v>
      </c>
      <c r="AY18" s="3">
        <f t="shared" si="37"/>
        <v>-0.1357136253333264</v>
      </c>
      <c r="AZ18" s="3">
        <v>0.57499999999999996</v>
      </c>
      <c r="BA18" s="3">
        <f t="shared" si="38"/>
        <v>1.6383161950078524</v>
      </c>
      <c r="BB18" s="3">
        <f t="shared" si="39"/>
        <v>4.5343967913839177E-2</v>
      </c>
      <c r="BC18" s="3">
        <f t="shared" si="40"/>
        <v>-0.14027057275558263</v>
      </c>
      <c r="BD18" s="32">
        <f t="shared" si="41"/>
        <v>0.13250803471384265</v>
      </c>
      <c r="BE18" s="19">
        <v>9.58757650405059</v>
      </c>
      <c r="BF18" s="3">
        <v>1.4250836820083701</v>
      </c>
      <c r="BG18" s="3">
        <v>4.4578513521649599E-2</v>
      </c>
      <c r="BH18" s="3">
        <v>-0.13866161322399401</v>
      </c>
      <c r="BI18" s="3">
        <v>2716.9</v>
      </c>
      <c r="BJ18" s="3">
        <v>1.1771866546438201</v>
      </c>
      <c r="BK18" s="3">
        <v>4.1351894965236502E-2</v>
      </c>
      <c r="BL18" s="3">
        <v>-0.13173212790775199</v>
      </c>
      <c r="BM18" s="3">
        <v>60.8</v>
      </c>
      <c r="BN18" s="3">
        <v>1.7917485265225901</v>
      </c>
      <c r="BO18" s="3">
        <v>5.1374493014871597E-2</v>
      </c>
      <c r="BP18" s="3">
        <v>-0.152511012211511</v>
      </c>
      <c r="BQ18" s="32">
        <f t="shared" si="42"/>
        <v>0.21641438501258869</v>
      </c>
      <c r="BR18" s="3">
        <v>44.6</v>
      </c>
      <c r="BS18" s="3">
        <v>1.80877742946708</v>
      </c>
      <c r="BT18" s="3">
        <v>4.7812396420285001E-2</v>
      </c>
      <c r="BU18" s="3">
        <v>-0.14537217290236801</v>
      </c>
      <c r="BV18" s="3">
        <v>1.82</v>
      </c>
      <c r="BW18" s="3">
        <v>1.4372293124851101</v>
      </c>
      <c r="BX18" s="3">
        <v>5.0775461227586902E-2</v>
      </c>
      <c r="BY18" s="3">
        <v>-0.15132824412420601</v>
      </c>
      <c r="BZ18" s="3">
        <v>9.91530208921513</v>
      </c>
      <c r="CA18" s="3">
        <v>1.0743801652892599</v>
      </c>
      <c r="CB18" s="3">
        <v>3.6322995250069802E-2</v>
      </c>
      <c r="CC18" s="3">
        <v>-0.120421780899793</v>
      </c>
      <c r="CD18" s="32">
        <f t="shared" si="43"/>
        <v>0.21949451275814993</v>
      </c>
      <c r="CE18" s="3">
        <v>3.48</v>
      </c>
      <c r="CF18" s="32">
        <f t="shared" si="44"/>
        <v>1.324658593450508</v>
      </c>
    </row>
    <row r="19" spans="1:84" s="3" customFormat="1">
      <c r="A19" s="3">
        <v>2007</v>
      </c>
      <c r="B19" s="3">
        <f t="shared" si="45"/>
        <v>1.1450883975603818</v>
      </c>
      <c r="C19" s="3">
        <f t="shared" si="0"/>
        <v>3.7896437164940691E-2</v>
      </c>
      <c r="D19" s="3">
        <f t="shared" si="1"/>
        <v>-0.12403118013143506</v>
      </c>
      <c r="E19" s="3">
        <v>56044</v>
      </c>
      <c r="F19" s="3">
        <f t="shared" si="2"/>
        <v>1.325142857142857</v>
      </c>
      <c r="G19" s="3">
        <f t="shared" si="3"/>
        <v>3.9207398515562909E-2</v>
      </c>
      <c r="H19" s="3">
        <f t="shared" si="4"/>
        <v>-0.12698844362090192</v>
      </c>
      <c r="I19" s="3">
        <v>72.09</v>
      </c>
      <c r="J19" s="3">
        <f t="shared" si="5"/>
        <v>1.6470238095238097</v>
      </c>
      <c r="K19" s="3">
        <f t="shared" si="6"/>
        <v>5.5577873297714221E-2</v>
      </c>
      <c r="L19" s="3">
        <f t="shared" si="7"/>
        <v>-0.1606183931193515</v>
      </c>
      <c r="M19" s="3">
        <v>22.27</v>
      </c>
      <c r="N19" s="3">
        <f t="shared" si="8"/>
        <v>1.1481352791290247</v>
      </c>
      <c r="O19" s="3">
        <f t="shared" si="9"/>
        <v>3.6502747372118866E-2</v>
      </c>
      <c r="P19" s="3">
        <f t="shared" si="10"/>
        <v>-0.1208375177147053</v>
      </c>
      <c r="Q19" s="29">
        <f t="shared" si="11"/>
        <v>0.30938626011143627</v>
      </c>
      <c r="R19" s="3">
        <v>3835.2</v>
      </c>
      <c r="S19" s="3">
        <f t="shared" si="12"/>
        <v>1.3035082072738977</v>
      </c>
      <c r="T19" s="3">
        <f t="shared" si="13"/>
        <v>4.3241511851377326E-2</v>
      </c>
      <c r="U19" s="3">
        <f t="shared" si="14"/>
        <v>-0.13581961356694042</v>
      </c>
      <c r="V19" s="3">
        <v>20.47</v>
      </c>
      <c r="W19" s="3">
        <f t="shared" si="15"/>
        <v>1.0834566074950691</v>
      </c>
      <c r="X19" s="3">
        <f t="shared" si="16"/>
        <v>3.8595304801468458E-2</v>
      </c>
      <c r="Y19" s="3">
        <f t="shared" si="17"/>
        <v>-0.1256132302721843</v>
      </c>
      <c r="Z19" s="3">
        <v>527.1</v>
      </c>
      <c r="AA19" s="3">
        <f t="shared" si="18"/>
        <v>1.0344827586206897</v>
      </c>
      <c r="AB19" s="3">
        <f t="shared" si="19"/>
        <v>3.6027859538983797E-2</v>
      </c>
      <c r="AC19" s="3">
        <f t="shared" si="20"/>
        <v>-0.11973724963473767</v>
      </c>
      <c r="AD19" s="3">
        <v>14954</v>
      </c>
      <c r="AE19" s="3">
        <f t="shared" si="21"/>
        <v>1.043611012602389</v>
      </c>
      <c r="AF19" s="3">
        <f t="shared" si="22"/>
        <v>3.7343055021233439E-2</v>
      </c>
      <c r="AG19" s="3">
        <f t="shared" si="23"/>
        <v>-0.12276933867701605</v>
      </c>
      <c r="AH19" s="32">
        <f t="shared" si="24"/>
        <v>0.26879386321098603</v>
      </c>
      <c r="AI19" s="3">
        <v>818.3</v>
      </c>
      <c r="AJ19" s="3">
        <f t="shared" si="25"/>
        <v>1.6228571428571432</v>
      </c>
      <c r="AK19" s="3">
        <f t="shared" si="26"/>
        <v>4.4557406884433139E-2</v>
      </c>
      <c r="AL19" s="3">
        <f t="shared" si="27"/>
        <v>-0.1386170625991088</v>
      </c>
      <c r="AM19" s="3">
        <v>84.5</v>
      </c>
      <c r="AN19" s="3">
        <f t="shared" si="28"/>
        <v>1.1792082427929402</v>
      </c>
      <c r="AO19" s="3">
        <f t="shared" si="29"/>
        <v>3.6399519982459862E-2</v>
      </c>
      <c r="AP19" s="3">
        <f t="shared" si="30"/>
        <v>-0.12059887838469492</v>
      </c>
      <c r="AQ19" s="15">
        <v>2.76151803841949</v>
      </c>
      <c r="AR19" s="3">
        <f t="shared" si="31"/>
        <v>1.3361944168390651</v>
      </c>
      <c r="AS19" s="3">
        <f t="shared" si="32"/>
        <v>4.3249532420026465E-2</v>
      </c>
      <c r="AT19" s="3">
        <f t="shared" si="33"/>
        <v>-0.13583678449426592</v>
      </c>
      <c r="AU19" s="32">
        <f t="shared" si="34"/>
        <v>0.16383256173500332</v>
      </c>
      <c r="AV19" s="15">
        <v>2.6544479213232002</v>
      </c>
      <c r="AW19" s="26">
        <f t="shared" si="35"/>
        <v>1.466588511137163</v>
      </c>
      <c r="AX19" s="26">
        <f t="shared" si="36"/>
        <v>4.1596009975062354E-2</v>
      </c>
      <c r="AY19" s="3">
        <f t="shared" si="37"/>
        <v>-0.13226495557773357</v>
      </c>
      <c r="AZ19" s="3">
        <v>0.623</v>
      </c>
      <c r="BA19" s="3">
        <f t="shared" si="38"/>
        <v>1.5808284850263696</v>
      </c>
      <c r="BB19" s="3">
        <f t="shared" si="39"/>
        <v>4.3752870368210656E-2</v>
      </c>
      <c r="BC19" s="3">
        <f t="shared" si="40"/>
        <v>-0.13691139707189137</v>
      </c>
      <c r="BD19" s="32">
        <f t="shared" si="41"/>
        <v>0.12772761491898882</v>
      </c>
      <c r="BE19" s="19">
        <v>10.3416622703947</v>
      </c>
      <c r="BF19" s="3">
        <v>1.2604602510460201</v>
      </c>
      <c r="BG19" s="3">
        <v>3.9428873584159703E-2</v>
      </c>
      <c r="BH19" s="3">
        <v>-0.12748367753512499</v>
      </c>
      <c r="BI19" s="3">
        <v>1930</v>
      </c>
      <c r="BJ19" s="3">
        <v>1.1316501352569901</v>
      </c>
      <c r="BK19" s="3">
        <v>3.9752300407025501E-2</v>
      </c>
      <c r="BL19" s="3">
        <v>-0.128204649829436</v>
      </c>
      <c r="BM19" s="3">
        <v>50.7</v>
      </c>
      <c r="BN19" s="3">
        <v>1.81532416502947</v>
      </c>
      <c r="BO19" s="3">
        <v>5.2050473186119897E-2</v>
      </c>
      <c r="BP19" s="3">
        <v>-0.15383732802529099</v>
      </c>
      <c r="BQ19" s="32">
        <f t="shared" si="42"/>
        <v>0.20845873857828146</v>
      </c>
      <c r="BR19" s="3">
        <v>45.8</v>
      </c>
      <c r="BS19" s="3">
        <v>1.8025078369906</v>
      </c>
      <c r="BT19" s="3">
        <v>4.7646668876367301E-2</v>
      </c>
      <c r="BU19" s="3">
        <v>-0.145033723210302</v>
      </c>
      <c r="BV19" s="3">
        <v>1.84</v>
      </c>
      <c r="BW19" s="3">
        <v>1.58467493414108</v>
      </c>
      <c r="BX19" s="3">
        <v>5.59845252096072E-2</v>
      </c>
      <c r="BY19" s="3">
        <v>-0.16138546900255399</v>
      </c>
      <c r="BZ19" s="3">
        <v>10.477326968973699</v>
      </c>
      <c r="CA19" s="3">
        <v>1.03305785123967</v>
      </c>
      <c r="CB19" s="3">
        <v>3.4925956971221001E-2</v>
      </c>
      <c r="CC19" s="3">
        <v>-0.11715999488208</v>
      </c>
      <c r="CD19" s="32">
        <f t="shared" si="43"/>
        <v>0.22474943315640181</v>
      </c>
      <c r="CE19" s="3">
        <v>3.38</v>
      </c>
      <c r="CF19" s="32">
        <f t="shared" si="44"/>
        <v>1.3029484717110975</v>
      </c>
    </row>
    <row r="20" spans="1:84" s="3" customFormat="1">
      <c r="A20" s="3">
        <v>2006</v>
      </c>
      <c r="B20" s="3">
        <f t="shared" si="45"/>
        <v>1.0981370295806683</v>
      </c>
      <c r="C20" s="3">
        <f t="shared" si="0"/>
        <v>3.6342592439728198E-2</v>
      </c>
      <c r="D20" s="3">
        <f t="shared" si="1"/>
        <v>-0.12046714907085536</v>
      </c>
      <c r="E20" s="3">
        <v>48138</v>
      </c>
      <c r="F20" s="3">
        <f t="shared" si="2"/>
        <v>1.2057142857142853</v>
      </c>
      <c r="G20" s="3">
        <f t="shared" si="3"/>
        <v>3.5673829610969265E-2</v>
      </c>
      <c r="H20" s="3">
        <f t="shared" si="4"/>
        <v>-0.11891292910580493</v>
      </c>
      <c r="I20" s="3">
        <v>70</v>
      </c>
      <c r="J20" s="3">
        <f t="shared" si="5"/>
        <v>1.7464285714285717</v>
      </c>
      <c r="K20" s="3">
        <f t="shared" si="6"/>
        <v>5.8932229944161016E-2</v>
      </c>
      <c r="L20" s="3">
        <f t="shared" si="7"/>
        <v>-0.1668587793678486</v>
      </c>
      <c r="M20" s="3">
        <v>23.94</v>
      </c>
      <c r="N20" s="3">
        <f t="shared" si="8"/>
        <v>1.1064473785808047</v>
      </c>
      <c r="O20" s="3">
        <f t="shared" si="9"/>
        <v>3.5177360956556346E-2</v>
      </c>
      <c r="P20" s="3">
        <f t="shared" si="10"/>
        <v>-0.11775102917929797</v>
      </c>
      <c r="Q20" s="29">
        <f t="shared" si="11"/>
        <v>0.30274174584890334</v>
      </c>
      <c r="R20" s="3">
        <v>3295.3</v>
      </c>
      <c r="S20" s="3">
        <f t="shared" si="12"/>
        <v>1.1882845188284519</v>
      </c>
      <c r="T20" s="3">
        <f t="shared" si="13"/>
        <v>3.9419175742045696E-2</v>
      </c>
      <c r="U20" s="3">
        <f t="shared" si="14"/>
        <v>-0.12746201856959005</v>
      </c>
      <c r="V20" s="3">
        <v>16.89</v>
      </c>
      <c r="W20" s="3">
        <f t="shared" si="15"/>
        <v>1.0544563609467457</v>
      </c>
      <c r="X20" s="3">
        <f t="shared" si="16"/>
        <v>3.7562246950228792E-2</v>
      </c>
      <c r="Y20" s="3">
        <f t="shared" si="17"/>
        <v>-0.12327012192048792</v>
      </c>
      <c r="Z20" s="3">
        <v>433</v>
      </c>
      <c r="AA20" s="3">
        <f t="shared" si="18"/>
        <v>1.0153748058866481</v>
      </c>
      <c r="AB20" s="3">
        <f t="shared" si="19"/>
        <v>3.5362388189710194E-2</v>
      </c>
      <c r="AC20" s="3">
        <f t="shared" si="20"/>
        <v>-0.11818486757257905</v>
      </c>
      <c r="AD20" s="3">
        <v>11238</v>
      </c>
      <c r="AE20" s="3">
        <f t="shared" si="21"/>
        <v>1.0250404366290988</v>
      </c>
      <c r="AF20" s="3">
        <f t="shared" si="22"/>
        <v>3.6678552604171674E-2</v>
      </c>
      <c r="AG20" s="3">
        <f t="shared" si="23"/>
        <v>-0.12124326977301922</v>
      </c>
      <c r="AH20" s="32">
        <f t="shared" si="24"/>
        <v>0.26016388729049467</v>
      </c>
      <c r="AI20" s="3">
        <v>603.6</v>
      </c>
      <c r="AJ20" s="3">
        <f t="shared" si="25"/>
        <v>1.6034285714285716</v>
      </c>
      <c r="AK20" s="3">
        <f t="shared" si="26"/>
        <v>4.4023973140042034E-2</v>
      </c>
      <c r="AL20" s="3">
        <f t="shared" si="27"/>
        <v>-0.13748779038978201</v>
      </c>
      <c r="AM20" s="3">
        <v>84.33</v>
      </c>
      <c r="AN20" s="3">
        <f t="shared" si="28"/>
        <v>1</v>
      </c>
      <c r="AO20" s="3">
        <f t="shared" si="29"/>
        <v>3.0867762504990674E-2</v>
      </c>
      <c r="AP20" s="3">
        <f t="shared" si="30"/>
        <v>-0.10735940296966537</v>
      </c>
      <c r="AQ20" s="15">
        <v>2.9450069832402201</v>
      </c>
      <c r="AR20" s="3">
        <f t="shared" si="31"/>
        <v>1.1667784580983982</v>
      </c>
      <c r="AS20" s="3">
        <f t="shared" si="32"/>
        <v>3.7765928456646905E-2</v>
      </c>
      <c r="AT20" s="3">
        <f t="shared" si="33"/>
        <v>-0.12373432214319409</v>
      </c>
      <c r="AU20" s="32">
        <f t="shared" si="34"/>
        <v>0.14739077018542124</v>
      </c>
      <c r="AV20" s="15">
        <v>2.7148833671399601</v>
      </c>
      <c r="AW20" s="26">
        <f t="shared" si="35"/>
        <v>1.4126611957796014</v>
      </c>
      <c r="AX20" s="26">
        <f t="shared" si="36"/>
        <v>4.00665004156276E-2</v>
      </c>
      <c r="AY20" s="3">
        <f t="shared" si="37"/>
        <v>-0.12890253391110024</v>
      </c>
      <c r="AZ20" s="3">
        <v>0.66900000000000004</v>
      </c>
      <c r="BA20" s="3">
        <f t="shared" si="38"/>
        <v>1.4155195846779685</v>
      </c>
      <c r="BB20" s="3">
        <f t="shared" si="39"/>
        <v>3.9177586612785163E-2</v>
      </c>
      <c r="BC20" s="3">
        <f t="shared" si="40"/>
        <v>-0.12692168671866022</v>
      </c>
      <c r="BD20" s="32">
        <f t="shared" si="41"/>
        <v>0.1189570405878114</v>
      </c>
      <c r="BE20" s="19">
        <v>12.510075116251301</v>
      </c>
      <c r="BF20" s="3">
        <v>1.1873221757322201</v>
      </c>
      <c r="BG20" s="3">
        <v>3.7141017284571198E-2</v>
      </c>
      <c r="BH20" s="3">
        <v>-0.122306607935721</v>
      </c>
      <c r="BI20" s="3">
        <v>1580.4</v>
      </c>
      <c r="BJ20" s="3">
        <v>1.1082055906221799</v>
      </c>
      <c r="BK20" s="3">
        <v>3.8928746773095102E-2</v>
      </c>
      <c r="BL20" s="3">
        <v>-0.12636358051340099</v>
      </c>
      <c r="BM20" s="3">
        <v>45.5</v>
      </c>
      <c r="BN20" s="3">
        <v>1.70726915520629</v>
      </c>
      <c r="BO20" s="3">
        <v>4.8952230734565103E-2</v>
      </c>
      <c r="BP20" s="3">
        <v>-0.14768449103721101</v>
      </c>
      <c r="BQ20" s="32">
        <f t="shared" si="42"/>
        <v>0.19808220175987895</v>
      </c>
      <c r="BR20" s="3">
        <v>40.299999999999997</v>
      </c>
      <c r="BS20" s="3">
        <v>1.7586206896551699</v>
      </c>
      <c r="BT20" s="3">
        <v>4.64865760689427E-2</v>
      </c>
      <c r="BU20" s="3">
        <v>-0.14264832124281199</v>
      </c>
      <c r="BV20" s="3">
        <v>1.98</v>
      </c>
      <c r="BW20" s="3">
        <v>1.7134396186899301</v>
      </c>
      <c r="BX20" s="3">
        <v>6.0533615734686699E-2</v>
      </c>
      <c r="BY20" s="3">
        <v>-0.16976994161961301</v>
      </c>
      <c r="BZ20" s="3">
        <v>10.968144909431601</v>
      </c>
      <c r="CA20" s="3">
        <v>1.02479338842975</v>
      </c>
      <c r="CB20" s="3">
        <v>3.4646549315451199E-2</v>
      </c>
      <c r="CC20" s="3">
        <v>-0.11650100195584299</v>
      </c>
      <c r="CD20" s="32">
        <f t="shared" si="43"/>
        <v>0.23040553569557184</v>
      </c>
      <c r="CE20" s="3">
        <v>3.36</v>
      </c>
      <c r="CF20" s="32">
        <f t="shared" si="44"/>
        <v>1.2577411813680814</v>
      </c>
    </row>
    <row r="21" spans="1:84" s="3" customFormat="1">
      <c r="A21" s="3">
        <v>2005</v>
      </c>
      <c r="B21" s="3">
        <f t="shared" si="45"/>
        <v>1.079317286963958</v>
      </c>
      <c r="C21" s="3">
        <f t="shared" si="0"/>
        <v>3.5719757386072956E-2</v>
      </c>
      <c r="D21" s="3">
        <f t="shared" si="1"/>
        <v>-0.11902006457332183</v>
      </c>
      <c r="E21" s="3">
        <v>44969</v>
      </c>
      <c r="F21" s="3">
        <f t="shared" si="2"/>
        <v>1</v>
      </c>
      <c r="G21" s="3">
        <f t="shared" si="3"/>
        <v>2.9587299440377361E-2</v>
      </c>
      <c r="H21" s="3">
        <f t="shared" si="4"/>
        <v>-0.10415942726948713</v>
      </c>
      <c r="I21" s="3">
        <v>66.400000000000006</v>
      </c>
      <c r="J21" s="3">
        <f t="shared" si="5"/>
        <v>1.8785714285714286</v>
      </c>
      <c r="K21" s="3">
        <f t="shared" si="6"/>
        <v>6.3391314827461534E-2</v>
      </c>
      <c r="L21" s="3">
        <f t="shared" si="7"/>
        <v>-0.17486040421271712</v>
      </c>
      <c r="M21" s="3">
        <v>26.16</v>
      </c>
      <c r="N21" s="3">
        <f t="shared" si="8"/>
        <v>1.0768280441664737</v>
      </c>
      <c r="O21" s="3">
        <f t="shared" si="9"/>
        <v>3.4235671330681582E-2</v>
      </c>
      <c r="P21" s="3">
        <f t="shared" si="10"/>
        <v>-0.11552783322067964</v>
      </c>
      <c r="Q21" s="29">
        <f t="shared" si="11"/>
        <v>0.2953848577672662</v>
      </c>
      <c r="R21" s="3">
        <v>2911.7</v>
      </c>
      <c r="S21" s="3">
        <f t="shared" si="12"/>
        <v>1.2169295140006438</v>
      </c>
      <c r="T21" s="3">
        <f t="shared" si="13"/>
        <v>4.036942131112535E-2</v>
      </c>
      <c r="U21" s="3">
        <f t="shared" si="14"/>
        <v>-0.12957303233737982</v>
      </c>
      <c r="V21" s="3">
        <v>17.78</v>
      </c>
      <c r="W21" s="3">
        <f t="shared" si="15"/>
        <v>1.0379992603550297</v>
      </c>
      <c r="X21" s="3">
        <f t="shared" si="16"/>
        <v>3.6976005831671953E-2</v>
      </c>
      <c r="Y21" s="3">
        <f t="shared" si="17"/>
        <v>-0.12192786407042887</v>
      </c>
      <c r="Z21" s="3">
        <v>379.6</v>
      </c>
      <c r="AA21" s="3">
        <f t="shared" si="18"/>
        <v>1.0095231239137366</v>
      </c>
      <c r="AB21" s="3">
        <f t="shared" si="19"/>
        <v>3.5158592066062894E-2</v>
      </c>
      <c r="AC21" s="3">
        <f t="shared" si="20"/>
        <v>-0.11770696696822452</v>
      </c>
      <c r="AD21" s="3">
        <v>10100</v>
      </c>
      <c r="AE21" s="3">
        <f t="shared" si="21"/>
        <v>1.0175931772378539</v>
      </c>
      <c r="AF21" s="3">
        <f t="shared" si="22"/>
        <v>3.6412070731283837E-2</v>
      </c>
      <c r="AG21" s="3">
        <f t="shared" si="23"/>
        <v>-0.12062790860947147</v>
      </c>
      <c r="AH21" s="32">
        <f t="shared" si="24"/>
        <v>0.2592516202470212</v>
      </c>
      <c r="AI21" s="3">
        <v>517.5</v>
      </c>
      <c r="AJ21" s="3">
        <f t="shared" si="25"/>
        <v>1.5222857142857151</v>
      </c>
      <c r="AK21" s="3">
        <f t="shared" si="26"/>
        <v>4.1796102795820397E-2</v>
      </c>
      <c r="AL21" s="3">
        <f t="shared" si="27"/>
        <v>-0.13270062761803805</v>
      </c>
      <c r="AM21" s="3">
        <v>83.62</v>
      </c>
      <c r="AN21" s="3">
        <f t="shared" si="28"/>
        <v>1.1488600022687689</v>
      </c>
      <c r="AO21" s="3">
        <f t="shared" si="29"/>
        <v>3.5462737701515409E-2</v>
      </c>
      <c r="AP21" s="3">
        <f t="shared" si="30"/>
        <v>-0.11841975456809811</v>
      </c>
      <c r="AQ21" s="15">
        <v>2.7925911996991299</v>
      </c>
      <c r="AR21" s="3">
        <f t="shared" si="31"/>
        <v>1.3023402923222362</v>
      </c>
      <c r="AS21" s="3">
        <f t="shared" si="32"/>
        <v>4.215375246660779E-2</v>
      </c>
      <c r="AT21" s="3">
        <f t="shared" si="33"/>
        <v>-0.13347697268877615</v>
      </c>
      <c r="AU21" s="32">
        <f t="shared" si="34"/>
        <v>0.15772093194677214</v>
      </c>
      <c r="AV21" s="15">
        <v>2.6665246413861698</v>
      </c>
      <c r="AW21" s="26">
        <f t="shared" si="35"/>
        <v>1.174677608440797</v>
      </c>
      <c r="AX21" s="26">
        <f t="shared" si="36"/>
        <v>3.3316708229426437E-2</v>
      </c>
      <c r="AY21" s="3">
        <f t="shared" si="37"/>
        <v>-0.11333332175283345</v>
      </c>
      <c r="AZ21" s="3">
        <v>0.872</v>
      </c>
      <c r="BA21" s="3">
        <f t="shared" si="38"/>
        <v>1.292213100327227</v>
      </c>
      <c r="BB21" s="3">
        <f t="shared" si="39"/>
        <v>3.5764811174804741E-2</v>
      </c>
      <c r="BC21" s="3">
        <f t="shared" si="40"/>
        <v>-0.11912510391906142</v>
      </c>
      <c r="BD21" s="32">
        <f t="shared" si="41"/>
        <v>0.10329416425756827</v>
      </c>
      <c r="BE21" s="19">
        <v>14.127528042742499</v>
      </c>
      <c r="BF21" s="3">
        <v>1.11926778242678</v>
      </c>
      <c r="BG21" s="3">
        <v>3.5012185321595703E-2</v>
      </c>
      <c r="BH21" s="3">
        <v>-0.117362915329788</v>
      </c>
      <c r="BI21" s="3">
        <v>1255.0999999999999</v>
      </c>
      <c r="BJ21" s="3">
        <v>1.0622182146077499</v>
      </c>
      <c r="BK21" s="3">
        <v>3.73133146450009E-2</v>
      </c>
      <c r="BL21" s="3">
        <v>-0.12270129249876199</v>
      </c>
      <c r="BM21" s="3">
        <v>35.299999999999997</v>
      </c>
      <c r="BN21" s="3">
        <v>1.6267190569744601</v>
      </c>
      <c r="BO21" s="3">
        <v>4.6642631816133401E-2</v>
      </c>
      <c r="BP21" s="3">
        <v>-0.142970875217896</v>
      </c>
      <c r="BQ21" s="32">
        <f t="shared" si="42"/>
        <v>0.18848461785296883</v>
      </c>
      <c r="BR21" s="3">
        <v>36.200000000000003</v>
      </c>
      <c r="BS21" s="3">
        <v>1.71786833855799</v>
      </c>
      <c r="BT21" s="3">
        <v>4.5409347033477002E-2</v>
      </c>
      <c r="BU21" s="3">
        <v>-0.14040739540150399</v>
      </c>
      <c r="BV21" s="3">
        <v>2.11</v>
      </c>
      <c r="BW21" s="3">
        <v>1.83520719451242</v>
      </c>
      <c r="BX21" s="3">
        <v>6.4835507416997104E-2</v>
      </c>
      <c r="BY21" s="3">
        <v>-0.17738358609671701</v>
      </c>
      <c r="BZ21" s="3">
        <v>11.4322916666667</v>
      </c>
      <c r="CA21" s="3">
        <v>1.0041322314049601</v>
      </c>
      <c r="CB21" s="3">
        <v>3.3948030176026801E-2</v>
      </c>
      <c r="CC21" s="3">
        <v>-0.11484362124342801</v>
      </c>
      <c r="CD21" s="32">
        <f t="shared" si="43"/>
        <v>0.23477667631372073</v>
      </c>
      <c r="CE21" s="3">
        <v>3.31</v>
      </c>
      <c r="CF21" s="32">
        <f t="shared" si="44"/>
        <v>1.2389128683853174</v>
      </c>
    </row>
    <row r="22" spans="1:84" s="3" customFormat="1">
      <c r="A22" s="3">
        <v>2004</v>
      </c>
      <c r="B22" s="3">
        <f t="shared" si="45"/>
        <v>1.0543937477358702</v>
      </c>
      <c r="C22" s="3">
        <f t="shared" si="0"/>
        <v>3.4894918587341388E-2</v>
      </c>
      <c r="D22" s="3">
        <f t="shared" si="1"/>
        <v>-0.11708690043624616</v>
      </c>
      <c r="E22" s="3">
        <v>40772.199999999997</v>
      </c>
      <c r="F22" s="3">
        <f t="shared" si="2"/>
        <v>1.0799999999999996</v>
      </c>
      <c r="G22" s="3">
        <f t="shared" si="3"/>
        <v>3.195428339560754E-2</v>
      </c>
      <c r="H22" s="3">
        <f t="shared" si="4"/>
        <v>-0.11003294653216121</v>
      </c>
      <c r="I22" s="3">
        <v>67.8</v>
      </c>
      <c r="J22" s="3">
        <f t="shared" si="5"/>
        <v>2</v>
      </c>
      <c r="K22" s="3">
        <f t="shared" si="6"/>
        <v>6.7488852287791751E-2</v>
      </c>
      <c r="L22" s="3">
        <f t="shared" si="7"/>
        <v>-0.18193596518451507</v>
      </c>
      <c r="M22" s="3">
        <v>28.2</v>
      </c>
      <c r="N22" s="3">
        <f t="shared" si="8"/>
        <v>1.021241602965022</v>
      </c>
      <c r="O22" s="3">
        <f t="shared" si="9"/>
        <v>3.2468407614135067E-2</v>
      </c>
      <c r="P22" s="3">
        <f t="shared" si="10"/>
        <v>-0.11128506889929406</v>
      </c>
      <c r="Q22" s="29">
        <f t="shared" si="11"/>
        <v>0.30197727221829246</v>
      </c>
      <c r="R22" s="3">
        <v>2191.8000000000002</v>
      </c>
      <c r="S22" s="3">
        <f t="shared" si="12"/>
        <v>1.1342130672674606</v>
      </c>
      <c r="T22" s="3">
        <f t="shared" si="13"/>
        <v>3.7625453768951531E-2</v>
      </c>
      <c r="U22" s="3">
        <f t="shared" si="14"/>
        <v>-0.12341429129597987</v>
      </c>
      <c r="V22" s="3">
        <v>15.21</v>
      </c>
      <c r="W22" s="3">
        <f t="shared" si="15"/>
        <v>1.0186760355029585</v>
      </c>
      <c r="X22" s="3">
        <f t="shared" si="16"/>
        <v>3.6287666540782179E-2</v>
      </c>
      <c r="Y22" s="3">
        <f t="shared" si="17"/>
        <v>-0.12033996700227449</v>
      </c>
      <c r="Z22" s="3">
        <v>316.89999999999998</v>
      </c>
      <c r="AA22" s="3">
        <f t="shared" si="18"/>
        <v>1.0038925511893622</v>
      </c>
      <c r="AB22" s="3">
        <f t="shared" si="19"/>
        <v>3.4962496498933029E-2</v>
      </c>
      <c r="AC22" s="3">
        <f t="shared" si="20"/>
        <v>-0.1172460090054365</v>
      </c>
      <c r="AD22" s="3">
        <v>9005</v>
      </c>
      <c r="AE22" s="3">
        <f t="shared" si="21"/>
        <v>1.0055011114667036</v>
      </c>
      <c r="AF22" s="3">
        <f t="shared" si="22"/>
        <v>3.5979385878441565E-2</v>
      </c>
      <c r="AG22" s="3">
        <f t="shared" si="23"/>
        <v>-0.11962459026538366</v>
      </c>
      <c r="AH22" s="32">
        <f t="shared" si="24"/>
        <v>0.25385722887839018</v>
      </c>
      <c r="AI22" s="3">
        <v>377.7</v>
      </c>
      <c r="AJ22" s="3">
        <f t="shared" si="25"/>
        <v>1.0548571428571434</v>
      </c>
      <c r="AK22" s="3">
        <f t="shared" si="26"/>
        <v>2.8962314474881547E-2</v>
      </c>
      <c r="AL22" s="3">
        <f t="shared" si="27"/>
        <v>-0.10257756097569691</v>
      </c>
      <c r="AM22" s="3">
        <v>79.53</v>
      </c>
      <c r="AN22" s="3">
        <f t="shared" si="28"/>
        <v>1.0245250775059433</v>
      </c>
      <c r="AO22" s="3">
        <f t="shared" si="29"/>
        <v>3.1624796772860619E-2</v>
      </c>
      <c r="AP22" s="3">
        <f t="shared" si="30"/>
        <v>-0.10922615819152942</v>
      </c>
      <c r="AQ22" s="15">
        <v>2.9198960814029</v>
      </c>
      <c r="AR22" s="3">
        <f t="shared" si="31"/>
        <v>1</v>
      </c>
      <c r="AS22" s="3">
        <f t="shared" si="32"/>
        <v>3.2367694307792905E-2</v>
      </c>
      <c r="AT22" s="3">
        <f t="shared" si="33"/>
        <v>-0.11104043222094853</v>
      </c>
      <c r="AU22" s="32">
        <f t="shared" si="34"/>
        <v>0.12568490176341657</v>
      </c>
      <c r="AV22" s="15">
        <v>2.77437794216543</v>
      </c>
      <c r="AW22" s="26">
        <f t="shared" si="35"/>
        <v>1.0281359906213363</v>
      </c>
      <c r="AX22" s="26">
        <f t="shared" si="36"/>
        <v>2.9160432252701578E-2</v>
      </c>
      <c r="AY22" s="3">
        <f t="shared" si="37"/>
        <v>-0.10308045270187201</v>
      </c>
      <c r="AZ22" s="3">
        <v>0.997</v>
      </c>
      <c r="BA22" s="3">
        <f t="shared" si="38"/>
        <v>1.1735702518667805</v>
      </c>
      <c r="BB22" s="3">
        <f t="shared" si="39"/>
        <v>3.248111201453905E-2</v>
      </c>
      <c r="BC22" s="3">
        <f t="shared" si="40"/>
        <v>-0.11131590619026932</v>
      </c>
      <c r="BD22" s="32">
        <f t="shared" si="41"/>
        <v>9.20259273092984E-2</v>
      </c>
      <c r="BE22" s="19">
        <v>15.683806477409</v>
      </c>
      <c r="BF22" s="3">
        <v>1.0545606694560701</v>
      </c>
      <c r="BG22" s="3">
        <v>3.2988060740752501E-2</v>
      </c>
      <c r="BH22" s="3">
        <v>-0.11254238400636001</v>
      </c>
      <c r="BI22" s="3">
        <v>945.8</v>
      </c>
      <c r="BJ22" s="3">
        <v>1.02660054102795</v>
      </c>
      <c r="BK22" s="3">
        <v>3.6062146624221997E-2</v>
      </c>
      <c r="BL22" s="3">
        <v>-0.11981689809052801</v>
      </c>
      <c r="BM22" s="3">
        <v>27.4</v>
      </c>
      <c r="BN22" s="3">
        <v>1.53831041257367</v>
      </c>
      <c r="BO22" s="3">
        <v>4.4107706173952203E-2</v>
      </c>
      <c r="BP22" s="3">
        <v>-0.137665477795783</v>
      </c>
      <c r="BQ22" s="32">
        <f t="shared" si="42"/>
        <v>0.17905068548799208</v>
      </c>
      <c r="BR22" s="3">
        <v>31.7</v>
      </c>
      <c r="BS22" s="3">
        <v>1.9717868338558</v>
      </c>
      <c r="BT22" s="3">
        <v>5.2121312562147797E-2</v>
      </c>
      <c r="BU22" s="3">
        <v>-0.15397580917392101</v>
      </c>
      <c r="BV22" s="3">
        <v>1.3</v>
      </c>
      <c r="BW22" s="3">
        <v>1.92158820561393</v>
      </c>
      <c r="BX22" s="3">
        <v>6.7887237326680297E-2</v>
      </c>
      <c r="BY22" s="3">
        <v>-0.18261037016170001</v>
      </c>
      <c r="BZ22" s="3">
        <v>11.7615539182853</v>
      </c>
      <c r="CA22" s="3">
        <v>1</v>
      </c>
      <c r="CB22" s="3">
        <v>3.3808326348141897E-2</v>
      </c>
      <c r="CC22" s="3">
        <v>-0.114510429724919</v>
      </c>
      <c r="CD22" s="32">
        <f t="shared" si="43"/>
        <v>0.24677177302639047</v>
      </c>
      <c r="CE22" s="3">
        <v>3.3</v>
      </c>
      <c r="CF22" s="32">
        <f t="shared" si="44"/>
        <v>1.1993677886837801</v>
      </c>
    </row>
    <row r="23" spans="1:84" s="3" customFormat="1">
      <c r="A23" s="3">
        <v>2003</v>
      </c>
      <c r="B23" s="3">
        <f t="shared" si="45"/>
        <v>1</v>
      </c>
      <c r="C23" s="3">
        <f t="shared" si="0"/>
        <v>3.309477001572917E-2</v>
      </c>
      <c r="D23" s="3">
        <f t="shared" si="1"/>
        <v>-0.11279955271106291</v>
      </c>
      <c r="E23" s="3">
        <v>31613</v>
      </c>
      <c r="F23" s="3">
        <f t="shared" si="2"/>
        <v>1</v>
      </c>
      <c r="G23" s="3">
        <f t="shared" si="3"/>
        <v>2.9587299440377361E-2</v>
      </c>
      <c r="H23" s="3">
        <f t="shared" si="4"/>
        <v>-0.10415942726948713</v>
      </c>
      <c r="I23" s="3">
        <v>66.400000000000006</v>
      </c>
      <c r="J23" s="3">
        <f t="shared" si="5"/>
        <v>1.9982142857142859</v>
      </c>
      <c r="K23" s="3">
        <f t="shared" si="6"/>
        <v>6.7428594383963369E-2</v>
      </c>
      <c r="L23" s="3">
        <f t="shared" si="7"/>
        <v>-0.18183375335342616</v>
      </c>
      <c r="M23" s="3">
        <v>28.17</v>
      </c>
      <c r="N23" s="3">
        <f t="shared" si="8"/>
        <v>1</v>
      </c>
      <c r="O23" s="3">
        <f t="shared" si="9"/>
        <v>3.1793071805797872E-2</v>
      </c>
      <c r="P23" s="3">
        <f t="shared" si="10"/>
        <v>-0.10963862688008308</v>
      </c>
      <c r="Q23" s="29">
        <f t="shared" si="11"/>
        <v>0.29269518953984869</v>
      </c>
      <c r="R23" s="3">
        <v>1916.7</v>
      </c>
      <c r="S23" s="3">
        <f t="shared" si="12"/>
        <v>1</v>
      </c>
      <c r="T23" s="3">
        <f t="shared" si="13"/>
        <v>3.3173179585735645E-2</v>
      </c>
      <c r="U23" s="3">
        <f t="shared" si="14"/>
        <v>-0.11298829994000979</v>
      </c>
      <c r="V23" s="3">
        <v>11.04</v>
      </c>
      <c r="W23" s="3">
        <f t="shared" si="15"/>
        <v>1</v>
      </c>
      <c r="X23" s="3">
        <f t="shared" si="16"/>
        <v>3.5622381675903071E-2</v>
      </c>
      <c r="Y23" s="3">
        <f t="shared" si="17"/>
        <v>-0.11879284657151638</v>
      </c>
      <c r="Z23" s="3">
        <v>256.3</v>
      </c>
      <c r="AA23" s="3">
        <f t="shared" si="18"/>
        <v>1</v>
      </c>
      <c r="AB23" s="3">
        <f t="shared" si="19"/>
        <v>3.4826930887684335E-2</v>
      </c>
      <c r="AC23" s="3">
        <f t="shared" si="20"/>
        <v>-0.11692669497744061</v>
      </c>
      <c r="AD23" s="3">
        <v>8248</v>
      </c>
      <c r="AE23" s="3">
        <f t="shared" si="21"/>
        <v>1</v>
      </c>
      <c r="AF23" s="3">
        <f t="shared" si="22"/>
        <v>3.5782542125646362E-2</v>
      </c>
      <c r="AG23" s="3">
        <f t="shared" si="23"/>
        <v>-0.11916642666163735</v>
      </c>
      <c r="AH23" s="32">
        <f t="shared" si="24"/>
        <v>0.24733690747384171</v>
      </c>
      <c r="AI23" s="3">
        <v>314.10000000000002</v>
      </c>
      <c r="AJ23" s="3">
        <f t="shared" si="25"/>
        <v>1</v>
      </c>
      <c r="AK23" s="3">
        <f t="shared" si="26"/>
        <v>2.7456148608365483E-2</v>
      </c>
      <c r="AL23" s="3">
        <f t="shared" si="27"/>
        <v>-9.8709388440308576E-2</v>
      </c>
      <c r="AM23" s="3">
        <v>79.05</v>
      </c>
      <c r="AN23" s="3">
        <f t="shared" si="28"/>
        <v>1.0227946220840645</v>
      </c>
      <c r="AO23" s="3">
        <f t="shared" si="29"/>
        <v>3.1571381485872595E-2</v>
      </c>
      <c r="AP23" s="3">
        <f t="shared" si="30"/>
        <v>-0.10909504188994712</v>
      </c>
      <c r="AQ23" s="15">
        <v>2.92166787177633</v>
      </c>
      <c r="AR23" s="3">
        <f t="shared" si="31"/>
        <v>1.2721660743351775</v>
      </c>
      <c r="AS23" s="3">
        <f t="shared" si="32"/>
        <v>4.1177082602825966E-2</v>
      </c>
      <c r="AT23" s="3">
        <f t="shared" si="33"/>
        <v>-0.1313496815094162</v>
      </c>
      <c r="AU23" s="32">
        <f t="shared" si="34"/>
        <v>0.13244195809779113</v>
      </c>
      <c r="AV23" s="15">
        <v>2.6772886351077498</v>
      </c>
      <c r="AW23" s="26">
        <f t="shared" si="35"/>
        <v>1</v>
      </c>
      <c r="AX23" s="26">
        <f t="shared" si="36"/>
        <v>2.8362427265170412E-2</v>
      </c>
      <c r="AY23" s="3">
        <f t="shared" si="37"/>
        <v>-0.10104653580477388</v>
      </c>
      <c r="AZ23" s="3">
        <v>1.0209999999999999</v>
      </c>
      <c r="BA23" s="3">
        <f t="shared" si="38"/>
        <v>1</v>
      </c>
      <c r="BB23" s="3">
        <f t="shared" si="39"/>
        <v>2.7677177367841282E-2</v>
      </c>
      <c r="BC23" s="3">
        <f t="shared" si="40"/>
        <v>-9.9282107282326781E-2</v>
      </c>
      <c r="BD23" s="32">
        <f t="shared" si="41"/>
        <v>8.4130854124939147E-2</v>
      </c>
      <c r="BE23" s="19">
        <v>17.960586269744802</v>
      </c>
      <c r="BF23" s="3">
        <v>1</v>
      </c>
      <c r="BG23" s="3">
        <v>3.1281330411997398E-2</v>
      </c>
      <c r="BH23" s="3">
        <v>-0.108381483783933</v>
      </c>
      <c r="BI23" s="3">
        <v>685</v>
      </c>
      <c r="BJ23" s="3">
        <v>1</v>
      </c>
      <c r="BK23" s="3">
        <v>3.5127730001108602E-2</v>
      </c>
      <c r="BL23" s="3">
        <v>-0.117634492800993</v>
      </c>
      <c r="BM23" s="3">
        <v>21.5</v>
      </c>
      <c r="BN23" s="3">
        <v>1.28880157170923</v>
      </c>
      <c r="BO23" s="3">
        <v>3.6953582694907602E-2</v>
      </c>
      <c r="BP23" s="3">
        <v>-0.121876340425779</v>
      </c>
      <c r="BQ23" s="32">
        <f t="shared" si="42"/>
        <v>0.16135909972572512</v>
      </c>
      <c r="BR23" s="3">
        <v>19</v>
      </c>
      <c r="BS23" s="3">
        <v>1.9310344827586201</v>
      </c>
      <c r="BT23" s="3">
        <v>5.1044083526682098E-2</v>
      </c>
      <c r="BU23" s="3">
        <v>-0.15185949885939601</v>
      </c>
      <c r="BV23" s="3">
        <v>1.43</v>
      </c>
      <c r="BW23" s="3">
        <v>2</v>
      </c>
      <c r="BX23" s="3">
        <v>7.06574250698951E-2</v>
      </c>
      <c r="BY23" s="3">
        <v>-0.18723596415266899</v>
      </c>
      <c r="BZ23" s="3">
        <v>12.060439560439599</v>
      </c>
      <c r="CA23" s="3">
        <v>1.3760330578512401</v>
      </c>
      <c r="CB23" s="3">
        <v>4.6521374685666403E-2</v>
      </c>
      <c r="CC23" s="3">
        <v>-0.14272029235094399</v>
      </c>
      <c r="CD23" s="32">
        <f t="shared" si="43"/>
        <v>0.27945118094752308</v>
      </c>
      <c r="CE23" s="3">
        <v>4.21</v>
      </c>
      <c r="CF23" s="32">
        <f t="shared" si="44"/>
        <v>1.1974151899096688</v>
      </c>
    </row>
    <row r="24" spans="1:84" s="3" customFormat="1">
      <c r="D24" s="6" t="s">
        <v>88</v>
      </c>
      <c r="H24" s="7" t="s">
        <v>89</v>
      </c>
      <c r="L24" s="9" t="s">
        <v>90</v>
      </c>
      <c r="P24" s="6" t="s">
        <v>91</v>
      </c>
      <c r="Q24" s="28"/>
      <c r="U24" s="10" t="s">
        <v>92</v>
      </c>
      <c r="Y24" s="7" t="s">
        <v>93</v>
      </c>
      <c r="AC24" s="11" t="s">
        <v>94</v>
      </c>
      <c r="AG24" s="6" t="s">
        <v>95</v>
      </c>
      <c r="AH24" s="31"/>
      <c r="AL24" s="12" t="s">
        <v>96</v>
      </c>
      <c r="AP24" s="7" t="s">
        <v>97</v>
      </c>
      <c r="AT24" s="14" t="s">
        <v>98</v>
      </c>
      <c r="AU24" s="34"/>
      <c r="AW24" s="26"/>
      <c r="AX24" s="26"/>
      <c r="AY24" s="16" t="s">
        <v>99</v>
      </c>
      <c r="BC24" s="17" t="s">
        <v>100</v>
      </c>
      <c r="BD24" s="36"/>
      <c r="BH24" s="20" t="s">
        <v>101</v>
      </c>
      <c r="BL24" s="21" t="s">
        <v>102</v>
      </c>
      <c r="BP24" s="22" t="s">
        <v>103</v>
      </c>
      <c r="BQ24" s="37"/>
      <c r="BU24" s="23" t="s">
        <v>104</v>
      </c>
      <c r="BY24" s="21" t="s">
        <v>105</v>
      </c>
      <c r="CC24" s="24" t="s">
        <v>106</v>
      </c>
      <c r="CD24" s="38"/>
    </row>
    <row r="25" spans="1:84" s="3" customFormat="1" ht="17.7">
      <c r="A25" s="8"/>
      <c r="D25" s="3">
        <f>(-1/LN(21))*SUM(D3:D23)</f>
        <v>0.99243008359570928</v>
      </c>
      <c r="H25" s="3">
        <f>(-1/LN(21))*SUM(H3:H23)</f>
        <v>0.99264070711695274</v>
      </c>
      <c r="L25" s="3">
        <f>(-1/LN(21))*SUM(L3:L23)</f>
        <v>0.99278126157464697</v>
      </c>
      <c r="P25" s="3">
        <f>(-1/LN(21))*SUM(P3:P23)</f>
        <v>0.99212009850074168</v>
      </c>
      <c r="Q25" s="29"/>
      <c r="U25" s="3">
        <f>(-1/LN(21))*SUM(U3:U23)</f>
        <v>0.99546947859358492</v>
      </c>
      <c r="Y25" s="3">
        <f>(-1/LN(21))*SUM(Y3:Y23)</f>
        <v>0.99325102086548622</v>
      </c>
      <c r="AC25" s="3">
        <f>(-1/LN(21))*SUM(AC3:AC23)</f>
        <v>0.99024844103990972</v>
      </c>
      <c r="AG25" s="3">
        <f>(-1/LN(21))*SUM(AG3:AG23)</f>
        <v>0.98956738053714155</v>
      </c>
      <c r="AH25" s="32"/>
      <c r="AL25" s="3">
        <f>(-1/LN(21))*SUM(AL3:AL23)</f>
        <v>0.99586350440514748</v>
      </c>
      <c r="AP25" s="3">
        <f>(-1/LN(21))*SUM(AP3:AP23)</f>
        <v>0.99259570345289017</v>
      </c>
      <c r="AT25" s="3">
        <f>(-1/LN(21))*SUM(AT3:AT23)</f>
        <v>0.99596094798281432</v>
      </c>
      <c r="AU25" s="32"/>
      <c r="AW25" s="26"/>
      <c r="AX25" s="26"/>
      <c r="AY25" s="3">
        <f>(-1/LN(21))*SUM(AY3:AY23)</f>
        <v>0.99413298577956954</v>
      </c>
      <c r="BC25" s="3">
        <f>(-1/LN(21))*SUM(BC3:BC23)</f>
        <v>0.99516474494659046</v>
      </c>
      <c r="BD25" s="32"/>
      <c r="BH25" s="3">
        <v>0.99438381553769395</v>
      </c>
      <c r="BL25" s="3">
        <v>0.99435635158299995</v>
      </c>
      <c r="BP25" s="3">
        <v>0.99280988911721602</v>
      </c>
      <c r="BQ25" s="32"/>
      <c r="BU25" s="3">
        <v>0.99636771029399895</v>
      </c>
      <c r="BY25" s="3">
        <v>0.99253922674551798</v>
      </c>
      <c r="CC25" s="3">
        <v>0.99010684658675696</v>
      </c>
      <c r="CD25" s="32"/>
    </row>
    <row r="26" spans="1:84" s="3" customFormat="1">
      <c r="D26" s="6" t="s">
        <v>107</v>
      </c>
      <c r="H26" s="7" t="s">
        <v>108</v>
      </c>
      <c r="L26" s="9" t="s">
        <v>109</v>
      </c>
      <c r="P26" s="6" t="s">
        <v>110</v>
      </c>
      <c r="Q26" s="28"/>
      <c r="U26" s="10" t="s">
        <v>111</v>
      </c>
      <c r="Y26" s="7" t="s">
        <v>112</v>
      </c>
      <c r="AC26" s="11" t="s">
        <v>113</v>
      </c>
      <c r="AG26" s="6" t="s">
        <v>114</v>
      </c>
      <c r="AH26" s="31"/>
      <c r="AL26" s="12" t="s">
        <v>115</v>
      </c>
      <c r="AP26" s="7" t="s">
        <v>116</v>
      </c>
      <c r="AT26" s="14" t="s">
        <v>117</v>
      </c>
      <c r="AU26" s="34"/>
      <c r="AW26" s="26"/>
      <c r="AX26" s="26"/>
      <c r="AY26" s="16" t="s">
        <v>118</v>
      </c>
      <c r="BC26" s="17" t="s">
        <v>119</v>
      </c>
      <c r="BD26" s="36"/>
      <c r="BH26" s="20" t="s">
        <v>120</v>
      </c>
      <c r="BL26" s="21" t="s">
        <v>121</v>
      </c>
      <c r="BP26" s="22" t="s">
        <v>122</v>
      </c>
      <c r="BQ26" s="37"/>
      <c r="BU26" s="23" t="s">
        <v>123</v>
      </c>
      <c r="BY26" s="21" t="s">
        <v>124</v>
      </c>
      <c r="CC26" s="24" t="s">
        <v>125</v>
      </c>
      <c r="CD26" s="38"/>
    </row>
    <row r="27" spans="1:84" s="3" customFormat="1">
      <c r="D27" s="3">
        <f>1-D25</f>
        <v>7.5699164042907219E-3</v>
      </c>
      <c r="H27" s="3">
        <f>1-H25</f>
        <v>7.3592928830472637E-3</v>
      </c>
      <c r="L27" s="3">
        <f>1-L25</f>
        <v>7.2187384253530329E-3</v>
      </c>
      <c r="P27" s="3">
        <f>1-P25</f>
        <v>7.8799014992583238E-3</v>
      </c>
      <c r="Q27" s="29"/>
      <c r="U27" s="3">
        <f>1-U25</f>
        <v>4.5305214064150778E-3</v>
      </c>
      <c r="Y27" s="3">
        <f>1-Y25</f>
        <v>6.7489791345137773E-3</v>
      </c>
      <c r="AC27" s="3">
        <f>1-AC25</f>
        <v>9.7515589600902786E-3</v>
      </c>
      <c r="AG27" s="3">
        <f>1-AG25</f>
        <v>1.043261946285845E-2</v>
      </c>
      <c r="AH27" s="32"/>
      <c r="AL27" s="3">
        <f>1-AL25</f>
        <v>4.1364955948525184E-3</v>
      </c>
      <c r="AP27" s="3">
        <f>1-AP25</f>
        <v>7.4042965471098343E-3</v>
      </c>
      <c r="AT27" s="3">
        <f>1-AT25</f>
        <v>4.0390520171856847E-3</v>
      </c>
      <c r="AU27" s="32"/>
      <c r="AW27" s="26"/>
      <c r="AX27" s="26"/>
      <c r="AY27" s="3">
        <f>1-AY25</f>
        <v>5.8670142204304554E-3</v>
      </c>
      <c r="BC27" s="3">
        <f>1-BC25</f>
        <v>4.8352550534095373E-3</v>
      </c>
      <c r="BD27" s="32"/>
      <c r="BH27" s="3">
        <v>5.6161844623064897E-3</v>
      </c>
      <c r="BL27" s="3">
        <v>5.6436484169998203E-3</v>
      </c>
      <c r="BP27" s="3">
        <v>7.1901108827837597E-3</v>
      </c>
      <c r="BQ27" s="32"/>
      <c r="BU27" s="3">
        <v>3.6322897060005999E-3</v>
      </c>
      <c r="BY27" s="3">
        <v>7.4607732544823601E-3</v>
      </c>
      <c r="CC27" s="3">
        <v>9.8931534132431498E-3</v>
      </c>
      <c r="CD27" s="32"/>
    </row>
    <row r="28" spans="1:84" s="3" customFormat="1">
      <c r="D28" s="6" t="s">
        <v>126</v>
      </c>
      <c r="H28" s="7" t="s">
        <v>127</v>
      </c>
      <c r="L28" s="9" t="s">
        <v>128</v>
      </c>
      <c r="P28" s="6" t="s">
        <v>129</v>
      </c>
      <c r="Q28" s="28"/>
      <c r="U28" s="10" t="s">
        <v>130</v>
      </c>
      <c r="Y28" s="7" t="s">
        <v>131</v>
      </c>
      <c r="AC28" s="11" t="s">
        <v>132</v>
      </c>
      <c r="AG28" s="6" t="s">
        <v>133</v>
      </c>
      <c r="AH28" s="31"/>
      <c r="AL28" s="12" t="s">
        <v>134</v>
      </c>
      <c r="AP28" s="7" t="s">
        <v>135</v>
      </c>
      <c r="AT28" s="14" t="s">
        <v>136</v>
      </c>
      <c r="AU28" s="34"/>
      <c r="AW28" s="26"/>
      <c r="AX28" s="26"/>
      <c r="AY28" s="16" t="s">
        <v>137</v>
      </c>
      <c r="BC28" s="17" t="s">
        <v>138</v>
      </c>
      <c r="BD28" s="36"/>
      <c r="BH28" s="20" t="s">
        <v>139</v>
      </c>
      <c r="BL28" s="21" t="s">
        <v>140</v>
      </c>
      <c r="BP28" s="22" t="s">
        <v>141</v>
      </c>
      <c r="BQ28" s="37"/>
      <c r="BU28" s="23" t="s">
        <v>142</v>
      </c>
      <c r="BY28" s="21" t="s">
        <v>143</v>
      </c>
      <c r="CC28" s="24" t="s">
        <v>144</v>
      </c>
      <c r="CD28" s="38"/>
    </row>
    <row r="29" spans="1:84" s="3" customFormat="1">
      <c r="D29" s="3">
        <f>D27/E30</f>
        <v>5.9507335916512485E-2</v>
      </c>
      <c r="H29" s="3">
        <f>H27/$E$30</f>
        <v>5.785161820958392E-2</v>
      </c>
      <c r="L29" s="3">
        <f>L27/$E$30</f>
        <v>5.6746715475937751E-2</v>
      </c>
      <c r="P29" s="3">
        <f>P27/$E$30</f>
        <v>6.1944137882369528E-2</v>
      </c>
      <c r="Q29" s="29"/>
      <c r="U29" s="3">
        <f>U27/$E$30</f>
        <v>3.5614562276497591E-2</v>
      </c>
      <c r="Y29" s="3">
        <f>Y27/$E$30</f>
        <v>5.3053923848274655E-2</v>
      </c>
      <c r="AC29" s="3">
        <f>AC27/$E$30</f>
        <v>7.6657292334014984E-2</v>
      </c>
      <c r="AG29" s="3">
        <f>AG27/$E$30</f>
        <v>8.2011129015054501E-2</v>
      </c>
      <c r="AH29" s="32"/>
      <c r="AL29" s="3">
        <f>AL27/$E$30</f>
        <v>3.2517113761063601E-2</v>
      </c>
      <c r="AP29" s="3">
        <f>AP27/$E$30</f>
        <v>5.8205393338900714E-2</v>
      </c>
      <c r="AT29" s="3">
        <f>AT27/$E$30</f>
        <v>3.1751106925659148E-2</v>
      </c>
      <c r="AU29" s="32"/>
      <c r="AW29" s="26"/>
      <c r="AX29" s="26"/>
      <c r="AY29" s="3">
        <f>AY27/$E$30</f>
        <v>4.6120771669845566E-2</v>
      </c>
      <c r="BC29" s="3">
        <f>BC27/$E$30</f>
        <v>3.8010082455093581E-2</v>
      </c>
      <c r="BD29" s="32"/>
      <c r="BH29" s="3">
        <f>BH27/$E$30</f>
        <v>4.4148991550043974E-2</v>
      </c>
      <c r="BL29" s="3">
        <f>BL27/$E$30</f>
        <v>4.4364886507167356E-2</v>
      </c>
      <c r="BP29" s="3">
        <f>BP27/$E$30</f>
        <v>5.6521673520234191E-2</v>
      </c>
      <c r="BQ29" s="32"/>
      <c r="BU29" s="3">
        <f>BU27/$E$30</f>
        <v>2.8553536411386631E-2</v>
      </c>
      <c r="BY29" s="3">
        <f>BY27/$E$30</f>
        <v>5.8649358399752716E-2</v>
      </c>
      <c r="CC29" s="3">
        <f>CC27/$E$30</f>
        <v>7.7770370502607031E-2</v>
      </c>
      <c r="CD29" s="32"/>
    </row>
    <row r="30" spans="1:84" s="3" customFormat="1">
      <c r="E30" s="3">
        <f>SUM((D27+H27+L27+P27+U27+Y27+AC27+AG27+AL27+AP27+AT27+AY27+BC27+BH27+BL27+BP27+BU27+BY27+CC27))</f>
        <v>0.12720980174463115</v>
      </c>
      <c r="Q30" s="29"/>
      <c r="AH30" s="32"/>
      <c r="AU30" s="32"/>
      <c r="AW30" s="26"/>
      <c r="AX30" s="26"/>
      <c r="BD30" s="32"/>
      <c r="BQ30" s="32"/>
      <c r="CD30" s="32"/>
    </row>
    <row r="31" spans="1:84" s="3" customFormat="1">
      <c r="Q31" s="29"/>
      <c r="AH31" s="32"/>
      <c r="AU31" s="32"/>
      <c r="AW31" s="26"/>
      <c r="AX31" s="26"/>
      <c r="BD31" s="32"/>
      <c r="BQ31" s="32"/>
      <c r="CD31" s="32"/>
    </row>
    <row r="32" spans="1:84" s="3" customFormat="1">
      <c r="Q32" s="29"/>
      <c r="AH32" s="32"/>
      <c r="AU32" s="32"/>
      <c r="AW32" s="26"/>
      <c r="AX32" s="26"/>
      <c r="BD32" s="32"/>
      <c r="BQ32" s="32"/>
      <c r="CD32" s="32"/>
    </row>
    <row r="33" spans="1:82" s="3" customFormat="1">
      <c r="Q33" s="29"/>
      <c r="AH33" s="32"/>
      <c r="AU33" s="32"/>
      <c r="AW33" s="26"/>
      <c r="AX33" s="26"/>
      <c r="BD33" s="32"/>
      <c r="BQ33" s="32"/>
      <c r="CD33" s="32"/>
    </row>
    <row r="34" spans="1:82" s="3" customFormat="1">
      <c r="Q34" s="29"/>
      <c r="AH34" s="32"/>
      <c r="AU34" s="32"/>
      <c r="AW34" s="26"/>
      <c r="AX34" s="26"/>
      <c r="BD34" s="32"/>
      <c r="BQ34" s="32"/>
      <c r="CD34" s="32"/>
    </row>
    <row r="35" spans="1:82">
      <c r="A35" s="3"/>
      <c r="B35" s="3"/>
      <c r="C35" s="3"/>
      <c r="D35" s="3"/>
      <c r="E35" s="3"/>
      <c r="F35" s="3"/>
      <c r="G35" s="3"/>
      <c r="H35" s="3"/>
      <c r="J35" s="3"/>
      <c r="K35" s="3"/>
      <c r="L35" s="3"/>
      <c r="M35" s="3"/>
      <c r="N35" s="3"/>
      <c r="O35" s="3"/>
      <c r="P35" s="3"/>
      <c r="Q35" s="29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2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2"/>
      <c r="AV35" s="3"/>
    </row>
    <row r="36" spans="1:8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29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2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2"/>
      <c r="AV36" s="3"/>
    </row>
    <row r="37" spans="1:8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29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2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2"/>
      <c r="AV37" s="3"/>
    </row>
    <row r="38" spans="1:8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29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2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2"/>
      <c r="AV38" s="3"/>
    </row>
    <row r="39" spans="1:8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29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2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2"/>
      <c r="AV39" s="3"/>
    </row>
    <row r="40" spans="1:8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29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2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2"/>
      <c r="AV40" s="3"/>
    </row>
    <row r="41" spans="1:8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29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2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2"/>
      <c r="AV41" s="3"/>
    </row>
    <row r="42" spans="1:8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29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2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2"/>
      <c r="AV42" s="3"/>
    </row>
    <row r="43" spans="1:8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29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2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2"/>
      <c r="AV43" s="3"/>
    </row>
    <row r="44" spans="1:8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29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2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2"/>
      <c r="AV44" s="3"/>
    </row>
    <row r="45" spans="1:8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29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2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2"/>
      <c r="AV45" s="3"/>
    </row>
    <row r="46" spans="1:8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29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2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2"/>
      <c r="AV46" s="3"/>
    </row>
    <row r="47" spans="1:8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29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2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2"/>
      <c r="AV47" s="3"/>
    </row>
    <row r="48" spans="1:8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29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2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2"/>
      <c r="AV48" s="3"/>
    </row>
    <row r="49" spans="1:48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29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2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2"/>
      <c r="AV49" s="3"/>
    </row>
    <row r="50" spans="1:48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29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2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2"/>
      <c r="AV50" s="3"/>
    </row>
    <row r="51" spans="1:48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29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2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2"/>
      <c r="AV51" s="3"/>
    </row>
    <row r="52" spans="1:48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29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2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2"/>
      <c r="AV52" s="3"/>
    </row>
    <row r="53" spans="1:48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29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2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2"/>
      <c r="AV53" s="3"/>
    </row>
    <row r="54" spans="1:48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29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2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2"/>
      <c r="AV54" s="3"/>
    </row>
    <row r="55" spans="1:48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29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2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2"/>
      <c r="AV55" s="3"/>
    </row>
    <row r="56" spans="1:48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29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2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2"/>
      <c r="AV56" s="3"/>
    </row>
    <row r="57" spans="1:48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29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2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2"/>
      <c r="AV57" s="3"/>
    </row>
    <row r="58" spans="1:4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29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2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2"/>
      <c r="AV58" s="3"/>
    </row>
    <row r="59" spans="1:48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29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2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2"/>
      <c r="AV59" s="3"/>
    </row>
    <row r="60" spans="1:48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29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2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2"/>
      <c r="AV60" s="3"/>
    </row>
    <row r="61" spans="1:48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29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2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2"/>
      <c r="AV61" s="3"/>
    </row>
    <row r="62" spans="1:48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29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2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2"/>
      <c r="AV62" s="3"/>
    </row>
    <row r="63" spans="1:48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29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2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2"/>
      <c r="AV63" s="3"/>
    </row>
    <row r="64" spans="1:48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29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2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2"/>
      <c r="AV64" s="3"/>
    </row>
    <row r="65" spans="1:48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29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2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2"/>
      <c r="AV65" s="3"/>
    </row>
    <row r="66" spans="1:48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29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2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2"/>
      <c r="AV66" s="3"/>
    </row>
    <row r="67" spans="1:48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29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2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2"/>
      <c r="AV67" s="3"/>
    </row>
    <row r="68" spans="1:4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29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2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2"/>
      <c r="AV68" s="3"/>
    </row>
    <row r="69" spans="1:48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29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2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2"/>
      <c r="AV69" s="3"/>
    </row>
    <row r="70" spans="1:48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29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2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2"/>
      <c r="AV70" s="3"/>
    </row>
    <row r="71" spans="1:48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29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2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2"/>
      <c r="AV71" s="3"/>
    </row>
    <row r="72" spans="1:48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29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2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2"/>
      <c r="AV72" s="3"/>
    </row>
    <row r="73" spans="1:48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29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2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2"/>
      <c r="AV73" s="3"/>
    </row>
    <row r="74" spans="1:48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29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2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2"/>
      <c r="AV74" s="3"/>
    </row>
    <row r="75" spans="1:48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29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2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2"/>
      <c r="AV75" s="3"/>
    </row>
    <row r="76" spans="1:48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29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2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2"/>
      <c r="AV76" s="3"/>
    </row>
    <row r="77" spans="1:48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29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2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2"/>
      <c r="AV77" s="3"/>
    </row>
    <row r="78" spans="1:4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9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2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2"/>
      <c r="AV78" s="3"/>
    </row>
    <row r="79" spans="1:48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9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2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2"/>
      <c r="AV79" s="3"/>
    </row>
    <row r="80" spans="1:48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29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2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2"/>
      <c r="AV80" s="3"/>
    </row>
    <row r="81" spans="1:48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29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2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2"/>
      <c r="AV81" s="3"/>
    </row>
    <row r="82" spans="1:48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29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2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2"/>
      <c r="AV82" s="3"/>
    </row>
    <row r="83" spans="1:48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29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2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2"/>
      <c r="AV83" s="3"/>
    </row>
    <row r="84" spans="1:48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29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2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2"/>
      <c r="AV84" s="3"/>
    </row>
    <row r="85" spans="1:48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29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2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2"/>
      <c r="AV85" s="3"/>
    </row>
    <row r="86" spans="1:48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29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2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2"/>
      <c r="AV86" s="3"/>
    </row>
    <row r="87" spans="1:48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29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2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2"/>
      <c r="AV87" s="3"/>
    </row>
    <row r="88" spans="1:4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29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2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2"/>
      <c r="AV88" s="3"/>
    </row>
    <row r="89" spans="1:48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29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2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2"/>
      <c r="AV89" s="3"/>
    </row>
    <row r="90" spans="1:48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29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2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2"/>
      <c r="AV90" s="3"/>
    </row>
    <row r="91" spans="1:48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29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2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2"/>
      <c r="AV91" s="3"/>
    </row>
    <row r="92" spans="1:48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29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2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2"/>
      <c r="AV92" s="3"/>
    </row>
    <row r="93" spans="1:48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29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2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2"/>
      <c r="AV93" s="3"/>
    </row>
    <row r="94" spans="1:48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29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2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2"/>
      <c r="AV94" s="3"/>
    </row>
    <row r="95" spans="1:48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29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2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2"/>
      <c r="AV95" s="3"/>
    </row>
    <row r="96" spans="1:48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29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2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2"/>
      <c r="AV96" s="3"/>
    </row>
    <row r="97" spans="1:48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29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2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2"/>
      <c r="AV97" s="3"/>
    </row>
    <row r="98" spans="1:4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29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2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2"/>
      <c r="AV98" s="3"/>
    </row>
    <row r="99" spans="1:48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29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2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2"/>
      <c r="AV99" s="3"/>
    </row>
    <row r="100" spans="1:48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29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2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2"/>
      <c r="AV100" s="3"/>
    </row>
    <row r="101" spans="1:48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29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2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2"/>
      <c r="AV101" s="3"/>
    </row>
    <row r="102" spans="1:48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29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2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2"/>
      <c r="AV102" s="3"/>
    </row>
    <row r="103" spans="1:48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29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2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2"/>
      <c r="AV103" s="3"/>
    </row>
    <row r="104" spans="1:48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29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2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2"/>
      <c r="AV104" s="3"/>
    </row>
    <row r="105" spans="1:48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29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2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2"/>
      <c r="AV105" s="3"/>
    </row>
    <row r="106" spans="1:48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29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2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2"/>
      <c r="AV106" s="3"/>
    </row>
    <row r="107" spans="1:48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29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2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2"/>
      <c r="AV107" s="3"/>
    </row>
    <row r="108" spans="1:4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29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2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2"/>
      <c r="AV108" s="3"/>
    </row>
    <row r="109" spans="1:48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29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2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2"/>
      <c r="AV109" s="3"/>
    </row>
    <row r="110" spans="1:48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29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2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2"/>
      <c r="AV110" s="3"/>
    </row>
    <row r="111" spans="1:48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29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2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2"/>
      <c r="AV111" s="3"/>
    </row>
    <row r="112" spans="1:48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29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2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2"/>
      <c r="AV112" s="3"/>
    </row>
    <row r="113" spans="1:48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29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2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2"/>
      <c r="AV113" s="3"/>
    </row>
    <row r="114" spans="1:48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29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2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2"/>
      <c r="AV114" s="3"/>
    </row>
    <row r="115" spans="1:48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29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2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2"/>
      <c r="AV115" s="3"/>
    </row>
    <row r="116" spans="1:48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29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2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2"/>
      <c r="AV116" s="3"/>
    </row>
    <row r="117" spans="1:48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29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2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2"/>
      <c r="AV117" s="3"/>
    </row>
    <row r="118" spans="1:4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29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2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2"/>
      <c r="AV118" s="3"/>
    </row>
    <row r="119" spans="1:48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29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2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2"/>
      <c r="AV119" s="3"/>
    </row>
    <row r="120" spans="1:48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29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2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2"/>
      <c r="AV120" s="3"/>
    </row>
    <row r="121" spans="1:48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29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2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2"/>
      <c r="AV121" s="3"/>
    </row>
    <row r="122" spans="1:48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29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2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2"/>
      <c r="AV122" s="3"/>
    </row>
    <row r="123" spans="1:48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29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2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2"/>
      <c r="AV123" s="3"/>
    </row>
    <row r="124" spans="1:48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29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2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2"/>
      <c r="AV124" s="3"/>
    </row>
    <row r="125" spans="1:48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29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2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2"/>
      <c r="AV125" s="3"/>
    </row>
    <row r="126" spans="1:48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29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2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2"/>
      <c r="AV126" s="3"/>
    </row>
    <row r="127" spans="1:48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29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2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2"/>
      <c r="AV127" s="3"/>
    </row>
    <row r="128" spans="1:4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29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2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2"/>
      <c r="AV128" s="3"/>
    </row>
    <row r="129" spans="1:48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29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2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2"/>
      <c r="AV129" s="3"/>
    </row>
    <row r="130" spans="1:48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29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2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2"/>
      <c r="AV130" s="3"/>
    </row>
    <row r="131" spans="1:48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29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2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2"/>
      <c r="AV131" s="3"/>
    </row>
    <row r="132" spans="1:48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29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2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2"/>
      <c r="AV132" s="3"/>
    </row>
    <row r="133" spans="1:48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29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2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2"/>
      <c r="AV133" s="3"/>
    </row>
    <row r="134" spans="1:48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29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2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2"/>
      <c r="AV134" s="3"/>
    </row>
    <row r="135" spans="1:48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29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2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2"/>
      <c r="AV135" s="3"/>
    </row>
    <row r="136" spans="1:48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29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2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2"/>
      <c r="AV136" s="3"/>
    </row>
    <row r="137" spans="1:48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29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2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2"/>
      <c r="AV137" s="3"/>
    </row>
    <row r="138" spans="1:4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29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2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2"/>
      <c r="AV138" s="3"/>
    </row>
    <row r="139" spans="1:48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29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2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2"/>
      <c r="AV139" s="3"/>
    </row>
    <row r="140" spans="1:48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29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2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2"/>
      <c r="AV140" s="3"/>
    </row>
    <row r="141" spans="1:48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29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2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2"/>
      <c r="AV141" s="3"/>
    </row>
    <row r="142" spans="1:48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29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2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2"/>
      <c r="AV142" s="3"/>
    </row>
    <row r="143" spans="1:48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29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2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2"/>
      <c r="AV143" s="3"/>
    </row>
    <row r="144" spans="1:48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29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2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2"/>
      <c r="AV144" s="3"/>
    </row>
    <row r="145" spans="1:48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29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2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2"/>
      <c r="AV145" s="3"/>
    </row>
    <row r="146" spans="1:48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29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2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2"/>
      <c r="AV146" s="3"/>
    </row>
    <row r="147" spans="1:48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29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2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2"/>
      <c r="AV147" s="3"/>
    </row>
    <row r="148" spans="1: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29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2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2"/>
      <c r="AV148" s="3"/>
    </row>
    <row r="149" spans="1:48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29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2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2"/>
      <c r="AV149" s="3"/>
    </row>
    <row r="150" spans="1:48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29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2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2"/>
      <c r="AV150" s="3"/>
    </row>
    <row r="151" spans="1:48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29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2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2"/>
      <c r="AV151" s="3"/>
    </row>
    <row r="152" spans="1:48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29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2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2"/>
      <c r="AV152" s="3"/>
    </row>
    <row r="153" spans="1:48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29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2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2"/>
      <c r="AV153" s="3"/>
    </row>
    <row r="154" spans="1:48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9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2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2"/>
      <c r="AV154" s="3"/>
    </row>
    <row r="155" spans="1:48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9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2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2"/>
      <c r="AV155" s="3"/>
    </row>
    <row r="156" spans="1:48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29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2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2"/>
      <c r="AV156" s="3"/>
    </row>
    <row r="157" spans="1:48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29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2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2"/>
      <c r="AV157" s="3"/>
    </row>
    <row r="158" spans="1:4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29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2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2"/>
      <c r="AV158" s="3"/>
    </row>
    <row r="159" spans="1:48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29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2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2"/>
      <c r="AV159" s="3"/>
    </row>
    <row r="160" spans="1:48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29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2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2"/>
      <c r="AV160" s="3"/>
    </row>
    <row r="161" spans="1:48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29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2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2"/>
      <c r="AV161" s="3"/>
    </row>
    <row r="162" spans="1:48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29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2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2"/>
      <c r="AV162" s="3"/>
    </row>
    <row r="163" spans="1:48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29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2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2"/>
      <c r="AV163" s="3"/>
    </row>
    <row r="164" spans="1:48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29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2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2"/>
      <c r="AV164" s="3"/>
    </row>
    <row r="165" spans="1:48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29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2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2"/>
      <c r="AV165" s="3"/>
    </row>
    <row r="166" spans="1:48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29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2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2"/>
      <c r="AV166" s="3"/>
    </row>
    <row r="167" spans="1:48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29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2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2"/>
      <c r="AV167" s="3"/>
    </row>
    <row r="168" spans="1:4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29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2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2"/>
      <c r="AV168" s="3"/>
    </row>
    <row r="169" spans="1:48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29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2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2"/>
      <c r="AV169" s="3"/>
    </row>
    <row r="170" spans="1:48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29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2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2"/>
      <c r="AV170" s="3"/>
    </row>
    <row r="171" spans="1:48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29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2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2"/>
      <c r="AV171" s="3"/>
    </row>
    <row r="172" spans="1:48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29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2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2"/>
      <c r="AV172" s="3"/>
    </row>
    <row r="173" spans="1:48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29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2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2"/>
      <c r="AV173" s="3"/>
    </row>
    <row r="174" spans="1:48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29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2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2"/>
      <c r="AV174" s="3"/>
    </row>
    <row r="175" spans="1:48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29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2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2"/>
      <c r="AV175" s="3"/>
    </row>
    <row r="176" spans="1:48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29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2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2"/>
      <c r="AV176" s="3"/>
    </row>
    <row r="177" spans="1:48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29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2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2"/>
      <c r="AV177" s="3"/>
    </row>
    <row r="178" spans="1:4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29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2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2"/>
      <c r="AV178" s="3"/>
    </row>
    <row r="179" spans="1:48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29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2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2"/>
      <c r="AV179" s="3"/>
    </row>
    <row r="180" spans="1:48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29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2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2"/>
      <c r="AV180" s="3"/>
    </row>
    <row r="181" spans="1:48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29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2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2"/>
      <c r="AV181" s="3"/>
    </row>
    <row r="182" spans="1:48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29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2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2"/>
      <c r="AV182" s="3"/>
    </row>
    <row r="183" spans="1:48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29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2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2"/>
      <c r="AV183" s="3"/>
    </row>
    <row r="184" spans="1:48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29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2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2"/>
      <c r="AV184" s="3"/>
    </row>
    <row r="185" spans="1:48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29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2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2"/>
      <c r="AV185" s="3"/>
    </row>
    <row r="186" spans="1:48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29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2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2"/>
      <c r="AV186" s="3"/>
    </row>
    <row r="187" spans="1:48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29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2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2"/>
      <c r="AV187" s="3"/>
    </row>
    <row r="188" spans="1:4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29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2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2"/>
      <c r="AV188" s="3"/>
    </row>
    <row r="189" spans="1:48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29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2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2"/>
      <c r="AV189" s="3"/>
    </row>
    <row r="190" spans="1:48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29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2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2"/>
      <c r="AV190" s="3"/>
    </row>
    <row r="191" spans="1:48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29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2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2"/>
      <c r="AV191" s="3"/>
    </row>
    <row r="192" spans="1:48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29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2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2"/>
      <c r="AV192" s="3"/>
    </row>
    <row r="193" spans="1:48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29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2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2"/>
      <c r="AV193" s="3"/>
    </row>
    <row r="194" spans="1:48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29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2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2"/>
      <c r="AV194" s="3"/>
    </row>
    <row r="195" spans="1:48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29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2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2"/>
      <c r="AV195" s="3"/>
    </row>
    <row r="196" spans="1:48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29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2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2"/>
      <c r="AV196" s="3"/>
    </row>
    <row r="197" spans="1:48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29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2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2"/>
      <c r="AV197" s="3"/>
    </row>
    <row r="198" spans="1:4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29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2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2"/>
      <c r="AV198" s="3"/>
    </row>
    <row r="199" spans="1:48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29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2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2"/>
      <c r="AV199" s="3"/>
    </row>
    <row r="200" spans="1:48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29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2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2"/>
      <c r="AV200" s="3"/>
    </row>
    <row r="201" spans="1:48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29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2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2"/>
      <c r="AV201" s="3"/>
    </row>
    <row r="202" spans="1:48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29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2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2"/>
      <c r="AV202" s="3"/>
    </row>
    <row r="203" spans="1:48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29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2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2"/>
      <c r="AV203" s="3"/>
    </row>
    <row r="204" spans="1:48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29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2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2"/>
      <c r="AV204" s="3"/>
    </row>
    <row r="205" spans="1:48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29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2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2"/>
      <c r="AV205" s="3"/>
    </row>
    <row r="206" spans="1:48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29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2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2"/>
      <c r="AV206" s="3"/>
    </row>
    <row r="207" spans="1:48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29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2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2"/>
      <c r="AV207" s="3"/>
    </row>
    <row r="208" spans="1:4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29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2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2"/>
      <c r="AV208" s="3"/>
    </row>
    <row r="209" spans="1:48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29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2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2"/>
      <c r="AV209" s="3"/>
    </row>
    <row r="210" spans="1:48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29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2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2"/>
      <c r="AV210" s="3"/>
    </row>
    <row r="211" spans="1:48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29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2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2"/>
      <c r="AV211" s="3"/>
    </row>
    <row r="212" spans="1:48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29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2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2"/>
      <c r="AV212" s="3"/>
    </row>
    <row r="213" spans="1:48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29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2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2"/>
      <c r="AV213" s="3"/>
    </row>
    <row r="214" spans="1:48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29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2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2"/>
      <c r="AV214" s="3"/>
    </row>
    <row r="215" spans="1:48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29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2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2"/>
      <c r="AV215" s="3"/>
    </row>
    <row r="216" spans="1:48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29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2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2"/>
      <c r="AV216" s="3"/>
    </row>
    <row r="217" spans="1:48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29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2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2"/>
      <c r="AV217" s="3"/>
    </row>
    <row r="218" spans="1:4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29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2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2"/>
      <c r="AV218" s="3"/>
    </row>
    <row r="219" spans="1:48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29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2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2"/>
      <c r="AV219" s="3"/>
    </row>
    <row r="220" spans="1:48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29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2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2"/>
      <c r="AV220" s="3"/>
    </row>
    <row r="221" spans="1:48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29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2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2"/>
      <c r="AV221" s="3"/>
    </row>
    <row r="222" spans="1:48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29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2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2"/>
      <c r="AV222" s="3"/>
    </row>
    <row r="223" spans="1:48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29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2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2"/>
      <c r="AV223" s="3"/>
    </row>
    <row r="224" spans="1:48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29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2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2"/>
      <c r="AV224" s="3"/>
    </row>
    <row r="225" spans="1:48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29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2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2"/>
      <c r="AV225" s="3"/>
    </row>
    <row r="226" spans="1:48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29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2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2"/>
      <c r="AV226" s="3"/>
    </row>
    <row r="227" spans="1:48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29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2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2"/>
      <c r="AV227" s="3"/>
    </row>
    <row r="228" spans="1:4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29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2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2"/>
      <c r="AV228" s="3"/>
    </row>
    <row r="229" spans="1:48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29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2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2"/>
      <c r="AV229" s="3"/>
    </row>
    <row r="230" spans="1:48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9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2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2"/>
      <c r="AV230" s="3"/>
    </row>
    <row r="231" spans="1:48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9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2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2"/>
      <c r="AV231" s="3"/>
    </row>
    <row r="232" spans="1:48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29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2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2"/>
      <c r="AV232" s="3"/>
    </row>
    <row r="233" spans="1:48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29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2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2"/>
      <c r="AV233" s="3"/>
    </row>
    <row r="234" spans="1:48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29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2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2"/>
      <c r="AV234" s="3"/>
    </row>
    <row r="235" spans="1:48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29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2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2"/>
      <c r="AV235" s="3"/>
    </row>
    <row r="236" spans="1:48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29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2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2"/>
      <c r="AV236" s="3"/>
    </row>
    <row r="237" spans="1:48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29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2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2"/>
      <c r="AV237" s="3"/>
    </row>
    <row r="238" spans="1:4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29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2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2"/>
      <c r="AV238" s="3"/>
    </row>
    <row r="239" spans="1:48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29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2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2"/>
      <c r="AV239" s="3"/>
    </row>
    <row r="240" spans="1:48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29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2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2"/>
      <c r="AV240" s="3"/>
    </row>
    <row r="241" spans="1:48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29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2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2"/>
      <c r="AV241" s="3"/>
    </row>
    <row r="242" spans="1:48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29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2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2"/>
      <c r="AV242" s="3"/>
    </row>
    <row r="243" spans="1:48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29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2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2"/>
      <c r="AV243" s="3"/>
    </row>
    <row r="244" spans="1:48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29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2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2"/>
      <c r="AV244" s="3"/>
    </row>
    <row r="245" spans="1:48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29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2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2"/>
      <c r="AV245" s="3"/>
    </row>
    <row r="246" spans="1:48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29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2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2"/>
      <c r="AV246" s="3"/>
    </row>
    <row r="247" spans="1:48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29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2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2"/>
      <c r="AV247" s="3"/>
    </row>
    <row r="248" spans="1: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29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2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2"/>
      <c r="AV248" s="3"/>
    </row>
    <row r="249" spans="1:48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29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2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2"/>
      <c r="AV249" s="3"/>
    </row>
    <row r="250" spans="1:48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29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2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2"/>
      <c r="AV250" s="3"/>
    </row>
    <row r="251" spans="1:48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29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2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2"/>
      <c r="AV251" s="3"/>
    </row>
    <row r="252" spans="1:48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29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2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2"/>
      <c r="AV252" s="3"/>
    </row>
    <row r="253" spans="1:48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29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2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2"/>
      <c r="AV253" s="3"/>
    </row>
    <row r="254" spans="1:48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29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2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2"/>
      <c r="AV254" s="3"/>
    </row>
    <row r="255" spans="1:48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29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2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2"/>
      <c r="AV255" s="3"/>
    </row>
    <row r="256" spans="1:48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29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2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2"/>
      <c r="AV256" s="3"/>
    </row>
    <row r="257" spans="1:48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29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2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2"/>
      <c r="AV257" s="3"/>
    </row>
    <row r="258" spans="1:4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29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2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2"/>
      <c r="AV258" s="3"/>
    </row>
    <row r="259" spans="1:48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29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2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2"/>
      <c r="AV259" s="3"/>
    </row>
    <row r="260" spans="1:48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29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2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2"/>
      <c r="AV260" s="3"/>
    </row>
    <row r="261" spans="1:48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29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2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2"/>
      <c r="AV261" s="3"/>
    </row>
    <row r="262" spans="1:48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29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2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2"/>
      <c r="AV262" s="3"/>
    </row>
    <row r="263" spans="1:48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29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2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2"/>
      <c r="AV263" s="3"/>
    </row>
    <row r="264" spans="1:48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29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2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2"/>
      <c r="AV264" s="3"/>
    </row>
    <row r="265" spans="1:48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29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2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2"/>
      <c r="AV265" s="3"/>
    </row>
    <row r="266" spans="1:48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29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2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2"/>
      <c r="AV266" s="3"/>
    </row>
    <row r="267" spans="1:48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29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2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2"/>
      <c r="AV267" s="3"/>
    </row>
    <row r="268" spans="1:4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29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2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2"/>
      <c r="AV268" s="3"/>
    </row>
    <row r="269" spans="1:48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29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2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2"/>
      <c r="AV269" s="3"/>
    </row>
    <row r="270" spans="1:48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29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2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2"/>
      <c r="AV270" s="3"/>
    </row>
    <row r="271" spans="1:48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29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2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2"/>
      <c r="AV271" s="3"/>
    </row>
    <row r="272" spans="1:48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29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2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2"/>
      <c r="AV272" s="3"/>
    </row>
    <row r="273" spans="1:48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29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2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2"/>
      <c r="AV273" s="3"/>
    </row>
    <row r="274" spans="1:48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29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2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2"/>
      <c r="AV274" s="3"/>
    </row>
    <row r="275" spans="1:48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29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2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2"/>
      <c r="AV275" s="3"/>
    </row>
    <row r="276" spans="1:48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29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2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2"/>
      <c r="AV276" s="3"/>
    </row>
    <row r="277" spans="1:48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29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2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2"/>
      <c r="AV277" s="3"/>
    </row>
    <row r="278" spans="1:4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29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2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2"/>
      <c r="AV278" s="3"/>
    </row>
    <row r="279" spans="1:48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29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2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2"/>
      <c r="AV279" s="3"/>
    </row>
    <row r="280" spans="1:48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29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2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2"/>
      <c r="AV280" s="3"/>
    </row>
    <row r="281" spans="1:48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29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2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2"/>
      <c r="AV281" s="3"/>
    </row>
    <row r="282" spans="1:48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29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2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2"/>
      <c r="AV282" s="3"/>
    </row>
    <row r="283" spans="1:48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29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2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2"/>
      <c r="AV283" s="3"/>
    </row>
    <row r="284" spans="1:48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29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2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2"/>
      <c r="AV284" s="3"/>
    </row>
    <row r="285" spans="1:48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29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2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2"/>
      <c r="AV285" s="3"/>
    </row>
    <row r="286" spans="1:48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29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2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2"/>
      <c r="AV286" s="3"/>
    </row>
    <row r="287" spans="1:48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29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2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2"/>
      <c r="AV287" s="3"/>
    </row>
    <row r="288" spans="1:4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29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2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2"/>
      <c r="AV288" s="3"/>
    </row>
    <row r="289" spans="1:48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29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2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2"/>
      <c r="AV289" s="3"/>
    </row>
    <row r="290" spans="1:48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29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2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2"/>
      <c r="AV290" s="3"/>
    </row>
    <row r="291" spans="1:48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29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2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2"/>
      <c r="AV291" s="3"/>
    </row>
    <row r="292" spans="1:48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29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2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2"/>
      <c r="AV292" s="3"/>
    </row>
    <row r="293" spans="1:48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29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2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2"/>
      <c r="AV293" s="3"/>
    </row>
    <row r="294" spans="1:48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29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2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2"/>
      <c r="AV294" s="3"/>
    </row>
    <row r="295" spans="1:48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29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2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2"/>
      <c r="AV295" s="3"/>
    </row>
    <row r="296" spans="1:48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29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2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2"/>
      <c r="AV296" s="3"/>
    </row>
    <row r="297" spans="1:48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29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2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2"/>
      <c r="AV297" s="3"/>
    </row>
    <row r="298" spans="1:4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29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2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2"/>
      <c r="AV298" s="3"/>
    </row>
    <row r="299" spans="1:48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29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2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2"/>
      <c r="AV299" s="3"/>
    </row>
    <row r="300" spans="1:48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29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2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2"/>
      <c r="AV300" s="3"/>
    </row>
    <row r="301" spans="1:48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29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2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2"/>
      <c r="AV301" s="3"/>
    </row>
    <row r="302" spans="1:48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29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2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2"/>
      <c r="AV302" s="3"/>
    </row>
    <row r="303" spans="1:48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29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2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2"/>
      <c r="AV303" s="3"/>
    </row>
    <row r="304" spans="1:48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29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2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2"/>
      <c r="AV304" s="3"/>
    </row>
    <row r="305" spans="1:48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29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2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2"/>
      <c r="AV305" s="3"/>
    </row>
    <row r="306" spans="1:48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29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2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2"/>
      <c r="AV306" s="3"/>
    </row>
    <row r="307" spans="1:48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29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2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2"/>
      <c r="AV307" s="3"/>
    </row>
    <row r="308" spans="1:4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29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2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2"/>
      <c r="AV308" s="3"/>
    </row>
    <row r="309" spans="1:48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29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2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2"/>
      <c r="AV309" s="3"/>
    </row>
    <row r="310" spans="1:48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29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2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2"/>
      <c r="AV310" s="3"/>
    </row>
    <row r="311" spans="1:48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29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2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2"/>
      <c r="AV311" s="3"/>
    </row>
    <row r="312" spans="1:48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29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2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2"/>
      <c r="AV312" s="3"/>
    </row>
    <row r="313" spans="1:48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29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2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2"/>
      <c r="AV313" s="3"/>
    </row>
    <row r="314" spans="1:48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29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2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2"/>
      <c r="AV314" s="3"/>
    </row>
    <row r="315" spans="1:48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29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2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2"/>
      <c r="AV315" s="3"/>
    </row>
    <row r="316" spans="1:48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29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2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2"/>
      <c r="AV316" s="3"/>
    </row>
    <row r="317" spans="1:48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29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2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2"/>
      <c r="AV317" s="3"/>
    </row>
    <row r="318" spans="1:4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29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2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2"/>
      <c r="AV318" s="3"/>
    </row>
    <row r="319" spans="1:48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29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2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2"/>
      <c r="AV319" s="3"/>
    </row>
    <row r="320" spans="1:48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29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2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2"/>
      <c r="AV320" s="3"/>
    </row>
  </sheetData>
  <mergeCells count="6">
    <mergeCell ref="BS1:CE1"/>
    <mergeCell ref="E1:R1"/>
    <mergeCell ref="S1:AI1"/>
    <mergeCell ref="AM1:AV1"/>
    <mergeCell ref="AW1:BE1"/>
    <mergeCell ref="BF1:BR1"/>
  </mergeCells>
  <phoneticPr fontId="1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workbookViewId="0">
      <selection activeCell="G2" sqref="G2:G21"/>
    </sheetView>
  </sheetViews>
  <sheetFormatPr defaultColWidth="9" defaultRowHeight="14"/>
  <cols>
    <col min="4" max="4" width="10.41015625" customWidth="1"/>
    <col min="7" max="7" width="32.41015625" customWidth="1"/>
  </cols>
  <sheetData>
    <row r="1" spans="1:7">
      <c r="A1">
        <v>13742</v>
      </c>
      <c r="B1">
        <v>36365</v>
      </c>
      <c r="C1">
        <f>B1/A1</f>
        <v>2.6462669189346499</v>
      </c>
      <c r="G1" s="1" t="s">
        <v>48</v>
      </c>
    </row>
    <row r="2" spans="1:7">
      <c r="A2">
        <v>12368</v>
      </c>
      <c r="B2">
        <v>32312</v>
      </c>
      <c r="C2">
        <f t="shared" ref="C2:C9" si="0">B2/A2</f>
        <v>2.6125485122897798</v>
      </c>
      <c r="D2" s="2">
        <v>2003</v>
      </c>
      <c r="E2">
        <v>45617</v>
      </c>
      <c r="F2">
        <v>23745</v>
      </c>
      <c r="G2" s="1">
        <f>E2/F2</f>
        <v>1.9211202358391199</v>
      </c>
    </row>
    <row r="3" spans="1:7">
      <c r="A3">
        <v>10942</v>
      </c>
      <c r="B3">
        <v>29329</v>
      </c>
      <c r="C3">
        <f t="shared" si="0"/>
        <v>2.6804057759093398</v>
      </c>
      <c r="D3" s="2">
        <v>2004</v>
      </c>
      <c r="E3">
        <v>46776</v>
      </c>
      <c r="F3">
        <v>23574</v>
      </c>
      <c r="G3" s="1">
        <f t="shared" ref="G3:G21" si="1">E3/F3</f>
        <v>1.9842199032832799</v>
      </c>
    </row>
    <row r="4" spans="1:7">
      <c r="A4">
        <v>10052</v>
      </c>
      <c r="B4">
        <v>26918</v>
      </c>
      <c r="C4">
        <f t="shared" si="0"/>
        <v>2.6778750497413402</v>
      </c>
      <c r="D4" s="2">
        <v>2005</v>
      </c>
      <c r="E4">
        <v>41726</v>
      </c>
      <c r="F4">
        <v>20913</v>
      </c>
      <c r="G4" s="1">
        <f t="shared" si="1"/>
        <v>1.9952182852771001</v>
      </c>
    </row>
    <row r="5" spans="1:7">
      <c r="A5">
        <v>8948</v>
      </c>
      <c r="B5">
        <v>23752</v>
      </c>
      <c r="C5">
        <f t="shared" si="0"/>
        <v>2.6544479213232002</v>
      </c>
      <c r="D5" s="2">
        <v>2006</v>
      </c>
      <c r="E5">
        <v>46358</v>
      </c>
      <c r="F5">
        <v>21881</v>
      </c>
      <c r="G5" s="1">
        <f t="shared" si="1"/>
        <v>2.1186417439787899</v>
      </c>
    </row>
    <row r="6" spans="1:7">
      <c r="A6">
        <v>7888</v>
      </c>
      <c r="B6">
        <v>21415</v>
      </c>
      <c r="C6">
        <f t="shared" si="0"/>
        <v>2.7148833671399601</v>
      </c>
      <c r="D6" s="2">
        <v>2007</v>
      </c>
      <c r="E6">
        <v>42926</v>
      </c>
      <c r="F6">
        <v>20195</v>
      </c>
      <c r="G6" s="1">
        <f t="shared" si="1"/>
        <v>2.1255756375340402</v>
      </c>
    </row>
    <row r="7" spans="1:7">
      <c r="A7">
        <v>7041</v>
      </c>
      <c r="B7">
        <v>18775</v>
      </c>
      <c r="C7">
        <f t="shared" si="0"/>
        <v>2.6665246413861698</v>
      </c>
      <c r="D7" s="2">
        <v>2008</v>
      </c>
      <c r="E7">
        <v>40346</v>
      </c>
      <c r="F7">
        <v>18810</v>
      </c>
      <c r="G7" s="1">
        <f t="shared" si="1"/>
        <v>2.14492291334397</v>
      </c>
    </row>
    <row r="8" spans="1:7">
      <c r="A8">
        <v>5948</v>
      </c>
      <c r="B8">
        <v>16502</v>
      </c>
      <c r="C8">
        <f t="shared" si="0"/>
        <v>2.77437794216543</v>
      </c>
      <c r="D8" s="2">
        <v>2009</v>
      </c>
      <c r="E8">
        <v>38256</v>
      </c>
      <c r="F8">
        <v>17329</v>
      </c>
      <c r="G8" s="1">
        <f t="shared" si="1"/>
        <v>2.2076288302844902</v>
      </c>
    </row>
    <row r="9" spans="1:7">
      <c r="A9">
        <v>5429</v>
      </c>
      <c r="B9">
        <v>14535</v>
      </c>
      <c r="C9">
        <f t="shared" si="0"/>
        <v>2.6772886351077498</v>
      </c>
      <c r="D9" s="2">
        <v>2010</v>
      </c>
      <c r="E9">
        <v>36642</v>
      </c>
      <c r="F9">
        <v>15811</v>
      </c>
      <c r="G9" s="1">
        <f t="shared" si="1"/>
        <v>2.3175004743533001</v>
      </c>
    </row>
    <row r="10" spans="1:7">
      <c r="D10" s="2">
        <v>2011</v>
      </c>
      <c r="E10">
        <v>33717</v>
      </c>
      <c r="F10">
        <v>14535</v>
      </c>
      <c r="G10" s="1">
        <f t="shared" si="1"/>
        <v>2.3197110423116598</v>
      </c>
    </row>
    <row r="11" spans="1:7">
      <c r="D11" s="2">
        <v>2012</v>
      </c>
      <c r="E11">
        <v>31632</v>
      </c>
      <c r="F11">
        <v>13564</v>
      </c>
      <c r="G11" s="1">
        <f t="shared" si="1"/>
        <v>2.3320554408729</v>
      </c>
    </row>
    <row r="12" spans="1:7">
      <c r="D12" s="2">
        <v>2013</v>
      </c>
      <c r="E12">
        <v>28949</v>
      </c>
      <c r="F12">
        <v>11888</v>
      </c>
      <c r="G12" s="1">
        <f t="shared" si="1"/>
        <v>2.43514468371467</v>
      </c>
    </row>
    <row r="13" spans="1:7">
      <c r="A13">
        <v>2022</v>
      </c>
      <c r="D13" s="2">
        <v>2014</v>
      </c>
      <c r="E13">
        <v>26467</v>
      </c>
      <c r="F13">
        <v>11086</v>
      </c>
      <c r="G13" s="1">
        <f t="shared" si="1"/>
        <v>2.3874255818149002</v>
      </c>
    </row>
    <row r="14" spans="1:7">
      <c r="A14">
        <v>34754</v>
      </c>
      <c r="B14">
        <v>84023</v>
      </c>
      <c r="C14">
        <f>B14/A14</f>
        <v>2.4176497669332999</v>
      </c>
      <c r="D14" s="2">
        <v>2015</v>
      </c>
      <c r="E14">
        <v>23999</v>
      </c>
      <c r="F14">
        <v>9262</v>
      </c>
      <c r="G14" s="1">
        <f t="shared" si="1"/>
        <v>2.5911250269920099</v>
      </c>
    </row>
    <row r="15" spans="1:7">
      <c r="A15">
        <v>33303</v>
      </c>
      <c r="B15">
        <v>81518</v>
      </c>
      <c r="C15">
        <f t="shared" ref="C15:C24" si="2">B15/A15</f>
        <v>2.4477674683962398</v>
      </c>
      <c r="D15" s="2">
        <v>2016</v>
      </c>
      <c r="E15">
        <v>21230</v>
      </c>
      <c r="F15">
        <v>8904</v>
      </c>
      <c r="G15" s="1">
        <f t="shared" si="1"/>
        <v>2.3843216531895801</v>
      </c>
    </row>
    <row r="16" spans="1:7">
      <c r="A16">
        <v>30126</v>
      </c>
      <c r="B16">
        <v>75602</v>
      </c>
      <c r="C16">
        <f t="shared" si="2"/>
        <v>2.50952665471686</v>
      </c>
      <c r="D16" s="2">
        <v>2017</v>
      </c>
      <c r="E16">
        <v>19253</v>
      </c>
      <c r="F16">
        <v>7289</v>
      </c>
      <c r="G16" s="1">
        <f t="shared" si="1"/>
        <v>2.6413774180271599</v>
      </c>
    </row>
    <row r="17" spans="1:7">
      <c r="A17">
        <v>28928</v>
      </c>
      <c r="B17">
        <v>73849</v>
      </c>
      <c r="C17">
        <f t="shared" si="2"/>
        <v>2.55285536504425</v>
      </c>
      <c r="D17" s="2">
        <v>2018</v>
      </c>
      <c r="E17">
        <v>17682</v>
      </c>
      <c r="F17">
        <v>6403</v>
      </c>
      <c r="G17" s="1">
        <f t="shared" si="1"/>
        <v>2.76151803841949</v>
      </c>
    </row>
    <row r="18" spans="1:7">
      <c r="A18">
        <v>26490</v>
      </c>
      <c r="B18">
        <v>67990</v>
      </c>
      <c r="C18">
        <f t="shared" si="2"/>
        <v>2.5666289165722902</v>
      </c>
      <c r="D18" s="2">
        <v>2019</v>
      </c>
      <c r="E18">
        <v>16869</v>
      </c>
      <c r="F18">
        <v>5728</v>
      </c>
      <c r="G18" s="1">
        <f t="shared" si="1"/>
        <v>2.9450069832402201</v>
      </c>
    </row>
    <row r="19" spans="1:7">
      <c r="A19">
        <v>24240</v>
      </c>
      <c r="B19">
        <v>62406</v>
      </c>
      <c r="C19">
        <f t="shared" si="2"/>
        <v>2.5745049504950499</v>
      </c>
      <c r="D19" s="2">
        <v>2020</v>
      </c>
      <c r="E19">
        <v>14851</v>
      </c>
      <c r="F19">
        <v>5318</v>
      </c>
      <c r="G19" s="1">
        <f t="shared" si="1"/>
        <v>2.7925911996991299</v>
      </c>
    </row>
    <row r="20" spans="1:7">
      <c r="A20">
        <v>22310</v>
      </c>
      <c r="B20">
        <v>57275</v>
      </c>
      <c r="C20">
        <f t="shared" si="2"/>
        <v>2.5672344240250999</v>
      </c>
      <c r="D20" s="2">
        <v>2021</v>
      </c>
      <c r="E20">
        <v>13487</v>
      </c>
      <c r="F20">
        <v>4619</v>
      </c>
      <c r="G20" s="1">
        <f t="shared" si="1"/>
        <v>2.9198960814029</v>
      </c>
    </row>
    <row r="21" spans="1:7">
      <c r="A21">
        <v>20569</v>
      </c>
      <c r="B21">
        <v>52859</v>
      </c>
      <c r="C21">
        <f t="shared" si="2"/>
        <v>2.5698381058874999</v>
      </c>
      <c r="D21" s="2">
        <v>2022</v>
      </c>
      <c r="E21">
        <v>12122</v>
      </c>
      <c r="F21">
        <v>4149</v>
      </c>
      <c r="G21" s="1">
        <f t="shared" si="1"/>
        <v>2.92166787177633</v>
      </c>
    </row>
    <row r="22" spans="1:7">
      <c r="A22">
        <v>18867</v>
      </c>
      <c r="B22">
        <v>48532</v>
      </c>
      <c r="C22">
        <f t="shared" si="2"/>
        <v>2.5723220437801402</v>
      </c>
      <c r="D22" s="2">
        <v>2023</v>
      </c>
    </row>
    <row r="23" spans="1:7">
      <c r="A23">
        <v>17101</v>
      </c>
      <c r="B23">
        <v>44564</v>
      </c>
      <c r="C23">
        <f t="shared" si="2"/>
        <v>2.6059294778083202</v>
      </c>
    </row>
    <row r="24" spans="1:7">
      <c r="A24">
        <v>15365</v>
      </c>
      <c r="B24">
        <v>40306</v>
      </c>
      <c r="C24">
        <f t="shared" si="2"/>
        <v>2.6232346241457898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前三指标</vt:lpstr>
      <vt:lpstr>数据计算草稿</vt:lpstr>
    </vt:vector>
  </TitlesOfParts>
  <Company>Kevin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</dc:creator>
  <cp:lastModifiedBy>佳贝 郑</cp:lastModifiedBy>
  <dcterms:created xsi:type="dcterms:W3CDTF">2024-04-15T14:47:00Z</dcterms:created>
  <dcterms:modified xsi:type="dcterms:W3CDTF">2024-05-12T06:37:38Z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DC1A1D98C54F4400B7D2B720DD35BB3E_13</vt:lpwstr>
  </property>
</Properties>
</file>