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Study\JI Courses\2019Fall\Vp241\Mylabreport\lab3\"/>
    </mc:Choice>
  </mc:AlternateContent>
  <xr:revisionPtr revIDLastSave="0" documentId="13_ncr:1_{9652EA06-8954-4D6D-9A32-65C12F2EAB97}" xr6:coauthVersionLast="45" xr6:coauthVersionMax="45" xr10:uidLastSave="{00000000-0000-0000-0000-000000000000}"/>
  <bookViews>
    <workbookView xWindow="18398" yWindow="1125" windowWidth="13920" windowHeight="11715" activeTab="1" xr2:uid="{60534FB8-1C14-4A0E-88F6-1304E2D32A7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" i="2" l="1"/>
  <c r="L12" i="2"/>
  <c r="L11" i="2"/>
  <c r="K12" i="2"/>
  <c r="K11" i="2"/>
  <c r="G12" i="2"/>
  <c r="H12" i="2" s="1"/>
  <c r="J12" i="2" s="1"/>
  <c r="G11" i="2"/>
  <c r="H11" i="2" s="1"/>
  <c r="J11" i="2" s="1"/>
  <c r="N4" i="2"/>
  <c r="N1" i="2"/>
  <c r="M2" i="2"/>
  <c r="M3" i="2"/>
  <c r="M4" i="2"/>
  <c r="L2" i="2"/>
  <c r="N2" i="2" s="1"/>
  <c r="L3" i="2"/>
  <c r="N3" i="2" s="1"/>
  <c r="L4" i="2"/>
  <c r="L1" i="2"/>
  <c r="J2" i="2"/>
  <c r="J3" i="2"/>
  <c r="J4" i="2"/>
  <c r="G31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" i="1"/>
</calcChain>
</file>

<file path=xl/sharedStrings.xml><?xml version="1.0" encoding="utf-8"?>
<sst xmlns="http://schemas.openxmlformats.org/spreadsheetml/2006/main" count="10" uniqueCount="5">
  <si>
    <t>$2\times10^{1}$</t>
    <phoneticPr fontId="1" type="noConversion"/>
  </si>
  <si>
    <t>$3\times10^{1}$</t>
    <phoneticPr fontId="1" type="noConversion"/>
  </si>
  <si>
    <t>$99\times10^{1}$</t>
    <phoneticPr fontId="1" type="noConversion"/>
  </si>
  <si>
    <t>$84\times10^{1}$</t>
    <phoneticPr fontId="1" type="noConversion"/>
  </si>
  <si>
    <t>$100\times10^{1}$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</si>
</sst>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0_ "/>
    <numFmt numFmtId="179" formatCode="0.000_ "/>
    <numFmt numFmtId="180" formatCode="0.0000_);[Red]\(0.0000\)"/>
    <numFmt numFmtId="181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16C8-585D-46F7-BB4E-7D753A2AFDE3}">
  <dimension ref="A1:H116"/>
  <sheetViews>
    <sheetView zoomScale="85" zoomScaleNormal="85" workbookViewId="0">
      <selection activeCell="A108" activeCellId="3" sqref="A15:XFD15 A45:XFD45 A74:XFD74 A108:XFD108"/>
    </sheetView>
  </sheetViews>
  <sheetFormatPr defaultRowHeight="13.9" x14ac:dyDescent="0.4"/>
  <cols>
    <col min="1" max="2" width="9.06640625" style="1"/>
    <col min="3" max="4" width="9.06640625" style="2"/>
  </cols>
  <sheetData>
    <row r="1" spans="1:8" x14ac:dyDescent="0.4">
      <c r="A1" s="1">
        <v>0.84</v>
      </c>
      <c r="B1" s="1">
        <v>1.4200000000000001E-2</v>
      </c>
      <c r="C1" s="2">
        <v>39.1</v>
      </c>
      <c r="D1" s="2">
        <v>0.6865</v>
      </c>
      <c r="E1" s="5">
        <v>3.2843999999999998E-2</v>
      </c>
      <c r="F1" s="5">
        <f>SQRT(A1*A1*D1*D1+B1*B1*C1*C1)/1000</f>
        <v>8.0050359399567973E-4</v>
      </c>
      <c r="G1" s="2">
        <f>A1/C1*1000</f>
        <v>21.483375959079282</v>
      </c>
      <c r="H1" s="2">
        <f>SQRT(B1*B1/C1/C1*1000000+A1*A1*D1*D1/C1/C1/C1/C1*1000000)</f>
        <v>0.52361221734269114</v>
      </c>
    </row>
    <row r="2" spans="1:8" x14ac:dyDescent="0.4">
      <c r="A2" s="1">
        <v>1.81</v>
      </c>
      <c r="B2" s="1">
        <v>1.9050000000000001E-2</v>
      </c>
      <c r="C2" s="2">
        <v>38.6</v>
      </c>
      <c r="D2" s="2">
        <v>0.67899999999999994</v>
      </c>
      <c r="E2" s="3">
        <v>6.9865999999999998E-2</v>
      </c>
      <c r="F2" s="3">
        <f t="shared" ref="F2:F65" si="0">SQRT(A2*A2*D2*D2+B2*B2*C2*C2)/1000</f>
        <v>1.4321754881996827E-3</v>
      </c>
      <c r="G2" s="2">
        <f t="shared" ref="G2:G65" si="1">A2/C2*1000</f>
        <v>46.891191709844556</v>
      </c>
      <c r="H2" s="2">
        <f t="shared" ref="H2:H65" si="2">SQRT(B2*B2/C2/C2*1000000+A2*A2*D2*D2/C2/C2/C2/C2*1000000)</f>
        <v>0.96121740731273497</v>
      </c>
    </row>
    <row r="3" spans="1:8" x14ac:dyDescent="0.4">
      <c r="A3" s="1">
        <v>2.72</v>
      </c>
      <c r="B3" s="1">
        <v>2.3600000000000003E-2</v>
      </c>
      <c r="C3" s="2">
        <v>38.1</v>
      </c>
      <c r="D3" s="2">
        <v>0.67149999999999999</v>
      </c>
      <c r="E3" s="4">
        <v>0.103632</v>
      </c>
      <c r="F3" s="4">
        <f t="shared" si="0"/>
        <v>2.0358089045880508E-3</v>
      </c>
      <c r="G3" s="2">
        <f t="shared" si="1"/>
        <v>71.391076115485561</v>
      </c>
      <c r="H3" s="2">
        <f t="shared" si="2"/>
        <v>1.4024489391696469</v>
      </c>
    </row>
    <row r="4" spans="1:8" x14ac:dyDescent="0.4">
      <c r="A4" s="1">
        <v>3.72</v>
      </c>
      <c r="B4" s="1">
        <v>2.86E-2</v>
      </c>
      <c r="C4" s="2">
        <v>37.6</v>
      </c>
      <c r="D4" s="2">
        <v>0.66399999999999992</v>
      </c>
      <c r="E4" s="4">
        <v>0.13987200000000002</v>
      </c>
      <c r="F4" s="4">
        <f t="shared" si="0"/>
        <v>2.6940108270012571E-3</v>
      </c>
      <c r="G4" s="2">
        <f t="shared" si="1"/>
        <v>98.936170212765958</v>
      </c>
      <c r="H4" s="2">
        <f t="shared" si="2"/>
        <v>1.9055644713397304</v>
      </c>
    </row>
    <row r="5" spans="1:8" x14ac:dyDescent="0.4">
      <c r="A5" s="1">
        <v>4.82</v>
      </c>
      <c r="B5" s="1">
        <v>3.4100000000000005E-2</v>
      </c>
      <c r="C5" s="2">
        <v>36.9</v>
      </c>
      <c r="D5" s="2">
        <v>0.65349999999999997</v>
      </c>
      <c r="E5" s="4">
        <v>0.17785800000000002</v>
      </c>
      <c r="F5" s="4">
        <f t="shared" si="0"/>
        <v>3.3918983978002645E-3</v>
      </c>
      <c r="G5" s="6">
        <f t="shared" si="1"/>
        <v>130.62330623306235</v>
      </c>
      <c r="H5" s="6">
        <f t="shared" si="2"/>
        <v>2.491093923957862</v>
      </c>
    </row>
    <row r="6" spans="1:8" x14ac:dyDescent="0.4">
      <c r="A6" s="1">
        <v>6.04</v>
      </c>
      <c r="B6" s="1">
        <v>4.02E-2</v>
      </c>
      <c r="C6" s="2">
        <v>36.1</v>
      </c>
      <c r="D6" s="2">
        <v>0.64149999999999996</v>
      </c>
      <c r="E6" s="4">
        <v>0.21804400000000002</v>
      </c>
      <c r="F6" s="4">
        <f t="shared" si="0"/>
        <v>4.1375149068009409E-3</v>
      </c>
      <c r="G6" s="6">
        <f t="shared" si="1"/>
        <v>167.3130193905817</v>
      </c>
      <c r="H6" s="6">
        <f t="shared" si="2"/>
        <v>3.1748643018400262</v>
      </c>
    </row>
    <row r="7" spans="1:8" x14ac:dyDescent="0.4">
      <c r="A7" s="1">
        <v>6.94</v>
      </c>
      <c r="B7" s="1">
        <v>4.4700000000000004E-2</v>
      </c>
      <c r="C7" s="2">
        <v>35.6</v>
      </c>
      <c r="D7" s="2">
        <v>0.63400000000000001</v>
      </c>
      <c r="E7" s="4">
        <v>0.24706400000000003</v>
      </c>
      <c r="F7" s="4">
        <f t="shared" si="0"/>
        <v>4.6788831299787777E-3</v>
      </c>
      <c r="G7" s="6">
        <f t="shared" si="1"/>
        <v>194.9438202247191</v>
      </c>
      <c r="H7" s="6">
        <f t="shared" si="2"/>
        <v>3.6918343090982653</v>
      </c>
    </row>
    <row r="8" spans="1:8" x14ac:dyDescent="0.4">
      <c r="A8" s="1">
        <v>7.74</v>
      </c>
      <c r="B8" s="1">
        <v>4.8700000000000007E-2</v>
      </c>
      <c r="C8" s="2">
        <v>35.1</v>
      </c>
      <c r="D8" s="2">
        <v>0.62649999999999995</v>
      </c>
      <c r="E8" s="4">
        <v>0.27167400000000003</v>
      </c>
      <c r="F8" s="4">
        <f t="shared" si="0"/>
        <v>5.1415769554680399E-3</v>
      </c>
      <c r="G8" s="6">
        <f t="shared" si="1"/>
        <v>220.5128205128205</v>
      </c>
      <c r="H8" s="6">
        <f t="shared" si="2"/>
        <v>4.1733240440159083</v>
      </c>
    </row>
    <row r="9" spans="1:8" x14ac:dyDescent="0.4">
      <c r="A9" s="1">
        <v>8.82</v>
      </c>
      <c r="B9" s="1">
        <v>5.4100000000000002E-2</v>
      </c>
      <c r="C9" s="2">
        <v>34.299999999999997</v>
      </c>
      <c r="D9" s="2">
        <v>0.61449999999999994</v>
      </c>
      <c r="E9" s="4">
        <v>0.30252600000000002</v>
      </c>
      <c r="F9" s="4">
        <f t="shared" si="0"/>
        <v>5.7287494542002789E-3</v>
      </c>
      <c r="G9" s="6">
        <f t="shared" si="1"/>
        <v>257.14285714285717</v>
      </c>
      <c r="H9" s="6">
        <f t="shared" si="2"/>
        <v>4.8693566916848257</v>
      </c>
    </row>
    <row r="10" spans="1:8" x14ac:dyDescent="0.4">
      <c r="A10" s="1">
        <v>9.9</v>
      </c>
      <c r="B10" s="1">
        <v>5.9500000000000004E-2</v>
      </c>
      <c r="C10" s="2">
        <v>33.4</v>
      </c>
      <c r="D10" s="2">
        <v>0.60099999999999998</v>
      </c>
      <c r="E10" s="4">
        <v>0.33066000000000001</v>
      </c>
      <c r="F10" s="4">
        <f t="shared" si="0"/>
        <v>6.2730113422502266E-3</v>
      </c>
      <c r="G10" s="6">
        <f t="shared" si="1"/>
        <v>296.40718562874252</v>
      </c>
      <c r="H10" s="6">
        <f t="shared" si="2"/>
        <v>5.6231949355034487</v>
      </c>
    </row>
    <row r="11" spans="1:8" x14ac:dyDescent="0.4">
      <c r="A11" s="1">
        <v>11.08</v>
      </c>
      <c r="B11" s="1">
        <v>6.54E-2</v>
      </c>
      <c r="C11" s="2">
        <v>32</v>
      </c>
      <c r="D11" s="2">
        <v>0.57999999999999996</v>
      </c>
      <c r="E11" s="4">
        <v>0.35455999999999999</v>
      </c>
      <c r="F11" s="4">
        <f t="shared" si="0"/>
        <v>6.758581863083409E-3</v>
      </c>
      <c r="G11" s="6">
        <f t="shared" si="1"/>
        <v>346.25</v>
      </c>
      <c r="H11" s="6">
        <f t="shared" si="2"/>
        <v>6.6001776006673909</v>
      </c>
    </row>
    <row r="12" spans="1:8" x14ac:dyDescent="0.4">
      <c r="A12" s="1">
        <v>11.34</v>
      </c>
      <c r="B12" s="1">
        <v>6.6699999999999995E-2</v>
      </c>
      <c r="C12" s="2">
        <v>31.4</v>
      </c>
      <c r="D12" s="2">
        <v>0.57099999999999995</v>
      </c>
      <c r="E12" s="4">
        <v>0.35607599999999995</v>
      </c>
      <c r="F12" s="4">
        <f t="shared" si="0"/>
        <v>6.8054291271013902E-3</v>
      </c>
      <c r="G12" s="6">
        <f t="shared" si="1"/>
        <v>361.14649681528664</v>
      </c>
      <c r="H12" s="6">
        <f t="shared" si="2"/>
        <v>6.9023379519467234</v>
      </c>
    </row>
    <row r="13" spans="1:8" x14ac:dyDescent="0.4">
      <c r="A13" s="1">
        <v>11.59</v>
      </c>
      <c r="B13" s="1">
        <v>6.7949999999999997E-2</v>
      </c>
      <c r="C13" s="2">
        <v>31</v>
      </c>
      <c r="D13" s="2">
        <v>0.56499999999999995</v>
      </c>
      <c r="E13" s="4">
        <v>0.35929</v>
      </c>
      <c r="F13" s="4">
        <f t="shared" si="0"/>
        <v>6.8788094409570604E-3</v>
      </c>
      <c r="G13" s="6">
        <f t="shared" si="1"/>
        <v>373.87096774193543</v>
      </c>
      <c r="H13" s="6">
        <f t="shared" si="2"/>
        <v>7.1579702819532365</v>
      </c>
    </row>
    <row r="14" spans="1:8" x14ac:dyDescent="0.4">
      <c r="A14" s="1">
        <v>11.85</v>
      </c>
      <c r="B14" s="1">
        <v>6.9249999999999992E-2</v>
      </c>
      <c r="C14" s="2">
        <v>30.7</v>
      </c>
      <c r="D14" s="2">
        <v>0.5605</v>
      </c>
      <c r="E14" s="4">
        <v>0.36379499999999998</v>
      </c>
      <c r="F14" s="4">
        <f t="shared" si="0"/>
        <v>6.9738753506389823E-3</v>
      </c>
      <c r="G14" s="6">
        <f t="shared" si="1"/>
        <v>385.99348534201954</v>
      </c>
      <c r="H14" s="6">
        <f t="shared" si="2"/>
        <v>7.3994157504472016</v>
      </c>
    </row>
    <row r="15" spans="1:8" s="11" customFormat="1" x14ac:dyDescent="0.4">
      <c r="A15" s="7">
        <v>12.29</v>
      </c>
      <c r="B15" s="7">
        <v>7.145E-2</v>
      </c>
      <c r="C15" s="8">
        <v>29.7</v>
      </c>
      <c r="D15" s="8">
        <v>0.54549999999999998</v>
      </c>
      <c r="E15" s="9">
        <v>0.36501299999999998</v>
      </c>
      <c r="F15" s="9">
        <f t="shared" si="0"/>
        <v>7.0320260567101143E-3</v>
      </c>
      <c r="G15" s="10">
        <f t="shared" si="1"/>
        <v>413.8047138047138</v>
      </c>
      <c r="H15" s="10">
        <f t="shared" si="2"/>
        <v>7.9720051884842977</v>
      </c>
    </row>
    <row r="16" spans="1:8" x14ac:dyDescent="0.4">
      <c r="A16" s="1">
        <v>12.5</v>
      </c>
      <c r="B16" s="1">
        <v>7.2499999999999995E-2</v>
      </c>
      <c r="C16" s="2">
        <v>29.2</v>
      </c>
      <c r="D16" s="2">
        <v>0.53800000000000003</v>
      </c>
      <c r="E16" s="4">
        <v>0.36499999999999999</v>
      </c>
      <c r="F16" s="4">
        <f t="shared" si="0"/>
        <v>7.0503414101729849E-3</v>
      </c>
      <c r="G16" s="6">
        <f t="shared" si="1"/>
        <v>428.08219178082192</v>
      </c>
      <c r="H16" s="6">
        <f t="shared" si="2"/>
        <v>8.2688372703286106</v>
      </c>
    </row>
    <row r="17" spans="1:8" x14ac:dyDescent="0.4">
      <c r="A17" s="1">
        <v>12.76</v>
      </c>
      <c r="B17" s="1">
        <v>7.3799999999999991E-2</v>
      </c>
      <c r="C17" s="2">
        <v>28.6</v>
      </c>
      <c r="D17" s="2">
        <v>0.52900000000000003</v>
      </c>
      <c r="E17" s="4">
        <v>0.36493600000000004</v>
      </c>
      <c r="F17" s="4">
        <f t="shared" si="0"/>
        <v>7.0723412010450975E-3</v>
      </c>
      <c r="G17" s="6">
        <f t="shared" si="1"/>
        <v>446.15384615384613</v>
      </c>
      <c r="H17" s="6">
        <f t="shared" si="2"/>
        <v>8.64631669158039</v>
      </c>
    </row>
    <row r="18" spans="1:8" x14ac:dyDescent="0.4">
      <c r="A18" s="1">
        <v>13.13</v>
      </c>
      <c r="B18" s="1">
        <v>7.5649999999999995E-2</v>
      </c>
      <c r="C18" s="2">
        <v>27.7</v>
      </c>
      <c r="D18" s="2">
        <v>0.51549999999999996</v>
      </c>
      <c r="E18" s="4">
        <v>0.363701</v>
      </c>
      <c r="F18" s="4">
        <f t="shared" si="0"/>
        <v>7.0854736263887119E-3</v>
      </c>
      <c r="G18" s="6">
        <f t="shared" si="1"/>
        <v>474.00722021660653</v>
      </c>
      <c r="H18" s="6">
        <f t="shared" si="2"/>
        <v>9.2344141411835317</v>
      </c>
    </row>
    <row r="19" spans="1:8" x14ac:dyDescent="0.4">
      <c r="A19" s="1">
        <v>13.45</v>
      </c>
      <c r="B19" s="1">
        <v>7.7249999999999999E-2</v>
      </c>
      <c r="C19" s="2">
        <v>26.7</v>
      </c>
      <c r="D19" s="2">
        <v>0.50049999999999994</v>
      </c>
      <c r="E19" s="4">
        <v>0.35911499999999996</v>
      </c>
      <c r="F19" s="4">
        <f t="shared" si="0"/>
        <v>7.0406205057686492E-3</v>
      </c>
      <c r="G19" s="6">
        <f t="shared" si="1"/>
        <v>503.74531835205994</v>
      </c>
      <c r="H19" s="6">
        <f t="shared" si="2"/>
        <v>9.8761667378819311</v>
      </c>
    </row>
    <row r="20" spans="1:8" x14ac:dyDescent="0.4">
      <c r="A20" s="1">
        <v>13.85</v>
      </c>
      <c r="B20" s="1">
        <v>7.9250000000000001E-2</v>
      </c>
      <c r="C20" s="2">
        <v>25.4</v>
      </c>
      <c r="D20" s="2">
        <v>0.48099999999999998</v>
      </c>
      <c r="E20" s="4">
        <v>0.35178999999999994</v>
      </c>
      <c r="F20" s="4">
        <f t="shared" si="0"/>
        <v>6.9593256228603073E-3</v>
      </c>
      <c r="G20" s="6">
        <f t="shared" si="1"/>
        <v>545.27559055118115</v>
      </c>
      <c r="H20" s="6">
        <f t="shared" si="2"/>
        <v>10.786976289386056</v>
      </c>
    </row>
    <row r="21" spans="1:8" x14ac:dyDescent="0.4">
      <c r="A21" s="1">
        <v>14.28</v>
      </c>
      <c r="B21" s="1">
        <v>8.14E-2</v>
      </c>
      <c r="C21" s="2">
        <v>23.9</v>
      </c>
      <c r="D21" s="2">
        <v>0.45850000000000002</v>
      </c>
      <c r="E21" s="4">
        <v>0.34129199999999998</v>
      </c>
      <c r="F21" s="4">
        <f t="shared" si="0"/>
        <v>6.8303001014596715E-3</v>
      </c>
      <c r="G21" s="6">
        <f t="shared" si="1"/>
        <v>597.48953974895403</v>
      </c>
      <c r="H21" s="6">
        <f t="shared" si="2"/>
        <v>11.957598959156305</v>
      </c>
    </row>
    <row r="22" spans="1:8" x14ac:dyDescent="0.4">
      <c r="A22" s="1">
        <v>14.68</v>
      </c>
      <c r="B22" s="1">
        <v>8.3400000000000002E-2</v>
      </c>
      <c r="C22" s="2">
        <v>22.1</v>
      </c>
      <c r="D22" s="2">
        <v>0.43149999999999999</v>
      </c>
      <c r="E22" s="4">
        <v>0.32442799999999999</v>
      </c>
      <c r="F22" s="4">
        <f t="shared" si="0"/>
        <v>6.5971237517572761E-3</v>
      </c>
      <c r="G22" s="6">
        <f t="shared" si="1"/>
        <v>664.25339366515834</v>
      </c>
      <c r="H22" s="6">
        <f t="shared" si="2"/>
        <v>13.507347826124107</v>
      </c>
    </row>
    <row r="23" spans="1:8" x14ac:dyDescent="0.4">
      <c r="A23" s="1">
        <v>15.08</v>
      </c>
      <c r="B23" s="1">
        <v>8.5400000000000004E-2</v>
      </c>
      <c r="C23" s="2">
        <v>20.2</v>
      </c>
      <c r="D23" s="2">
        <v>0.40300000000000002</v>
      </c>
      <c r="E23" s="4">
        <v>0.304616</v>
      </c>
      <c r="F23" s="4">
        <f t="shared" si="0"/>
        <v>6.3173370199792259E-3</v>
      </c>
      <c r="G23" s="6">
        <f t="shared" si="1"/>
        <v>746.53465346534654</v>
      </c>
      <c r="H23" s="6">
        <f t="shared" si="2"/>
        <v>15.482151308644317</v>
      </c>
    </row>
    <row r="24" spans="1:8" x14ac:dyDescent="0.4">
      <c r="A24" s="1">
        <v>15.46</v>
      </c>
      <c r="B24" s="1">
        <v>8.7300000000000003E-2</v>
      </c>
      <c r="C24" s="2">
        <v>18.100000000000001</v>
      </c>
      <c r="D24" s="2">
        <v>0.37150000000000005</v>
      </c>
      <c r="E24" s="4">
        <v>0.27982600000000002</v>
      </c>
      <c r="F24" s="4">
        <f t="shared" si="0"/>
        <v>5.9567893624837883E-3</v>
      </c>
      <c r="G24" s="6">
        <f t="shared" si="1"/>
        <v>854.1436464088398</v>
      </c>
      <c r="H24" s="6">
        <f t="shared" si="2"/>
        <v>18.182562688818372</v>
      </c>
    </row>
    <row r="25" spans="1:8" x14ac:dyDescent="0.4">
      <c r="A25" s="1">
        <v>15.83</v>
      </c>
      <c r="B25" s="1">
        <v>8.9149999999999993E-2</v>
      </c>
      <c r="C25" s="2">
        <v>15.9</v>
      </c>
      <c r="D25" s="2">
        <v>0.33850000000000002</v>
      </c>
      <c r="E25" s="4">
        <v>0.251697</v>
      </c>
      <c r="F25" s="4">
        <f t="shared" si="0"/>
        <v>5.5427704004631113E-3</v>
      </c>
      <c r="G25" t="s">
        <v>4</v>
      </c>
      <c r="H25" t="s">
        <v>0</v>
      </c>
    </row>
    <row r="26" spans="1:8" x14ac:dyDescent="0.4">
      <c r="E26" s="5"/>
    </row>
    <row r="31" spans="1:8" x14ac:dyDescent="0.4">
      <c r="A31" s="1">
        <v>1.1000000000000001</v>
      </c>
      <c r="B31" s="1">
        <v>1.55E-2</v>
      </c>
      <c r="C31" s="2">
        <v>78.599999999999994</v>
      </c>
      <c r="D31" s="2">
        <v>1.2789999999999999</v>
      </c>
      <c r="E31" s="5">
        <v>8.6459999999999995E-2</v>
      </c>
      <c r="F31" s="5">
        <f t="shared" si="0"/>
        <v>1.8610810030732139E-3</v>
      </c>
      <c r="G31" s="2">
        <f>A31/C31*1000</f>
        <v>13.99491094147583</v>
      </c>
      <c r="H31" s="2">
        <f t="shared" si="2"/>
        <v>0.30124523355172483</v>
      </c>
    </row>
    <row r="32" spans="1:8" x14ac:dyDescent="0.4">
      <c r="A32" s="1">
        <v>1.75</v>
      </c>
      <c r="B32" s="1">
        <v>1.8750000000000003E-2</v>
      </c>
      <c r="C32" s="2">
        <v>77</v>
      </c>
      <c r="D32" s="2">
        <v>1.2550000000000001</v>
      </c>
      <c r="E32" s="4">
        <v>0.13475000000000001</v>
      </c>
      <c r="F32" s="4">
        <f t="shared" si="0"/>
        <v>2.6282937668761458E-3</v>
      </c>
      <c r="G32" s="2">
        <f t="shared" si="1"/>
        <v>22.727272727272727</v>
      </c>
      <c r="H32" s="2">
        <f t="shared" si="2"/>
        <v>0.44329461407929605</v>
      </c>
    </row>
    <row r="33" spans="1:8" x14ac:dyDescent="0.4">
      <c r="A33" s="1">
        <v>2.56</v>
      </c>
      <c r="B33" s="1">
        <v>2.2800000000000001E-2</v>
      </c>
      <c r="C33" s="2">
        <v>75</v>
      </c>
      <c r="D33" s="2">
        <v>1.2250000000000001</v>
      </c>
      <c r="E33" s="4">
        <v>0.192</v>
      </c>
      <c r="F33" s="4">
        <f t="shared" si="0"/>
        <v>3.5719176922208054E-3</v>
      </c>
      <c r="G33" s="2">
        <f t="shared" si="1"/>
        <v>34.133333333333333</v>
      </c>
      <c r="H33" s="2">
        <f t="shared" si="2"/>
        <v>0.63500758972814308</v>
      </c>
    </row>
    <row r="34" spans="1:8" x14ac:dyDescent="0.4">
      <c r="A34" s="1">
        <v>3.38</v>
      </c>
      <c r="B34" s="1">
        <v>2.69E-2</v>
      </c>
      <c r="C34" s="2">
        <v>73.099999999999994</v>
      </c>
      <c r="D34" s="2">
        <v>1.1964999999999999</v>
      </c>
      <c r="E34" s="4">
        <v>0.24707799999999996</v>
      </c>
      <c r="F34" s="4">
        <f t="shared" si="0"/>
        <v>4.4968878817466633E-3</v>
      </c>
      <c r="G34" s="2">
        <f t="shared" si="1"/>
        <v>46.238030095759235</v>
      </c>
      <c r="H34" s="2">
        <f t="shared" si="2"/>
        <v>0.84154492594831276</v>
      </c>
    </row>
    <row r="35" spans="1:8" x14ac:dyDescent="0.4">
      <c r="A35" s="1">
        <v>4.0599999999999996</v>
      </c>
      <c r="B35" s="1">
        <v>3.0300000000000001E-2</v>
      </c>
      <c r="C35" s="2">
        <v>71.3</v>
      </c>
      <c r="D35" s="2">
        <v>1.1695</v>
      </c>
      <c r="E35" s="4">
        <v>0.28947799999999996</v>
      </c>
      <c r="F35" s="4">
        <f t="shared" si="0"/>
        <v>5.2165509008347648E-3</v>
      </c>
      <c r="G35" s="2">
        <f t="shared" si="1"/>
        <v>56.942496493688637</v>
      </c>
      <c r="H35" s="2">
        <f t="shared" si="2"/>
        <v>1.0261347369400504</v>
      </c>
    </row>
    <row r="36" spans="1:8" x14ac:dyDescent="0.4">
      <c r="A36" s="1">
        <v>4.58</v>
      </c>
      <c r="B36" s="1">
        <v>3.2899999999999999E-2</v>
      </c>
      <c r="C36" s="2">
        <v>69.7</v>
      </c>
      <c r="D36" s="2">
        <v>1.1455000000000002</v>
      </c>
      <c r="E36" s="4">
        <v>0.31922600000000001</v>
      </c>
      <c r="F36" s="4">
        <f t="shared" si="0"/>
        <v>5.7256487168704309E-3</v>
      </c>
      <c r="G36" s="2">
        <f t="shared" si="1"/>
        <v>65.710186513629836</v>
      </c>
      <c r="H36" s="2">
        <f t="shared" si="2"/>
        <v>1.1785802068035856</v>
      </c>
    </row>
    <row r="37" spans="1:8" x14ac:dyDescent="0.4">
      <c r="A37" s="1">
        <v>4.92</v>
      </c>
      <c r="B37" s="1">
        <v>3.4599999999999999E-2</v>
      </c>
      <c r="C37" s="2">
        <v>68.2</v>
      </c>
      <c r="D37" s="2">
        <v>1.123</v>
      </c>
      <c r="E37" s="4">
        <v>0.33554400000000001</v>
      </c>
      <c r="F37" s="4">
        <f t="shared" si="0"/>
        <v>6.0079673354638003E-3</v>
      </c>
      <c r="G37" s="2">
        <f t="shared" si="1"/>
        <v>72.140762463343108</v>
      </c>
      <c r="H37" s="2">
        <f t="shared" si="2"/>
        <v>1.2916915350452352</v>
      </c>
    </row>
    <row r="38" spans="1:8" x14ac:dyDescent="0.4">
      <c r="A38" s="1">
        <v>5.12</v>
      </c>
      <c r="B38" s="1">
        <v>3.56E-2</v>
      </c>
      <c r="C38" s="2">
        <v>67.5</v>
      </c>
      <c r="D38" s="2">
        <v>1.1125</v>
      </c>
      <c r="E38" s="4">
        <v>0.34560000000000002</v>
      </c>
      <c r="F38" s="4">
        <f t="shared" si="0"/>
        <v>6.1821375753051636E-3</v>
      </c>
      <c r="G38" s="2">
        <f t="shared" si="1"/>
        <v>75.851851851851848</v>
      </c>
      <c r="H38" s="2">
        <f t="shared" si="2"/>
        <v>1.3568477531533967</v>
      </c>
    </row>
    <row r="39" spans="1:8" x14ac:dyDescent="0.4">
      <c r="A39" s="1">
        <v>5.26</v>
      </c>
      <c r="B39" s="1">
        <v>3.6299999999999999E-2</v>
      </c>
      <c r="C39" s="2">
        <v>66.3</v>
      </c>
      <c r="D39" s="2">
        <v>1.0945</v>
      </c>
      <c r="E39" s="4">
        <v>0.34873799999999994</v>
      </c>
      <c r="F39" s="4">
        <f t="shared" si="0"/>
        <v>6.239872734359251E-3</v>
      </c>
      <c r="G39" s="2">
        <f t="shared" si="1"/>
        <v>79.336349924585221</v>
      </c>
      <c r="H39" s="2">
        <f t="shared" si="2"/>
        <v>1.4195434014589863</v>
      </c>
    </row>
    <row r="40" spans="1:8" x14ac:dyDescent="0.4">
      <c r="A40" s="1">
        <v>5.39</v>
      </c>
      <c r="B40" s="1">
        <v>3.6949999999999997E-2</v>
      </c>
      <c r="C40" s="2">
        <v>65.599999999999994</v>
      </c>
      <c r="D40" s="2">
        <v>1.0839999999999999</v>
      </c>
      <c r="E40" s="4">
        <v>0.35358399999999995</v>
      </c>
      <c r="F40" s="4">
        <f t="shared" si="0"/>
        <v>6.3256013614517307E-3</v>
      </c>
      <c r="G40" s="2">
        <f t="shared" si="1"/>
        <v>82.16463414634147</v>
      </c>
      <c r="H40" s="2">
        <f t="shared" si="2"/>
        <v>1.4699214942397874</v>
      </c>
    </row>
    <row r="41" spans="1:8" x14ac:dyDescent="0.4">
      <c r="A41" s="1">
        <v>5.5</v>
      </c>
      <c r="B41" s="1">
        <v>3.7499999999999999E-2</v>
      </c>
      <c r="C41" s="2">
        <v>64.8</v>
      </c>
      <c r="D41" s="2">
        <v>1.0720000000000001</v>
      </c>
      <c r="E41" s="4">
        <v>0.35639999999999999</v>
      </c>
      <c r="F41" s="4">
        <f t="shared" si="0"/>
        <v>6.377124430336922E-3</v>
      </c>
      <c r="G41" s="2">
        <f t="shared" si="1"/>
        <v>84.876543209876544</v>
      </c>
      <c r="H41" s="2">
        <f t="shared" si="2"/>
        <v>1.5187100933396496</v>
      </c>
    </row>
    <row r="42" spans="1:8" x14ac:dyDescent="0.4">
      <c r="A42" s="1">
        <v>5.78</v>
      </c>
      <c r="B42" s="1">
        <v>3.8900000000000004E-2</v>
      </c>
      <c r="C42" s="2">
        <v>62.6</v>
      </c>
      <c r="D42" s="2">
        <v>1.0389999999999999</v>
      </c>
      <c r="E42" s="4">
        <v>0.36182800000000004</v>
      </c>
      <c r="F42" s="4">
        <f t="shared" si="0"/>
        <v>6.4803530919233087E-3</v>
      </c>
      <c r="G42" s="2">
        <f t="shared" si="1"/>
        <v>92.332268370607025</v>
      </c>
      <c r="H42" s="2">
        <f t="shared" si="2"/>
        <v>1.6536744000457566</v>
      </c>
    </row>
    <row r="43" spans="1:8" x14ac:dyDescent="0.4">
      <c r="A43" s="1">
        <v>5.95</v>
      </c>
      <c r="B43" s="1">
        <v>3.9750000000000001E-2</v>
      </c>
      <c r="C43" s="2">
        <v>61.4</v>
      </c>
      <c r="D43" s="2">
        <v>1.0209999999999999</v>
      </c>
      <c r="E43" s="4">
        <v>0.36532999999999999</v>
      </c>
      <c r="F43" s="4">
        <f t="shared" si="0"/>
        <v>6.5468916231292539E-3</v>
      </c>
      <c r="G43" s="2">
        <f t="shared" si="1"/>
        <v>96.905537459283394</v>
      </c>
      <c r="H43" s="2">
        <f t="shared" si="2"/>
        <v>1.7365944527605741</v>
      </c>
    </row>
    <row r="44" spans="1:8" x14ac:dyDescent="0.4">
      <c r="A44" s="1">
        <v>6.04</v>
      </c>
      <c r="B44" s="1">
        <v>4.02E-2</v>
      </c>
      <c r="C44" s="2">
        <v>60.5</v>
      </c>
      <c r="D44" s="2">
        <v>1.0075000000000001</v>
      </c>
      <c r="E44" s="4">
        <v>0.36542000000000002</v>
      </c>
      <c r="F44" s="4">
        <f t="shared" si="0"/>
        <v>6.5533187393869378E-3</v>
      </c>
      <c r="G44" s="2">
        <f t="shared" si="1"/>
        <v>99.834710743801651</v>
      </c>
      <c r="H44" s="2">
        <f t="shared" si="2"/>
        <v>1.7904019505189366</v>
      </c>
    </row>
    <row r="45" spans="1:8" s="11" customFormat="1" x14ac:dyDescent="0.4">
      <c r="A45" s="7">
        <v>6.12</v>
      </c>
      <c r="B45" s="7">
        <v>4.0600000000000004E-2</v>
      </c>
      <c r="C45" s="8">
        <v>59.8</v>
      </c>
      <c r="D45" s="8">
        <v>0.99699999999999989</v>
      </c>
      <c r="E45" s="9">
        <v>0.36597600000000002</v>
      </c>
      <c r="F45" s="9">
        <f t="shared" si="0"/>
        <v>6.5669332251820558E-3</v>
      </c>
      <c r="G45" s="8">
        <f t="shared" si="1"/>
        <v>102.34113712374584</v>
      </c>
      <c r="H45" s="8">
        <f t="shared" si="2"/>
        <v>1.8363701818721425</v>
      </c>
    </row>
    <row r="46" spans="1:8" x14ac:dyDescent="0.4">
      <c r="A46" s="1">
        <v>6.23</v>
      </c>
      <c r="B46" s="1">
        <v>4.1150000000000006E-2</v>
      </c>
      <c r="C46" s="2">
        <v>58.6</v>
      </c>
      <c r="D46" s="2">
        <v>0.97899999999999998</v>
      </c>
      <c r="E46" s="4">
        <v>0.36507800000000001</v>
      </c>
      <c r="F46" s="4">
        <f t="shared" si="0"/>
        <v>6.5585574954405944E-3</v>
      </c>
      <c r="G46" s="2">
        <f t="shared" si="1"/>
        <v>106.31399317406144</v>
      </c>
      <c r="H46" s="2">
        <f t="shared" si="2"/>
        <v>1.9099108596024981</v>
      </c>
    </row>
    <row r="47" spans="1:8" x14ac:dyDescent="0.4">
      <c r="A47" s="1">
        <v>6.32</v>
      </c>
      <c r="B47" s="1">
        <v>4.1600000000000005E-2</v>
      </c>
      <c r="C47" s="2">
        <v>57.9</v>
      </c>
      <c r="D47" s="2">
        <v>0.96849999999999992</v>
      </c>
      <c r="E47" s="4">
        <v>0.36592799999999998</v>
      </c>
      <c r="F47" s="4">
        <f t="shared" si="0"/>
        <v>6.5777814113878851E-3</v>
      </c>
      <c r="G47" s="2">
        <f t="shared" si="1"/>
        <v>109.15371329879103</v>
      </c>
      <c r="H47" s="2">
        <f t="shared" si="2"/>
        <v>1.9621052948141444</v>
      </c>
    </row>
    <row r="48" spans="1:8" x14ac:dyDescent="0.4">
      <c r="A48" s="1">
        <v>6.72</v>
      </c>
      <c r="B48" s="1">
        <v>4.36E-2</v>
      </c>
      <c r="C48" s="2">
        <v>53.7</v>
      </c>
      <c r="D48" s="2">
        <v>0.90549999999999997</v>
      </c>
      <c r="E48" s="4">
        <v>0.36086400000000002</v>
      </c>
      <c r="F48" s="4">
        <f t="shared" si="0"/>
        <v>6.5198556382791177E-3</v>
      </c>
      <c r="G48" s="6">
        <f t="shared" si="1"/>
        <v>125.13966480446925</v>
      </c>
      <c r="H48" s="6">
        <f t="shared" si="2"/>
        <v>2.2609419314417001</v>
      </c>
    </row>
    <row r="49" spans="1:8" x14ac:dyDescent="0.4">
      <c r="A49" s="1">
        <v>7.06</v>
      </c>
      <c r="B49" s="1">
        <v>4.53E-2</v>
      </c>
      <c r="C49" s="2">
        <v>48.8</v>
      </c>
      <c r="D49" s="2">
        <v>0.83199999999999996</v>
      </c>
      <c r="E49" s="4">
        <v>0.34452799999999995</v>
      </c>
      <c r="F49" s="4">
        <f t="shared" si="0"/>
        <v>6.2761345887417039E-3</v>
      </c>
      <c r="G49" s="6">
        <f t="shared" si="1"/>
        <v>144.67213114754099</v>
      </c>
      <c r="H49" s="6">
        <f t="shared" si="2"/>
        <v>2.6354367898169615</v>
      </c>
    </row>
    <row r="50" spans="1:8" x14ac:dyDescent="0.4">
      <c r="A50" s="1">
        <v>7.41</v>
      </c>
      <c r="B50" s="1">
        <v>4.7050000000000002E-2</v>
      </c>
      <c r="C50" s="2">
        <v>42.8</v>
      </c>
      <c r="D50" s="2">
        <v>0.74199999999999988</v>
      </c>
      <c r="E50" s="4">
        <v>0.31714799999999999</v>
      </c>
      <c r="F50" s="4">
        <f t="shared" si="0"/>
        <v>5.8553882839654618E-3</v>
      </c>
      <c r="G50" s="6">
        <f t="shared" si="1"/>
        <v>173.13084112149534</v>
      </c>
      <c r="H50" s="6">
        <f t="shared" si="2"/>
        <v>3.1964518101829102</v>
      </c>
    </row>
    <row r="51" spans="1:8" x14ac:dyDescent="0.4">
      <c r="A51" s="1">
        <v>7.74</v>
      </c>
      <c r="B51" s="1">
        <v>4.8700000000000007E-2</v>
      </c>
      <c r="C51" s="2">
        <v>35.700000000000003</v>
      </c>
      <c r="D51" s="2">
        <v>0.63549999999999995</v>
      </c>
      <c r="E51" s="4">
        <v>0.27631800000000006</v>
      </c>
      <c r="F51" s="4">
        <f t="shared" si="0"/>
        <v>5.2169908473180208E-3</v>
      </c>
      <c r="G51" s="6">
        <f t="shared" si="1"/>
        <v>216.8067226890756</v>
      </c>
      <c r="H51" s="6">
        <f t="shared" si="2"/>
        <v>4.0933948852623558</v>
      </c>
    </row>
    <row r="52" spans="1:8" x14ac:dyDescent="0.4">
      <c r="A52" s="1">
        <v>8.06</v>
      </c>
      <c r="B52" s="1">
        <v>5.0300000000000004E-2</v>
      </c>
      <c r="C52" s="2">
        <v>27.4</v>
      </c>
      <c r="D52" s="2">
        <v>0.51100000000000001</v>
      </c>
      <c r="E52" s="4">
        <v>0.22084399999999998</v>
      </c>
      <c r="F52" s="4">
        <f t="shared" si="0"/>
        <v>4.3431383312070556E-3</v>
      </c>
      <c r="G52" s="6">
        <f t="shared" si="1"/>
        <v>294.16058394160586</v>
      </c>
      <c r="H52" s="6">
        <f t="shared" si="2"/>
        <v>5.7849889861034898</v>
      </c>
    </row>
    <row r="53" spans="1:8" x14ac:dyDescent="0.4">
      <c r="A53" s="1">
        <v>8.33</v>
      </c>
      <c r="B53" s="1">
        <v>5.1650000000000001E-2</v>
      </c>
      <c r="C53" s="2">
        <v>19.100000000000001</v>
      </c>
      <c r="D53" s="2">
        <v>0.38650000000000007</v>
      </c>
      <c r="E53" s="4">
        <v>0.15910300000000002</v>
      </c>
      <c r="F53" s="4">
        <f t="shared" si="0"/>
        <v>3.3672959258505934E-3</v>
      </c>
      <c r="G53" s="6">
        <f t="shared" si="1"/>
        <v>436.12565445026172</v>
      </c>
      <c r="H53" s="6">
        <f t="shared" si="2"/>
        <v>9.2302730896921492</v>
      </c>
    </row>
    <row r="54" spans="1:8" x14ac:dyDescent="0.4">
      <c r="A54" s="1">
        <v>8.57</v>
      </c>
      <c r="B54" s="1">
        <v>5.2850000000000001E-2</v>
      </c>
      <c r="C54" s="2">
        <v>10.199999999999999</v>
      </c>
      <c r="D54" s="2">
        <v>0.253</v>
      </c>
      <c r="E54" s="4">
        <v>8.7414000000000006E-2</v>
      </c>
      <c r="F54" s="4">
        <f t="shared" si="0"/>
        <v>2.234218223227087E-3</v>
      </c>
      <c r="G54" t="s">
        <v>3</v>
      </c>
      <c r="H54" t="s">
        <v>0</v>
      </c>
    </row>
    <row r="55" spans="1:8" x14ac:dyDescent="0.4">
      <c r="A55" s="1">
        <v>8.61</v>
      </c>
      <c r="B55" s="1">
        <v>5.305E-2</v>
      </c>
      <c r="C55" s="2">
        <v>8.6999999999999993</v>
      </c>
      <c r="D55" s="2">
        <v>0.23049999999999998</v>
      </c>
      <c r="E55" s="4">
        <v>7.4906999999999987E-2</v>
      </c>
      <c r="F55" s="4">
        <f t="shared" si="0"/>
        <v>2.0375651062604105E-3</v>
      </c>
      <c r="G55" t="s">
        <v>2</v>
      </c>
      <c r="H55" t="s">
        <v>1</v>
      </c>
    </row>
    <row r="56" spans="1:8" x14ac:dyDescent="0.4">
      <c r="E56" s="5"/>
    </row>
    <row r="61" spans="1:8" x14ac:dyDescent="0.4">
      <c r="A61" s="1">
        <v>1.1399999999999999</v>
      </c>
      <c r="B61" s="1">
        <v>1.5699999999999999E-2</v>
      </c>
      <c r="C61" s="2">
        <v>36.4</v>
      </c>
      <c r="D61" s="2">
        <v>0.64599999999999991</v>
      </c>
      <c r="E61" s="5">
        <v>4.1495999999999998E-2</v>
      </c>
      <c r="F61" s="5">
        <f t="shared" si="0"/>
        <v>9.3216589939774117E-4</v>
      </c>
      <c r="G61" s="2">
        <f t="shared" si="1"/>
        <v>31.318681318681318</v>
      </c>
      <c r="H61" s="2">
        <f t="shared" si="2"/>
        <v>0.70354267253180569</v>
      </c>
    </row>
    <row r="62" spans="1:8" x14ac:dyDescent="0.4">
      <c r="A62" s="1">
        <v>1.74</v>
      </c>
      <c r="B62" s="1">
        <v>1.8700000000000001E-2</v>
      </c>
      <c r="C62" s="2">
        <v>35.9</v>
      </c>
      <c r="D62" s="2">
        <v>0.63849999999999996</v>
      </c>
      <c r="E62" s="5">
        <v>6.2465999999999994E-2</v>
      </c>
      <c r="F62" s="5">
        <f t="shared" si="0"/>
        <v>1.2980688537207875E-3</v>
      </c>
      <c r="G62" s="2">
        <f t="shared" si="1"/>
        <v>48.467966573816156</v>
      </c>
      <c r="H62" s="2">
        <f t="shared" si="2"/>
        <v>1.0071840331164315</v>
      </c>
    </row>
    <row r="63" spans="1:8" x14ac:dyDescent="0.4">
      <c r="A63" s="1">
        <v>2.65</v>
      </c>
      <c r="B63" s="1">
        <v>2.325E-2</v>
      </c>
      <c r="C63" s="2">
        <v>35</v>
      </c>
      <c r="D63" s="2">
        <v>0.625</v>
      </c>
      <c r="E63" s="5">
        <v>9.2749999999999999E-2</v>
      </c>
      <c r="F63" s="5">
        <f t="shared" si="0"/>
        <v>1.8453598903736908E-3</v>
      </c>
      <c r="G63" s="2">
        <f t="shared" si="1"/>
        <v>75.714285714285708</v>
      </c>
      <c r="H63" s="2">
        <f t="shared" si="2"/>
        <v>1.5064162370397476</v>
      </c>
    </row>
    <row r="64" spans="1:8" x14ac:dyDescent="0.4">
      <c r="A64" s="1">
        <v>3.35</v>
      </c>
      <c r="B64" s="1">
        <v>2.6750000000000003E-2</v>
      </c>
      <c r="C64" s="2">
        <v>34.4</v>
      </c>
      <c r="D64" s="2">
        <v>0.61599999999999999</v>
      </c>
      <c r="E64" s="4">
        <v>0.11524</v>
      </c>
      <c r="F64" s="4">
        <f t="shared" si="0"/>
        <v>2.2594718409398246E-3</v>
      </c>
      <c r="G64" s="2">
        <f t="shared" si="1"/>
        <v>97.38372093023257</v>
      </c>
      <c r="H64" s="2">
        <f t="shared" si="2"/>
        <v>1.9093697952777047</v>
      </c>
    </row>
    <row r="65" spans="1:8" x14ac:dyDescent="0.4">
      <c r="A65" s="1">
        <v>4.1100000000000003</v>
      </c>
      <c r="B65" s="1">
        <v>3.0550000000000001E-2</v>
      </c>
      <c r="C65" s="2">
        <v>33.6</v>
      </c>
      <c r="D65" s="2">
        <v>0.60399999999999998</v>
      </c>
      <c r="E65" s="4">
        <v>0.138096</v>
      </c>
      <c r="F65" s="4">
        <f t="shared" si="0"/>
        <v>2.6862928998901072E-3</v>
      </c>
      <c r="G65" s="6">
        <f t="shared" si="1"/>
        <v>122.32142857142858</v>
      </c>
      <c r="H65" s="6">
        <f t="shared" si="2"/>
        <v>2.3794402812235216</v>
      </c>
    </row>
    <row r="66" spans="1:8" x14ac:dyDescent="0.4">
      <c r="A66" s="1">
        <v>4.6500000000000004</v>
      </c>
      <c r="B66" s="1">
        <v>3.3250000000000002E-2</v>
      </c>
      <c r="C66" s="2">
        <v>32.9</v>
      </c>
      <c r="D66" s="2">
        <v>0.59349999999999992</v>
      </c>
      <c r="E66" s="4">
        <v>0.15298500000000001</v>
      </c>
      <c r="F66" s="4">
        <f t="shared" ref="F66:F115" si="3">SQRT(A66*A66*D66*D66+B66*B66*C66*C66)/1000</f>
        <v>2.9686747811523573E-3</v>
      </c>
      <c r="G66" s="6">
        <f t="shared" ref="G66:G115" si="4">A66/C66*1000</f>
        <v>141.33738601823708</v>
      </c>
      <c r="H66" s="6">
        <f t="shared" ref="H66:H115" si="5">SQRT(B66*B66/C66/C66*1000000+A66*A66*D66*D66/C66/C66/C66/C66*1000000)</f>
        <v>2.7426527666525233</v>
      </c>
    </row>
    <row r="67" spans="1:8" x14ac:dyDescent="0.4">
      <c r="A67" s="1">
        <v>4.93</v>
      </c>
      <c r="B67" s="1">
        <v>3.465E-2</v>
      </c>
      <c r="C67" s="2">
        <v>32.6</v>
      </c>
      <c r="D67" s="2">
        <v>0.58899999999999997</v>
      </c>
      <c r="E67" s="4">
        <v>0.160718</v>
      </c>
      <c r="F67" s="4">
        <f t="shared" si="3"/>
        <v>3.115742893917917E-3</v>
      </c>
      <c r="G67" s="6">
        <f t="shared" si="4"/>
        <v>151.22699386503066</v>
      </c>
      <c r="H67" s="6">
        <f t="shared" si="5"/>
        <v>2.9317464845477033</v>
      </c>
    </row>
    <row r="68" spans="1:8" x14ac:dyDescent="0.4">
      <c r="A68" s="1">
        <v>5.09</v>
      </c>
      <c r="B68" s="1">
        <v>3.5450000000000002E-2</v>
      </c>
      <c r="C68" s="2">
        <v>32</v>
      </c>
      <c r="D68" s="2">
        <v>0.57999999999999996</v>
      </c>
      <c r="E68" s="4">
        <v>0.16288</v>
      </c>
      <c r="F68" s="4">
        <f t="shared" si="3"/>
        <v>3.1626489213948481E-3</v>
      </c>
      <c r="G68" s="6">
        <f t="shared" si="4"/>
        <v>159.0625</v>
      </c>
      <c r="H68" s="6">
        <f t="shared" si="5"/>
        <v>3.0885243372996567</v>
      </c>
    </row>
    <row r="69" spans="1:8" x14ac:dyDescent="0.4">
      <c r="A69" s="1">
        <v>5.33</v>
      </c>
      <c r="B69" s="1">
        <v>3.6650000000000002E-2</v>
      </c>
      <c r="C69" s="2">
        <v>31.7</v>
      </c>
      <c r="D69" s="2">
        <v>0.57550000000000001</v>
      </c>
      <c r="E69" s="4">
        <v>0.16896099999999997</v>
      </c>
      <c r="F69" s="4">
        <f t="shared" si="3"/>
        <v>3.2800648835427022E-3</v>
      </c>
      <c r="G69" s="6">
        <f t="shared" si="4"/>
        <v>168.13880126182966</v>
      </c>
      <c r="H69" s="6">
        <f t="shared" si="5"/>
        <v>3.2641034178295159</v>
      </c>
    </row>
    <row r="70" spans="1:8" x14ac:dyDescent="0.4">
      <c r="A70" s="1">
        <v>5.72</v>
      </c>
      <c r="B70" s="1">
        <v>3.8600000000000002E-2</v>
      </c>
      <c r="C70" s="2">
        <v>30.6</v>
      </c>
      <c r="D70" s="2">
        <v>0.55900000000000005</v>
      </c>
      <c r="E70" s="4">
        <v>0.17503200000000002</v>
      </c>
      <c r="F70" s="4">
        <f t="shared" si="3"/>
        <v>3.4086679650561446E-3</v>
      </c>
      <c r="G70" s="6">
        <f t="shared" si="4"/>
        <v>186.92810457516336</v>
      </c>
      <c r="H70" s="6">
        <f t="shared" si="5"/>
        <v>3.6403391484644203</v>
      </c>
    </row>
    <row r="71" spans="1:8" x14ac:dyDescent="0.4">
      <c r="A71" s="1">
        <v>5.91</v>
      </c>
      <c r="B71" s="1">
        <v>3.9550000000000002E-2</v>
      </c>
      <c r="C71" s="2">
        <v>29.9</v>
      </c>
      <c r="D71" s="2">
        <v>0.54849999999999999</v>
      </c>
      <c r="E71" s="4">
        <v>0.176709</v>
      </c>
      <c r="F71" s="4">
        <f t="shared" si="3"/>
        <v>3.4505956225338833E-3</v>
      </c>
      <c r="G71" s="6">
        <f t="shared" si="4"/>
        <v>197.6588628762542</v>
      </c>
      <c r="H71" s="6">
        <f t="shared" si="5"/>
        <v>3.8596834739364034</v>
      </c>
    </row>
    <row r="72" spans="1:8" x14ac:dyDescent="0.4">
      <c r="A72" s="1">
        <v>6.01</v>
      </c>
      <c r="B72" s="1">
        <v>4.0050000000000002E-2</v>
      </c>
      <c r="C72" s="2">
        <v>29.4</v>
      </c>
      <c r="D72" s="2">
        <v>0.54099999999999993</v>
      </c>
      <c r="E72" s="4">
        <v>0.17669399999999999</v>
      </c>
      <c r="F72" s="4">
        <f t="shared" si="3"/>
        <v>3.458048956998729E-3</v>
      </c>
      <c r="G72" s="6">
        <f t="shared" si="4"/>
        <v>204.42176870748298</v>
      </c>
      <c r="H72" s="6">
        <f t="shared" si="5"/>
        <v>4.0007045177920419</v>
      </c>
    </row>
    <row r="73" spans="1:8" x14ac:dyDescent="0.4">
      <c r="A73" s="1">
        <v>6.06</v>
      </c>
      <c r="B73" s="1">
        <v>4.0299999999999996E-2</v>
      </c>
      <c r="C73" s="2">
        <v>29.3</v>
      </c>
      <c r="D73" s="2">
        <v>0.53949999999999998</v>
      </c>
      <c r="E73" s="4">
        <v>0.17755799999999999</v>
      </c>
      <c r="F73" s="4">
        <f t="shared" si="3"/>
        <v>3.476067493734838E-3</v>
      </c>
      <c r="G73" s="6">
        <f t="shared" si="4"/>
        <v>206.82593856655288</v>
      </c>
      <c r="H73" s="6">
        <f t="shared" si="5"/>
        <v>4.0490483217449684</v>
      </c>
    </row>
    <row r="74" spans="1:8" s="11" customFormat="1" x14ac:dyDescent="0.4">
      <c r="A74" s="7">
        <v>6.11</v>
      </c>
      <c r="B74" s="7">
        <v>4.0550000000000003E-2</v>
      </c>
      <c r="C74" s="8">
        <v>29.1</v>
      </c>
      <c r="D74" s="8">
        <v>0.53649999999999998</v>
      </c>
      <c r="E74" s="9">
        <v>0.17780100000000001</v>
      </c>
      <c r="F74" s="9">
        <f t="shared" si="3"/>
        <v>3.4839337163973137E-3</v>
      </c>
      <c r="G74" s="10">
        <f t="shared" si="4"/>
        <v>209.96563573883162</v>
      </c>
      <c r="H74" s="10">
        <f t="shared" si="5"/>
        <v>4.1141858461724752</v>
      </c>
    </row>
    <row r="75" spans="1:8" x14ac:dyDescent="0.4">
      <c r="A75" s="1">
        <v>6.16</v>
      </c>
      <c r="B75" s="1">
        <v>4.0800000000000003E-2</v>
      </c>
      <c r="C75" s="2">
        <v>28.7</v>
      </c>
      <c r="D75" s="2">
        <v>0.53049999999999997</v>
      </c>
      <c r="E75" s="4">
        <v>0.176792</v>
      </c>
      <c r="F75" s="4">
        <f t="shared" si="3"/>
        <v>3.4713379288107342E-3</v>
      </c>
      <c r="G75" s="6">
        <f t="shared" si="4"/>
        <v>214.63414634146343</v>
      </c>
      <c r="H75" s="6">
        <f t="shared" si="5"/>
        <v>4.2143742534336157</v>
      </c>
    </row>
    <row r="76" spans="1:8" x14ac:dyDescent="0.4">
      <c r="A76" s="1">
        <v>6.21</v>
      </c>
      <c r="B76" s="1">
        <v>4.1050000000000003E-2</v>
      </c>
      <c r="C76" s="2">
        <v>28.5</v>
      </c>
      <c r="D76" s="2">
        <v>0.52749999999999997</v>
      </c>
      <c r="E76" s="4">
        <v>0.17698499999999998</v>
      </c>
      <c r="F76" s="4">
        <f t="shared" si="3"/>
        <v>3.4784229697163048E-3</v>
      </c>
      <c r="G76" s="6">
        <f t="shared" si="4"/>
        <v>217.89473684210526</v>
      </c>
      <c r="H76" s="6">
        <f t="shared" si="5"/>
        <v>4.2824536407710738</v>
      </c>
    </row>
    <row r="77" spans="1:8" x14ac:dyDescent="0.4">
      <c r="A77" s="1">
        <v>6.31</v>
      </c>
      <c r="B77" s="1">
        <v>4.1550000000000004E-2</v>
      </c>
      <c r="C77" s="2">
        <v>28.1</v>
      </c>
      <c r="D77" s="2">
        <v>0.52149999999999996</v>
      </c>
      <c r="E77" s="4">
        <v>0.177311</v>
      </c>
      <c r="F77" s="4">
        <f t="shared" si="3"/>
        <v>3.491655885142463E-3</v>
      </c>
      <c r="G77" s="6">
        <f t="shared" si="4"/>
        <v>224.55516014234871</v>
      </c>
      <c r="H77" s="6">
        <f t="shared" si="5"/>
        <v>4.4220005890787384</v>
      </c>
    </row>
    <row r="78" spans="1:8" x14ac:dyDescent="0.4">
      <c r="A78" s="1">
        <v>6.5</v>
      </c>
      <c r="B78" s="1">
        <v>4.2500000000000003E-2</v>
      </c>
      <c r="C78" s="2">
        <v>27.1</v>
      </c>
      <c r="D78" s="2">
        <v>0.50650000000000006</v>
      </c>
      <c r="E78" s="4">
        <v>0.17615</v>
      </c>
      <c r="F78" s="4">
        <f t="shared" si="3"/>
        <v>3.4878988123223996E-3</v>
      </c>
      <c r="G78" s="6">
        <f t="shared" si="4"/>
        <v>239.85239852398524</v>
      </c>
      <c r="H78" s="6">
        <f t="shared" si="5"/>
        <v>4.7492528864291055</v>
      </c>
    </row>
    <row r="79" spans="1:8" x14ac:dyDescent="0.4">
      <c r="A79" s="1">
        <v>6.73</v>
      </c>
      <c r="B79" s="1">
        <v>4.3650000000000008E-2</v>
      </c>
      <c r="C79" s="2">
        <v>25.7</v>
      </c>
      <c r="D79" s="2">
        <v>0.48549999999999993</v>
      </c>
      <c r="E79" s="4">
        <v>0.172961</v>
      </c>
      <c r="F79" s="4">
        <f t="shared" si="3"/>
        <v>3.4546269321375353E-3</v>
      </c>
      <c r="G79" s="6">
        <f t="shared" si="4"/>
        <v>261.86770428015564</v>
      </c>
      <c r="H79" s="6">
        <f t="shared" si="5"/>
        <v>5.230400054713221</v>
      </c>
    </row>
    <row r="80" spans="1:8" x14ac:dyDescent="0.4">
      <c r="A80" s="1">
        <v>7.02</v>
      </c>
      <c r="B80" s="1">
        <v>4.5100000000000001E-2</v>
      </c>
      <c r="C80" s="2">
        <v>23.8</v>
      </c>
      <c r="D80" s="2">
        <v>0.45699999999999996</v>
      </c>
      <c r="E80" s="4">
        <v>0.167076</v>
      </c>
      <c r="F80" s="4">
        <f t="shared" si="3"/>
        <v>3.3829435236196301E-3</v>
      </c>
      <c r="G80" s="6">
        <f t="shared" si="4"/>
        <v>294.95798319327724</v>
      </c>
      <c r="H80" s="6">
        <f t="shared" si="5"/>
        <v>5.972289251499947</v>
      </c>
    </row>
    <row r="81" spans="1:8" x14ac:dyDescent="0.4">
      <c r="A81" s="1">
        <v>7.36</v>
      </c>
      <c r="B81" s="1">
        <v>4.6800000000000001E-2</v>
      </c>
      <c r="C81" s="2">
        <v>20.8</v>
      </c>
      <c r="D81" s="2">
        <v>0.41200000000000003</v>
      </c>
      <c r="E81" s="4">
        <v>0.15308800000000003</v>
      </c>
      <c r="F81" s="4">
        <f t="shared" si="3"/>
        <v>3.1847370403221679E-3</v>
      </c>
      <c r="G81" s="6">
        <f t="shared" si="4"/>
        <v>353.84615384615387</v>
      </c>
      <c r="H81" s="6">
        <f t="shared" si="5"/>
        <v>7.361171043644064</v>
      </c>
    </row>
    <row r="82" spans="1:8" x14ac:dyDescent="0.4">
      <c r="A82" s="1">
        <v>7.73</v>
      </c>
      <c r="B82" s="1">
        <v>4.8650000000000006E-2</v>
      </c>
      <c r="C82" s="2">
        <v>17.2</v>
      </c>
      <c r="D82" s="2">
        <v>0.35799999999999998</v>
      </c>
      <c r="E82" s="4">
        <v>0.13295599999999999</v>
      </c>
      <c r="F82" s="4">
        <f t="shared" si="3"/>
        <v>2.8910848213084305E-3</v>
      </c>
      <c r="G82" s="6">
        <f t="shared" si="4"/>
        <v>449.41860465116287</v>
      </c>
      <c r="H82" s="6">
        <f t="shared" si="5"/>
        <v>9.7724608616428839</v>
      </c>
    </row>
    <row r="83" spans="1:8" x14ac:dyDescent="0.4">
      <c r="A83" s="1">
        <v>7.91</v>
      </c>
      <c r="B83" s="1">
        <v>4.9550000000000004E-2</v>
      </c>
      <c r="C83" s="2">
        <v>14.6</v>
      </c>
      <c r="D83" s="2">
        <v>0.31900000000000001</v>
      </c>
      <c r="E83" s="4">
        <v>0.11548600000000001</v>
      </c>
      <c r="F83" s="4">
        <f t="shared" si="3"/>
        <v>2.6249463592614608E-3</v>
      </c>
      <c r="G83" s="6">
        <f t="shared" si="4"/>
        <v>541.78082191780834</v>
      </c>
      <c r="H83" s="6">
        <f t="shared" si="5"/>
        <v>12.31444154279162</v>
      </c>
    </row>
    <row r="84" spans="1:8" x14ac:dyDescent="0.4">
      <c r="A84" s="1">
        <v>8.09</v>
      </c>
      <c r="B84" s="1">
        <v>5.0450000000000002E-2</v>
      </c>
      <c r="C84" s="2">
        <v>12.5</v>
      </c>
      <c r="D84" s="2">
        <v>0.28749999999999998</v>
      </c>
      <c r="E84" s="4">
        <v>0.10112500000000001</v>
      </c>
      <c r="F84" s="4">
        <f t="shared" si="3"/>
        <v>2.4098511170298465E-3</v>
      </c>
      <c r="G84" s="6">
        <f t="shared" si="4"/>
        <v>647.20000000000005</v>
      </c>
      <c r="H84" s="6">
        <f t="shared" si="5"/>
        <v>15.423047148991017</v>
      </c>
    </row>
    <row r="85" spans="1:8" x14ac:dyDescent="0.4">
      <c r="A85" s="1">
        <v>8.34</v>
      </c>
      <c r="B85" s="1">
        <v>5.1700000000000003E-2</v>
      </c>
      <c r="C85" s="2">
        <v>8.4</v>
      </c>
      <c r="D85" s="2">
        <v>0.22600000000000001</v>
      </c>
      <c r="E85" s="5">
        <v>7.0055999999999993E-2</v>
      </c>
      <c r="F85" s="5">
        <f t="shared" si="3"/>
        <v>1.934223602379001E-3</v>
      </c>
      <c r="G85" t="s">
        <v>2</v>
      </c>
      <c r="H85" t="s">
        <v>0</v>
      </c>
    </row>
    <row r="86" spans="1:8" x14ac:dyDescent="0.4">
      <c r="E86" s="5"/>
    </row>
    <row r="91" spans="1:8" x14ac:dyDescent="0.4">
      <c r="A91" s="1">
        <v>1.0900000000000001</v>
      </c>
      <c r="B91" s="1">
        <v>1.5450000000000002E-2</v>
      </c>
      <c r="C91" s="2">
        <v>52</v>
      </c>
      <c r="D91" s="2">
        <v>0.88</v>
      </c>
      <c r="E91" s="5">
        <v>5.6680000000000008E-2</v>
      </c>
      <c r="F91" s="5">
        <f t="shared" si="3"/>
        <v>1.2512058983236932E-3</v>
      </c>
      <c r="G91" s="2">
        <f t="shared" si="4"/>
        <v>20.961538461538463</v>
      </c>
      <c r="H91" s="2">
        <f t="shared" si="5"/>
        <v>0.46272407482385108</v>
      </c>
    </row>
    <row r="92" spans="1:8" x14ac:dyDescent="0.4">
      <c r="A92" s="1">
        <v>1.73</v>
      </c>
      <c r="B92" s="1">
        <v>1.865E-2</v>
      </c>
      <c r="C92" s="2">
        <v>51.6</v>
      </c>
      <c r="D92" s="2">
        <v>0.874</v>
      </c>
      <c r="E92" s="5">
        <v>8.9268E-2</v>
      </c>
      <c r="F92" s="5">
        <f t="shared" si="3"/>
        <v>1.7922898080388672E-3</v>
      </c>
      <c r="G92" s="2">
        <f t="shared" si="4"/>
        <v>33.527131782945737</v>
      </c>
      <c r="H92" s="2">
        <f t="shared" si="5"/>
        <v>0.67314532181016284</v>
      </c>
    </row>
    <row r="93" spans="1:8" x14ac:dyDescent="0.4">
      <c r="A93" s="1">
        <v>2.57</v>
      </c>
      <c r="B93" s="1">
        <v>2.2850000000000002E-2</v>
      </c>
      <c r="C93" s="2">
        <v>50.6</v>
      </c>
      <c r="D93" s="2">
        <v>0.85899999999999999</v>
      </c>
      <c r="E93" s="4">
        <v>0.13004199999999999</v>
      </c>
      <c r="F93" s="4">
        <f t="shared" si="3"/>
        <v>2.4920778039619869E-3</v>
      </c>
      <c r="G93" s="2">
        <f t="shared" si="4"/>
        <v>50.790513833992094</v>
      </c>
      <c r="H93" s="2">
        <f t="shared" si="5"/>
        <v>0.97333101749831552</v>
      </c>
    </row>
    <row r="94" spans="1:8" x14ac:dyDescent="0.4">
      <c r="A94" s="1">
        <v>3.23</v>
      </c>
      <c r="B94" s="1">
        <v>2.615E-2</v>
      </c>
      <c r="C94" s="2">
        <v>49.6</v>
      </c>
      <c r="D94" s="2">
        <v>0.84399999999999997</v>
      </c>
      <c r="E94" s="4">
        <v>0.16020799999999999</v>
      </c>
      <c r="F94" s="4">
        <f t="shared" si="3"/>
        <v>3.0189473357446965E-3</v>
      </c>
      <c r="G94" s="2">
        <f t="shared" si="4"/>
        <v>65.120967741935488</v>
      </c>
      <c r="H94" s="2">
        <f t="shared" si="5"/>
        <v>1.2271345504945597</v>
      </c>
    </row>
    <row r="95" spans="1:8" x14ac:dyDescent="0.4">
      <c r="A95" s="1">
        <v>3.88</v>
      </c>
      <c r="B95" s="1">
        <v>2.9400000000000003E-2</v>
      </c>
      <c r="C95" s="2">
        <v>48.4</v>
      </c>
      <c r="D95" s="2">
        <v>0.82599999999999996</v>
      </c>
      <c r="E95" s="4">
        <v>0.18779200000000001</v>
      </c>
      <c r="F95" s="4">
        <f t="shared" si="3"/>
        <v>3.506575391461019E-3</v>
      </c>
      <c r="G95" s="2">
        <f t="shared" si="4"/>
        <v>80.165289256198335</v>
      </c>
      <c r="H95" s="2">
        <f t="shared" si="5"/>
        <v>1.4968988591374477</v>
      </c>
    </row>
    <row r="96" spans="1:8" x14ac:dyDescent="0.4">
      <c r="A96" s="1">
        <v>4.5199999999999996</v>
      </c>
      <c r="B96" s="1">
        <v>3.2599999999999997E-2</v>
      </c>
      <c r="C96" s="2">
        <v>47.4</v>
      </c>
      <c r="D96" s="2">
        <v>0.81099999999999994</v>
      </c>
      <c r="E96" s="4">
        <v>0.21424799999999997</v>
      </c>
      <c r="F96" s="4">
        <f t="shared" si="3"/>
        <v>3.9780987639826135E-3</v>
      </c>
      <c r="G96" s="2">
        <f t="shared" si="4"/>
        <v>95.358649789029528</v>
      </c>
      <c r="H96" s="2">
        <f t="shared" si="5"/>
        <v>1.7705935498151175</v>
      </c>
    </row>
    <row r="97" spans="1:8" x14ac:dyDescent="0.4">
      <c r="A97" s="1">
        <v>5.1100000000000003</v>
      </c>
      <c r="B97" s="1">
        <v>3.5550000000000005E-2</v>
      </c>
      <c r="C97" s="2">
        <v>46.3</v>
      </c>
      <c r="D97" s="2">
        <v>0.79449999999999987</v>
      </c>
      <c r="E97" s="4">
        <v>0.236593</v>
      </c>
      <c r="F97" s="4">
        <f t="shared" si="3"/>
        <v>4.3808615810420207E-3</v>
      </c>
      <c r="G97" s="6">
        <f t="shared" si="4"/>
        <v>110.3671706263499</v>
      </c>
      <c r="H97" s="6">
        <f t="shared" si="5"/>
        <v>2.0436077889256477</v>
      </c>
    </row>
    <row r="98" spans="1:8" x14ac:dyDescent="0.4">
      <c r="A98" s="1">
        <v>5.4</v>
      </c>
      <c r="B98" s="1">
        <v>3.7000000000000005E-2</v>
      </c>
      <c r="C98" s="2">
        <v>45.6</v>
      </c>
      <c r="D98" s="2">
        <v>0.78399999999999992</v>
      </c>
      <c r="E98" s="4">
        <v>0.24624000000000004</v>
      </c>
      <c r="F98" s="4">
        <f t="shared" si="3"/>
        <v>4.5574129503480375E-3</v>
      </c>
      <c r="G98" s="6">
        <f t="shared" si="4"/>
        <v>118.42105263157896</v>
      </c>
      <c r="H98" s="6">
        <f t="shared" si="5"/>
        <v>2.1917382994517722</v>
      </c>
    </row>
    <row r="99" spans="1:8" x14ac:dyDescent="0.4">
      <c r="A99" s="1">
        <v>5.71</v>
      </c>
      <c r="B99" s="1">
        <v>3.8550000000000001E-2</v>
      </c>
      <c r="C99" s="2">
        <v>45</v>
      </c>
      <c r="D99" s="2">
        <v>0.77499999999999991</v>
      </c>
      <c r="E99" s="4">
        <v>0.25695000000000001</v>
      </c>
      <c r="F99" s="4">
        <f t="shared" si="3"/>
        <v>4.7531247748191924E-3</v>
      </c>
      <c r="G99" s="6">
        <f t="shared" si="4"/>
        <v>126.88888888888889</v>
      </c>
      <c r="H99" s="6">
        <f t="shared" si="5"/>
        <v>2.3472221110218232</v>
      </c>
    </row>
    <row r="100" spans="1:8" x14ac:dyDescent="0.4">
      <c r="A100" s="1">
        <v>5.92</v>
      </c>
      <c r="B100" s="1">
        <v>3.9600000000000003E-2</v>
      </c>
      <c r="C100" s="2">
        <v>44.6</v>
      </c>
      <c r="D100" s="2">
        <v>0.76900000000000002</v>
      </c>
      <c r="E100" s="4">
        <v>0.26403199999999999</v>
      </c>
      <c r="F100" s="4">
        <f t="shared" si="3"/>
        <v>4.8830723213976667E-3</v>
      </c>
      <c r="G100" s="6">
        <f t="shared" si="4"/>
        <v>132.7354260089686</v>
      </c>
      <c r="H100" s="6">
        <f t="shared" si="5"/>
        <v>2.4548414010927559</v>
      </c>
    </row>
    <row r="101" spans="1:8" x14ac:dyDescent="0.4">
      <c r="A101" s="1">
        <v>6.04</v>
      </c>
      <c r="B101" s="1">
        <v>4.02E-2</v>
      </c>
      <c r="C101" s="2">
        <v>44.3</v>
      </c>
      <c r="D101" s="2">
        <v>0.76449999999999996</v>
      </c>
      <c r="E101" s="4">
        <v>0.26757199999999998</v>
      </c>
      <c r="F101" s="4">
        <f t="shared" si="3"/>
        <v>4.9490915728040421E-3</v>
      </c>
      <c r="G101" s="6">
        <f t="shared" si="4"/>
        <v>136.34311512415351</v>
      </c>
      <c r="H101" s="6">
        <f t="shared" si="5"/>
        <v>2.5218429509470335</v>
      </c>
    </row>
    <row r="102" spans="1:8" x14ac:dyDescent="0.4">
      <c r="A102" s="1">
        <v>6.19</v>
      </c>
      <c r="B102" s="1">
        <v>4.095E-2</v>
      </c>
      <c r="C102" s="2">
        <v>43.8</v>
      </c>
      <c r="D102" s="2">
        <v>0.7569999999999999</v>
      </c>
      <c r="E102" s="4">
        <v>0.27112200000000003</v>
      </c>
      <c r="F102" s="4">
        <f t="shared" si="3"/>
        <v>5.0173737772862808E-3</v>
      </c>
      <c r="G102" s="6">
        <f t="shared" si="4"/>
        <v>141.32420091324201</v>
      </c>
      <c r="H102" s="6">
        <f t="shared" si="5"/>
        <v>2.6153404731376955</v>
      </c>
    </row>
    <row r="103" spans="1:8" x14ac:dyDescent="0.4">
      <c r="A103" s="1">
        <v>6.32</v>
      </c>
      <c r="B103" s="1">
        <v>4.1600000000000005E-2</v>
      </c>
      <c r="C103" s="2">
        <v>43.6</v>
      </c>
      <c r="D103" s="2">
        <v>0.754</v>
      </c>
      <c r="E103" s="4">
        <v>0.27555200000000002</v>
      </c>
      <c r="F103" s="4">
        <f t="shared" si="3"/>
        <v>5.0987860139448888E-3</v>
      </c>
      <c r="G103" s="6">
        <f t="shared" si="4"/>
        <v>144.95412844036699</v>
      </c>
      <c r="H103" s="6">
        <f t="shared" si="5"/>
        <v>2.6822163611779772</v>
      </c>
    </row>
    <row r="104" spans="1:8" x14ac:dyDescent="0.4">
      <c r="A104" s="1">
        <v>6.45</v>
      </c>
      <c r="B104" s="1">
        <v>4.2250000000000003E-2</v>
      </c>
      <c r="C104" s="2">
        <v>42.8</v>
      </c>
      <c r="D104" s="2">
        <v>0.74199999999999988</v>
      </c>
      <c r="E104" s="4">
        <v>0.27606000000000003</v>
      </c>
      <c r="F104" s="4">
        <f t="shared" si="3"/>
        <v>5.1161301488527435E-3</v>
      </c>
      <c r="G104" s="6">
        <f t="shared" si="4"/>
        <v>150.70093457943926</v>
      </c>
      <c r="H104" s="6">
        <f t="shared" si="5"/>
        <v>2.792891381808861</v>
      </c>
    </row>
    <row r="105" spans="1:8" x14ac:dyDescent="0.4">
      <c r="A105" s="1">
        <v>6.54</v>
      </c>
      <c r="B105" s="1">
        <v>4.2700000000000002E-2</v>
      </c>
      <c r="C105" s="2">
        <v>42.4</v>
      </c>
      <c r="D105" s="2">
        <v>0.73599999999999999</v>
      </c>
      <c r="E105" s="4">
        <v>0.27729599999999999</v>
      </c>
      <c r="F105" s="4">
        <f t="shared" si="3"/>
        <v>5.1426688075356351E-3</v>
      </c>
      <c r="G105" s="6">
        <f t="shared" si="4"/>
        <v>154.24528301886792</v>
      </c>
      <c r="H105" s="6">
        <f t="shared" si="5"/>
        <v>2.8605980817993699</v>
      </c>
    </row>
    <row r="106" spans="1:8" x14ac:dyDescent="0.4">
      <c r="A106" s="1">
        <v>6.66</v>
      </c>
      <c r="B106" s="1">
        <v>4.3300000000000005E-2</v>
      </c>
      <c r="C106" s="2">
        <v>41.9</v>
      </c>
      <c r="D106" s="2">
        <v>0.72849999999999993</v>
      </c>
      <c r="E106" s="4">
        <v>0.27905399999999997</v>
      </c>
      <c r="F106" s="4">
        <f t="shared" si="3"/>
        <v>5.1799262455174012E-3</v>
      </c>
      <c r="G106" s="6">
        <f t="shared" si="4"/>
        <v>158.94988066825778</v>
      </c>
      <c r="H106" s="6">
        <f t="shared" si="5"/>
        <v>2.9504993965159696</v>
      </c>
    </row>
    <row r="107" spans="1:8" x14ac:dyDescent="0.4">
      <c r="A107" s="1">
        <v>6.72</v>
      </c>
      <c r="B107" s="1">
        <v>4.36E-2</v>
      </c>
      <c r="C107" s="2">
        <v>41.6</v>
      </c>
      <c r="D107" s="2">
        <v>0.72399999999999998</v>
      </c>
      <c r="E107" s="4">
        <v>0.27955200000000002</v>
      </c>
      <c r="F107" s="4">
        <f t="shared" si="3"/>
        <v>5.1923669762450339E-3</v>
      </c>
      <c r="G107" s="6">
        <f t="shared" si="4"/>
        <v>161.53846153846152</v>
      </c>
      <c r="H107" s="6">
        <f t="shared" si="5"/>
        <v>3.0003969675972133</v>
      </c>
    </row>
    <row r="108" spans="1:8" s="11" customFormat="1" x14ac:dyDescent="0.4">
      <c r="A108" s="7">
        <v>6.76</v>
      </c>
      <c r="B108" s="7">
        <v>4.3799999999999999E-2</v>
      </c>
      <c r="C108" s="8">
        <v>41.4</v>
      </c>
      <c r="D108" s="8">
        <v>0.72099999999999997</v>
      </c>
      <c r="E108" s="9">
        <v>0.279864</v>
      </c>
      <c r="F108" s="9">
        <f t="shared" si="3"/>
        <v>5.200347632995316E-3</v>
      </c>
      <c r="G108" s="10">
        <f t="shared" si="4"/>
        <v>163.28502415458937</v>
      </c>
      <c r="H108" s="10">
        <f t="shared" si="5"/>
        <v>3.0341126006413899</v>
      </c>
    </row>
    <row r="109" spans="1:8" x14ac:dyDescent="0.4">
      <c r="A109" s="1">
        <v>6.9</v>
      </c>
      <c r="B109" s="1">
        <v>4.4500000000000005E-2</v>
      </c>
      <c r="C109" s="2">
        <v>40.200000000000003</v>
      </c>
      <c r="D109" s="2">
        <v>0.70299999999999996</v>
      </c>
      <c r="E109" s="4">
        <v>0.27738000000000007</v>
      </c>
      <c r="F109" s="4">
        <f t="shared" si="3"/>
        <v>5.170053549045696E-3</v>
      </c>
      <c r="G109" s="6">
        <f t="shared" si="4"/>
        <v>171.64179104477611</v>
      </c>
      <c r="H109" s="6">
        <f t="shared" si="5"/>
        <v>3.1992113741279273</v>
      </c>
    </row>
    <row r="110" spans="1:8" x14ac:dyDescent="0.4">
      <c r="A110" s="1">
        <v>7.15</v>
      </c>
      <c r="B110" s="1">
        <v>4.5750000000000006E-2</v>
      </c>
      <c r="C110" s="2">
        <v>38.5</v>
      </c>
      <c r="D110" s="2">
        <v>0.67749999999999999</v>
      </c>
      <c r="E110" s="4">
        <v>0.27527500000000005</v>
      </c>
      <c r="F110" s="4">
        <f t="shared" si="3"/>
        <v>5.1544145066389456E-3</v>
      </c>
      <c r="G110" s="6">
        <f t="shared" si="4"/>
        <v>185.71428571428572</v>
      </c>
      <c r="H110" s="6">
        <f t="shared" si="5"/>
        <v>3.4774258773074349</v>
      </c>
    </row>
    <row r="111" spans="1:8" x14ac:dyDescent="0.4">
      <c r="A111" s="1">
        <v>7.44</v>
      </c>
      <c r="B111" s="1">
        <v>4.7200000000000006E-2</v>
      </c>
      <c r="C111" s="2">
        <v>36</v>
      </c>
      <c r="D111" s="2">
        <v>0.64</v>
      </c>
      <c r="E111" s="4">
        <v>0.26784000000000002</v>
      </c>
      <c r="F111" s="4">
        <f t="shared" si="3"/>
        <v>5.0557012569968978E-3</v>
      </c>
      <c r="G111" s="6">
        <f t="shared" si="4"/>
        <v>206.66666666666666</v>
      </c>
      <c r="H111" s="6">
        <f t="shared" si="5"/>
        <v>3.901004056324767</v>
      </c>
    </row>
    <row r="112" spans="1:8" x14ac:dyDescent="0.4">
      <c r="A112" s="1">
        <v>7.73</v>
      </c>
      <c r="B112" s="1">
        <v>4.8650000000000006E-2</v>
      </c>
      <c r="C112" s="2">
        <v>32.9</v>
      </c>
      <c r="D112" s="2">
        <v>0.59349999999999992</v>
      </c>
      <c r="E112" s="4">
        <v>0.25431700000000002</v>
      </c>
      <c r="F112" s="4">
        <f t="shared" si="3"/>
        <v>4.8589472401179661E-3</v>
      </c>
      <c r="G112" s="6">
        <f t="shared" si="4"/>
        <v>234.95440729483286</v>
      </c>
      <c r="H112" s="6">
        <f t="shared" si="5"/>
        <v>4.4890080839219584</v>
      </c>
    </row>
    <row r="113" spans="1:8" x14ac:dyDescent="0.4">
      <c r="A113" s="1">
        <v>8.18</v>
      </c>
      <c r="B113" s="1">
        <v>5.0900000000000001E-2</v>
      </c>
      <c r="C113" s="2">
        <v>26.7</v>
      </c>
      <c r="D113" s="2">
        <v>0.50049999999999994</v>
      </c>
      <c r="E113" s="4">
        <v>0.21840599999999999</v>
      </c>
      <c r="F113" s="4">
        <f t="shared" si="3"/>
        <v>4.3137611743118091E-3</v>
      </c>
      <c r="G113" s="6">
        <f t="shared" si="4"/>
        <v>306.36704119850191</v>
      </c>
      <c r="H113" s="6">
        <f t="shared" si="5"/>
        <v>6.0510894728665132</v>
      </c>
    </row>
    <row r="114" spans="1:8" x14ac:dyDescent="0.4">
      <c r="A114" s="1">
        <v>8.7799999999999994</v>
      </c>
      <c r="B114" s="1">
        <v>5.3899999999999997E-2</v>
      </c>
      <c r="C114" s="2">
        <v>15.3</v>
      </c>
      <c r="D114" s="2">
        <v>0.32950000000000002</v>
      </c>
      <c r="E114" s="4">
        <v>0.13433400000000001</v>
      </c>
      <c r="F114" s="4">
        <f t="shared" si="3"/>
        <v>3.0082532255446847E-3</v>
      </c>
      <c r="G114" s="6">
        <f t="shared" si="4"/>
        <v>573.85620915032678</v>
      </c>
      <c r="H114" s="6">
        <f t="shared" si="5"/>
        <v>12.850840384231212</v>
      </c>
    </row>
    <row r="115" spans="1:8" x14ac:dyDescent="0.4">
      <c r="A115" s="1">
        <v>9.01</v>
      </c>
      <c r="B115" s="1">
        <v>5.5050000000000002E-2</v>
      </c>
      <c r="C115" s="2">
        <v>9.1</v>
      </c>
      <c r="D115" s="2">
        <v>0.23649999999999999</v>
      </c>
      <c r="E115" s="4">
        <v>8.1990999999999994E-2</v>
      </c>
      <c r="F115" s="4">
        <f t="shared" si="3"/>
        <v>2.1889590129214385E-3</v>
      </c>
      <c r="G115" t="s">
        <v>2</v>
      </c>
      <c r="H115" t="s">
        <v>0</v>
      </c>
    </row>
    <row r="116" spans="1:8" x14ac:dyDescent="0.4">
      <c r="E116" s="5"/>
    </row>
  </sheetData>
  <sortState ref="A91:B115">
    <sortCondition ref="A91:A11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CC68-4C55-4992-9843-DDE0E6852D64}">
  <dimension ref="A1:N12"/>
  <sheetViews>
    <sheetView tabSelected="1" zoomScale="94" workbookViewId="0">
      <selection activeCell="L6" sqref="L6"/>
    </sheetView>
  </sheetViews>
  <sheetFormatPr defaultRowHeight="13.9" x14ac:dyDescent="0.4"/>
  <cols>
    <col min="10" max="10" width="13.53125" customWidth="1"/>
  </cols>
  <sheetData>
    <row r="1" spans="1:14" x14ac:dyDescent="0.4">
      <c r="A1" s="1">
        <v>12.29</v>
      </c>
      <c r="B1" s="1">
        <v>7.145E-2</v>
      </c>
      <c r="C1" s="2">
        <v>29.7</v>
      </c>
      <c r="D1" s="2">
        <v>0.54549999999999998</v>
      </c>
      <c r="E1" s="4">
        <v>0.36501299999999998</v>
      </c>
      <c r="F1" s="4">
        <v>7.0320260567101143E-3</v>
      </c>
      <c r="G1" s="6">
        <v>413.8047138047138</v>
      </c>
      <c r="H1" s="6">
        <v>7.9720051884842977</v>
      </c>
      <c r="I1" s="4">
        <v>17.38</v>
      </c>
      <c r="J1" s="4">
        <v>0.01</v>
      </c>
      <c r="K1" s="2">
        <v>39.200000000000003</v>
      </c>
      <c r="L1" s="2">
        <f>K1*0.015+0.1</f>
        <v>0.68799999999999994</v>
      </c>
      <c r="M1" s="4">
        <f>E1/I1/K1*1000</f>
        <v>0.53576272281064308</v>
      </c>
      <c r="N1" s="4">
        <f>SQRT(F1*F1/I1/I1/K1/K1*1000000+E1*E1*J1*J1/I1/I1/I1/I1/K1/K1*1000000+E1*E1*L1*L1/I1/I1/K1/K1/K1/K1*1000000)</f>
        <v>1.3965998721316372E-2</v>
      </c>
    </row>
    <row r="2" spans="1:14" x14ac:dyDescent="0.4">
      <c r="A2" s="1">
        <v>6.12</v>
      </c>
      <c r="B2" s="1">
        <v>4.0600000000000004E-2</v>
      </c>
      <c r="C2" s="2">
        <v>59.8</v>
      </c>
      <c r="D2" s="2">
        <v>0.99699999999999989</v>
      </c>
      <c r="E2" s="4">
        <v>0.36597600000000002</v>
      </c>
      <c r="F2" s="4">
        <v>6.5669332251820558E-3</v>
      </c>
      <c r="G2" s="2">
        <v>102.34113712374584</v>
      </c>
      <c r="H2" s="2">
        <v>1.8363701818721425</v>
      </c>
      <c r="I2" s="1">
        <v>8.83</v>
      </c>
      <c r="J2" s="1">
        <f t="shared" ref="J2:J4" si="0">I2*0.005+0.01</f>
        <v>5.4150000000000004E-2</v>
      </c>
      <c r="K2" s="2">
        <v>80.099999999999994</v>
      </c>
      <c r="L2" s="2">
        <f t="shared" ref="L2:L4" si="1">K2*0.015+0.1</f>
        <v>1.3014999999999999</v>
      </c>
      <c r="M2" s="4">
        <f t="shared" ref="M2:M4" si="2">E2/I2/K2*1000</f>
        <v>0.51743927112626775</v>
      </c>
      <c r="N2" s="4">
        <f t="shared" ref="N2:N4" si="3">SQRT(F2*F2/I2/I2/K2/K2*1000000+E2*E2*J2*J2/I2/I2/I2/I2/K2/K2*1000000+E2*E2*L2*L2/I2/I2/K2/K2/K2/K2*1000000)</f>
        <v>1.2921410465708829E-2</v>
      </c>
    </row>
    <row r="3" spans="1:14" x14ac:dyDescent="0.4">
      <c r="A3" s="1">
        <v>6.11</v>
      </c>
      <c r="B3" s="1">
        <v>4.0550000000000003E-2</v>
      </c>
      <c r="C3" s="2">
        <v>29.1</v>
      </c>
      <c r="D3" s="2">
        <v>0.53649999999999998</v>
      </c>
      <c r="E3" s="4">
        <v>0.17780100000000001</v>
      </c>
      <c r="F3" s="4">
        <v>3.4839337163973137E-3</v>
      </c>
      <c r="G3" s="6">
        <v>209.96563573883162</v>
      </c>
      <c r="H3" s="6">
        <v>4.1141858461724752</v>
      </c>
      <c r="I3" s="1">
        <v>8.77</v>
      </c>
      <c r="J3" s="1">
        <f t="shared" si="0"/>
        <v>5.3850000000000002E-2</v>
      </c>
      <c r="K3" s="2">
        <v>37.200000000000003</v>
      </c>
      <c r="L3" s="2">
        <f t="shared" si="1"/>
        <v>0.65800000000000003</v>
      </c>
      <c r="M3" s="4">
        <f t="shared" si="2"/>
        <v>0.54499393092286752</v>
      </c>
      <c r="N3" s="4">
        <f t="shared" si="3"/>
        <v>1.4770453535522294E-2</v>
      </c>
    </row>
    <row r="4" spans="1:14" x14ac:dyDescent="0.4">
      <c r="A4" s="1">
        <v>6.76</v>
      </c>
      <c r="B4" s="1">
        <v>4.3799999999999999E-2</v>
      </c>
      <c r="C4" s="2">
        <v>41.4</v>
      </c>
      <c r="D4" s="2">
        <v>0.72099999999999997</v>
      </c>
      <c r="E4" s="4">
        <v>0.279864</v>
      </c>
      <c r="F4" s="4">
        <v>5.200347632995316E-3</v>
      </c>
      <c r="G4" s="6">
        <v>163.28502415458937</v>
      </c>
      <c r="H4" s="6">
        <v>3.0341126006413899</v>
      </c>
      <c r="I4" s="1">
        <v>9.2899999999999991</v>
      </c>
      <c r="J4" s="1">
        <f t="shared" si="0"/>
        <v>5.645E-2</v>
      </c>
      <c r="K4" s="2">
        <v>52.9</v>
      </c>
      <c r="L4" s="2">
        <f t="shared" si="1"/>
        <v>0.89349999999999996</v>
      </c>
      <c r="M4" s="4">
        <f t="shared" si="2"/>
        <v>0.56947629522160348</v>
      </c>
      <c r="N4" s="4">
        <f t="shared" si="3"/>
        <v>1.4712854016896402E-2</v>
      </c>
    </row>
    <row r="11" spans="1:14" x14ac:dyDescent="0.4">
      <c r="A11">
        <v>100.6</v>
      </c>
      <c r="B11">
        <v>141.69999999999999</v>
      </c>
      <c r="C11">
        <v>113</v>
      </c>
      <c r="D11">
        <v>140</v>
      </c>
      <c r="E11">
        <v>120.1</v>
      </c>
      <c r="F11">
        <v>136.19999999999999</v>
      </c>
      <c r="G11">
        <f>AVERAGE(A11:F11)</f>
        <v>125.26666666666665</v>
      </c>
      <c r="H11">
        <f>SQRT(2.57*2.57/6/5*((A11-G11)^2+(B11-G11)^2+(C11-G11)^2+(D11-G11)^2+(E11-G11)^2+(F11-G11)^2)+100)</f>
        <v>20.162528065145445</v>
      </c>
      <c r="I11">
        <v>7.13</v>
      </c>
      <c r="J11">
        <f>SQRT((0.26*0.211*H11)^2+(G11*0.211*0.001)^2+(G11*0.26*0.001)^2)</f>
        <v>1.1069112970645147</v>
      </c>
      <c r="K11">
        <f>E3/I11</f>
        <v>2.4937026647966341E-2</v>
      </c>
      <c r="L11">
        <f>SQRT((F3/I11)^2+(E3*J11/I11/I11)^2)</f>
        <v>3.9021137254063518E-3</v>
      </c>
    </row>
    <row r="12" spans="1:14" x14ac:dyDescent="0.4">
      <c r="A12">
        <v>157.30000000000001</v>
      </c>
      <c r="B12">
        <v>178.5</v>
      </c>
      <c r="C12">
        <v>166</v>
      </c>
      <c r="D12">
        <v>185</v>
      </c>
      <c r="E12">
        <v>189.5</v>
      </c>
      <c r="F12">
        <v>188</v>
      </c>
      <c r="G12">
        <f>AVERAGE(A12:F12)</f>
        <v>177.38333333333333</v>
      </c>
      <c r="H12">
        <f>SQRT(2.57*2.57/6/5*((A12-G12)^2+(B12-G12)^2+(C12-G12)^2+(D12-G12)^2+(E12-G12)^2+(F12-G12)^2)+100)</f>
        <v>16.956265676570546</v>
      </c>
      <c r="I12">
        <v>9.7100000000000009</v>
      </c>
      <c r="J12">
        <f>SQRT((0.26*0.211*H12)^2+(G12*0.211*0.001)^2+(G12*0.26*0.001)^2)</f>
        <v>0.9321150604722539</v>
      </c>
      <c r="K12">
        <f>E4/I12</f>
        <v>2.8822245108135941E-2</v>
      </c>
      <c r="L12">
        <f>SQRT((F4/I12)^2+(E4*J12/I12/I12)^2)</f>
        <v>2.8181598954790015E-3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Kang</dc:creator>
  <cp:lastModifiedBy>Jiaming Kang</cp:lastModifiedBy>
  <dcterms:created xsi:type="dcterms:W3CDTF">2019-11-07T09:43:53Z</dcterms:created>
  <dcterms:modified xsi:type="dcterms:W3CDTF">2019-11-09T06:34:59Z</dcterms:modified>
</cp:coreProperties>
</file>