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saveExternalLinkValues="0"/>
  <mc:AlternateContent xmlns:mc="http://schemas.openxmlformats.org/markup-compatibility/2006">
    <mc:Choice Requires="x15">
      <x15ac:absPath xmlns:x15ac="http://schemas.microsoft.com/office/spreadsheetml/2010/11/ac" url="/Users/jiao/Desktop/"/>
    </mc:Choice>
  </mc:AlternateContent>
  <xr:revisionPtr revIDLastSave="0" documentId="13_ncr:1_{0A336DB4-9031-E74D-B7C5-139BB160E8F2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5.1 Case" sheetId="1" r:id="rId1"/>
  </sheets>
  <definedNames>
    <definedName name="Assnd">#REF!</definedName>
    <definedName name="Assnmts">#REF!</definedName>
    <definedName name="AvailPulls">#REF!</definedName>
    <definedName name="Commits">#REF!</definedName>
    <definedName name="OpenSolver_ChosenSolver" localSheetId="0" hidden="1">CBC</definedName>
    <definedName name="OpenSolver_LinearityCheck" localSheetId="0" hidden="1">1</definedName>
    <definedName name="SentFrom">#REF!</definedName>
    <definedName name="solver_adj" localSheetId="0" hidden="1">'5.1 Case'!$T$5:$Y$16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'5.1 Case'!$T$17:$Y$17</definedName>
    <definedName name="solver_lhs2" localSheetId="0" hidden="1">'5.1 Case'!$T$17:$Y$17</definedName>
    <definedName name="solver_lhs3" localSheetId="0" hidden="1">'5.1 Case'!$Z$5:$Z$16</definedName>
    <definedName name="solver_lhs4" localSheetId="0" hidden="1">'5.1 Case'!$Z$5:$Z$16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opt" localSheetId="0" hidden="1">'5.1 Case'!$T$22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2</definedName>
    <definedName name="solver_rel4" localSheetId="0" hidden="1">2</definedName>
    <definedName name="solver_rhs1" localSheetId="0" hidden="1">'5.1 Case'!$T$18:$Y$18</definedName>
    <definedName name="solver_rhs2" localSheetId="0" hidden="1">'5.1 Case'!$T$19:$Y$19</definedName>
    <definedName name="solver_rhs3" localSheetId="0" hidden="1">'5.1 Case'!$C$5:$C$16</definedName>
    <definedName name="solver_rhs4" localSheetId="0" hidden="1">'5.1 Case'!$C$5:$C$16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  <definedName name="TotCost">#REF!</definedName>
    <definedName name="Trips">#REF!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17" i="1" l="1"/>
  <c r="V17" i="1"/>
  <c r="W17" i="1"/>
  <c r="X17" i="1"/>
  <c r="Y17" i="1"/>
  <c r="T17" i="1"/>
  <c r="Z6" i="1"/>
  <c r="Z7" i="1"/>
  <c r="Z8" i="1"/>
  <c r="Z9" i="1"/>
  <c r="Z10" i="1"/>
  <c r="Z11" i="1"/>
  <c r="Z12" i="1"/>
  <c r="Z13" i="1"/>
  <c r="Z14" i="1"/>
  <c r="Z15" i="1"/>
  <c r="Z16" i="1"/>
  <c r="Z5" i="1"/>
  <c r="R6" i="1"/>
  <c r="R7" i="1"/>
  <c r="R8" i="1"/>
  <c r="R9" i="1"/>
  <c r="R10" i="1"/>
  <c r="R11" i="1"/>
  <c r="R12" i="1"/>
  <c r="R13" i="1"/>
  <c r="R14" i="1"/>
  <c r="R15" i="1"/>
  <c r="R16" i="1"/>
  <c r="R5" i="1"/>
  <c r="Q6" i="1"/>
  <c r="Q7" i="1"/>
  <c r="Q8" i="1"/>
  <c r="Q9" i="1"/>
  <c r="Q10" i="1"/>
  <c r="Q11" i="1"/>
  <c r="Q12" i="1"/>
  <c r="Q13" i="1"/>
  <c r="Q14" i="1"/>
  <c r="Q15" i="1"/>
  <c r="Q16" i="1"/>
  <c r="Q5" i="1"/>
  <c r="P6" i="1"/>
  <c r="P7" i="1"/>
  <c r="P8" i="1"/>
  <c r="P9" i="1"/>
  <c r="P10" i="1"/>
  <c r="P11" i="1"/>
  <c r="P12" i="1"/>
  <c r="P13" i="1"/>
  <c r="P14" i="1"/>
  <c r="P15" i="1"/>
  <c r="P16" i="1"/>
  <c r="P5" i="1"/>
  <c r="O16" i="1"/>
  <c r="O6" i="1"/>
  <c r="O7" i="1"/>
  <c r="O8" i="1"/>
  <c r="O9" i="1"/>
  <c r="O10" i="1"/>
  <c r="O11" i="1"/>
  <c r="O12" i="1"/>
  <c r="O13" i="1"/>
  <c r="O14" i="1"/>
  <c r="O15" i="1"/>
  <c r="O5" i="1"/>
  <c r="N6" i="1"/>
  <c r="N7" i="1"/>
  <c r="N8" i="1"/>
  <c r="N9" i="1"/>
  <c r="N10" i="1"/>
  <c r="N11" i="1"/>
  <c r="N12" i="1"/>
  <c r="N13" i="1"/>
  <c r="N14" i="1"/>
  <c r="N15" i="1"/>
  <c r="N16" i="1"/>
  <c r="N5" i="1"/>
  <c r="M5" i="1"/>
  <c r="T22" i="1" s="1"/>
  <c r="M6" i="1"/>
  <c r="M7" i="1"/>
  <c r="M8" i="1"/>
  <c r="M9" i="1"/>
  <c r="M10" i="1"/>
  <c r="M11" i="1"/>
  <c r="M12" i="1"/>
  <c r="M13" i="1"/>
  <c r="M14" i="1"/>
  <c r="M15" i="1"/>
  <c r="M16" i="1"/>
</calcChain>
</file>

<file path=xl/sharedStrings.xml><?xml version="1.0" encoding="utf-8"?>
<sst xmlns="http://schemas.openxmlformats.org/spreadsheetml/2006/main" count="71" uniqueCount="43">
  <si>
    <t>Min charge per truckload:</t>
  </si>
  <si>
    <t>Stop-off charge:</t>
  </si>
  <si>
    <t>Destination</t>
  </si>
  <si>
    <t>St</t>
  </si>
  <si>
    <t>Trips</t>
  </si>
  <si>
    <t>Stops</t>
  </si>
  <si>
    <t>Miles</t>
  </si>
  <si>
    <t>ABCT</t>
  </si>
  <si>
    <t>IRST</t>
  </si>
  <si>
    <t>LAST</t>
  </si>
  <si>
    <t>MRST</t>
  </si>
  <si>
    <t>NEST</t>
  </si>
  <si>
    <t>PSST</t>
  </si>
  <si>
    <t>ATLANTA</t>
  </si>
  <si>
    <t>GA</t>
  </si>
  <si>
    <t>*</t>
  </si>
  <si>
    <t>EVERETT</t>
  </si>
  <si>
    <t>MA</t>
  </si>
  <si>
    <t>EPHRATA</t>
  </si>
  <si>
    <t>PA</t>
  </si>
  <si>
    <t>RIVERVIEW</t>
  </si>
  <si>
    <t>MI</t>
  </si>
  <si>
    <t>CARSON</t>
  </si>
  <si>
    <t>CA</t>
  </si>
  <si>
    <t>CHAMBLEE</t>
  </si>
  <si>
    <t>ROSEVILLE</t>
  </si>
  <si>
    <t>MN</t>
  </si>
  <si>
    <t>HANOVER</t>
  </si>
  <si>
    <t>SPARKS</t>
  </si>
  <si>
    <t>NV</t>
  </si>
  <si>
    <t>PARSIPPANY</t>
  </si>
  <si>
    <t>NJ</t>
  </si>
  <si>
    <t>EFFINGHAM</t>
  </si>
  <si>
    <t>IL</t>
  </si>
  <si>
    <t>KEARNY</t>
  </si>
  <si>
    <t>Trip</t>
  </si>
  <si>
    <t>Assigned</t>
  </si>
  <si>
    <t>Ub</t>
  </si>
  <si>
    <t>Lb</t>
  </si>
  <si>
    <t>Total Cost</t>
  </si>
  <si>
    <t xml:space="preserve">Westvaco Case </t>
  </si>
  <si>
    <t>Cost Table</t>
  </si>
  <si>
    <t>Solution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</si>
</sst>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General_)"/>
    <numFmt numFmtId="165" formatCode="0.00_)"/>
    <numFmt numFmtId="166" formatCode="_(&quot;$&quot;* #,##0_);_(&quot;$&quot;* \(#,##0\);_(&quot;$&quot;* &quot;-&quot;??_);_(@_)"/>
  </numFmts>
  <fonts count="5">
    <font>
      <sz val="10"/>
      <name val="Arial"/>
    </font>
    <font>
      <b/>
      <sz val="11"/>
      <name val="Calibri"/>
      <family val="2"/>
    </font>
    <font>
      <sz val="11"/>
      <name val="Calibri"/>
      <family val="2"/>
    </font>
    <font>
      <sz val="10"/>
      <name val="Arial"/>
    </font>
    <font>
      <b/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164" fontId="2" fillId="0" borderId="0" xfId="0" applyNumberFormat="1" applyFont="1" applyBorder="1" applyAlignment="1" applyProtection="1">
      <alignment horizontal="right"/>
    </xf>
    <xf numFmtId="0" fontId="2" fillId="0" borderId="0" xfId="0" applyFont="1" applyAlignment="1">
      <alignment horizontal="right"/>
    </xf>
    <xf numFmtId="166" fontId="2" fillId="0" borderId="0" xfId="1" applyNumberFormat="1" applyFont="1"/>
    <xf numFmtId="0" fontId="2" fillId="0" borderId="0" xfId="0" applyFont="1" applyFill="1"/>
    <xf numFmtId="164" fontId="2" fillId="0" borderId="0" xfId="0" applyNumberFormat="1" applyFont="1" applyFill="1" applyBorder="1" applyProtection="1"/>
    <xf numFmtId="0" fontId="2" fillId="0" borderId="0" xfId="0" applyFont="1" applyFill="1" applyAlignment="1">
      <alignment horizontal="left"/>
    </xf>
    <xf numFmtId="164" fontId="1" fillId="0" borderId="0" xfId="0" applyNumberFormat="1" applyFont="1" applyFill="1" applyAlignment="1" applyProtection="1">
      <alignment horizontal="left"/>
    </xf>
    <xf numFmtId="164" fontId="1" fillId="0" borderId="0" xfId="0" applyNumberFormat="1" applyFont="1" applyFill="1" applyBorder="1" applyAlignment="1" applyProtection="1">
      <alignment horizontal="left"/>
    </xf>
    <xf numFmtId="164" fontId="1" fillId="0" borderId="0" xfId="0" applyNumberFormat="1" applyFont="1" applyFill="1" applyBorder="1" applyAlignment="1" applyProtection="1">
      <alignment horizontal="right"/>
    </xf>
    <xf numFmtId="164" fontId="2" fillId="0" borderId="0" xfId="0" applyNumberFormat="1" applyFont="1" applyFill="1" applyBorder="1" applyAlignment="1" applyProtection="1">
      <alignment horizontal="right"/>
    </xf>
    <xf numFmtId="164" fontId="2" fillId="0" borderId="0" xfId="0" applyNumberFormat="1" applyFont="1" applyFill="1" applyBorder="1" applyAlignment="1" applyProtection="1">
      <alignment horizontal="left"/>
    </xf>
    <xf numFmtId="164" fontId="2" fillId="0" borderId="0" xfId="0" applyNumberFormat="1" applyFont="1" applyFill="1" applyAlignment="1" applyProtection="1">
      <alignment horizontal="left"/>
    </xf>
    <xf numFmtId="0" fontId="2" fillId="0" borderId="0" xfId="0" applyFont="1" applyAlignment="1"/>
    <xf numFmtId="44" fontId="2" fillId="2" borderId="0" xfId="1" applyFont="1" applyFill="1"/>
    <xf numFmtId="0" fontId="2" fillId="3" borderId="0" xfId="0" applyFont="1" applyFill="1"/>
    <xf numFmtId="164" fontId="2" fillId="4" borderId="0" xfId="0" applyNumberFormat="1" applyFont="1" applyFill="1" applyBorder="1" applyAlignment="1" applyProtection="1"/>
    <xf numFmtId="0" fontId="2" fillId="4" borderId="0" xfId="0" applyFont="1" applyFill="1"/>
    <xf numFmtId="164" fontId="2" fillId="4" borderId="0" xfId="0" applyNumberFormat="1" applyFont="1" applyFill="1" applyBorder="1" applyProtection="1"/>
    <xf numFmtId="165" fontId="2" fillId="4" borderId="0" xfId="0" applyNumberFormat="1" applyFont="1" applyFill="1" applyBorder="1" applyAlignment="1" applyProtection="1">
      <alignment horizontal="right"/>
    </xf>
    <xf numFmtId="165" fontId="2" fillId="4" borderId="0" xfId="0" applyNumberFormat="1" applyFont="1" applyFill="1" applyBorder="1" applyProtection="1"/>
    <xf numFmtId="0" fontId="2" fillId="4" borderId="0" xfId="0" applyFont="1" applyFill="1" applyBorder="1"/>
    <xf numFmtId="0" fontId="4" fillId="0" borderId="0" xfId="0" applyFont="1" applyFill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"/>
  <sheetViews>
    <sheetView tabSelected="1" workbookViewId="0">
      <selection activeCell="K21" sqref="K21"/>
    </sheetView>
  </sheetViews>
  <sheetFormatPr baseColWidth="10" defaultColWidth="9.1640625" defaultRowHeight="15"/>
  <cols>
    <col min="1" max="1" width="14.5" style="1" customWidth="1"/>
    <col min="2" max="2" width="4.6640625" style="1" customWidth="1"/>
    <col min="3" max="3" width="5.83203125" style="1" customWidth="1"/>
    <col min="4" max="4" width="6.6640625" style="1" customWidth="1"/>
    <col min="5" max="5" width="6.5" style="1" customWidth="1"/>
    <col min="6" max="11" width="7.6640625" style="1" customWidth="1"/>
    <col min="12" max="12" width="9.1640625" style="1"/>
    <col min="13" max="18" width="11" style="1" customWidth="1"/>
    <col min="19" max="19" width="9.1640625" style="1"/>
    <col min="20" max="20" width="12" style="1" customWidth="1"/>
    <col min="21" max="16384" width="9.1640625" style="1"/>
  </cols>
  <sheetData>
    <row r="1" spans="1:26" ht="16">
      <c r="A1" s="23" t="s">
        <v>40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26">
      <c r="A2" s="5"/>
      <c r="B2" s="7" t="s">
        <v>0</v>
      </c>
      <c r="C2" s="5"/>
      <c r="D2" s="5"/>
      <c r="E2" s="5"/>
      <c r="F2" s="22">
        <v>350</v>
      </c>
      <c r="G2" s="22">
        <v>400</v>
      </c>
      <c r="H2" s="22">
        <v>350</v>
      </c>
      <c r="I2" s="22">
        <v>300</v>
      </c>
      <c r="J2" s="22">
        <v>350</v>
      </c>
      <c r="K2" s="22">
        <v>300</v>
      </c>
    </row>
    <row r="3" spans="1:26">
      <c r="A3" s="5"/>
      <c r="B3" s="7" t="s">
        <v>1</v>
      </c>
      <c r="C3" s="5"/>
      <c r="D3" s="5"/>
      <c r="E3" s="5"/>
      <c r="F3" s="22">
        <v>50</v>
      </c>
      <c r="G3" s="22">
        <v>75</v>
      </c>
      <c r="H3" s="22">
        <v>50</v>
      </c>
      <c r="I3" s="22">
        <v>35</v>
      </c>
      <c r="J3" s="22">
        <v>50</v>
      </c>
      <c r="K3" s="22">
        <v>50</v>
      </c>
      <c r="M3" s="8" t="s">
        <v>41</v>
      </c>
      <c r="T3" s="8" t="s">
        <v>42</v>
      </c>
    </row>
    <row r="4" spans="1:26">
      <c r="A4" s="9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11" t="s">
        <v>11</v>
      </c>
      <c r="K4" s="11" t="s">
        <v>12</v>
      </c>
      <c r="M4" s="2" t="s">
        <v>7</v>
      </c>
      <c r="N4" s="2" t="s">
        <v>8</v>
      </c>
      <c r="O4" s="2" t="s">
        <v>9</v>
      </c>
      <c r="P4" s="2" t="s">
        <v>10</v>
      </c>
      <c r="Q4" s="2" t="s">
        <v>11</v>
      </c>
      <c r="R4" s="2" t="s">
        <v>12</v>
      </c>
      <c r="T4" s="2" t="s">
        <v>7</v>
      </c>
      <c r="U4" s="2" t="s">
        <v>8</v>
      </c>
      <c r="V4" s="2" t="s">
        <v>9</v>
      </c>
      <c r="W4" s="2" t="s">
        <v>10</v>
      </c>
      <c r="X4" s="2" t="s">
        <v>11</v>
      </c>
      <c r="Y4" s="2" t="s">
        <v>12</v>
      </c>
      <c r="Z4" s="3" t="s">
        <v>35</v>
      </c>
    </row>
    <row r="5" spans="1:26">
      <c r="A5" s="12" t="s">
        <v>13</v>
      </c>
      <c r="B5" s="12" t="s">
        <v>14</v>
      </c>
      <c r="C5" s="19">
        <v>4</v>
      </c>
      <c r="D5" s="19">
        <v>0</v>
      </c>
      <c r="E5" s="19">
        <v>612</v>
      </c>
      <c r="F5" s="20" t="s">
        <v>15</v>
      </c>
      <c r="G5" s="21">
        <v>0.88</v>
      </c>
      <c r="H5" s="21">
        <v>1.1499999999999999</v>
      </c>
      <c r="I5" s="21">
        <v>0.87</v>
      </c>
      <c r="J5" s="21">
        <v>0.95</v>
      </c>
      <c r="K5" s="21">
        <v>1.05</v>
      </c>
      <c r="M5" s="4">
        <f>IF(F5="*",100000,MAX(F2,F3*D5+E5*F5))</f>
        <v>100000</v>
      </c>
      <c r="N5" s="4">
        <f>IF(G5="*",100000,MAX($G$2,$G$3*D5+E5*G5))</f>
        <v>538.56000000000006</v>
      </c>
      <c r="O5" s="4">
        <f>IF(H5="*",100000,MAX($H$2,$H$3*D5+E5*H5))</f>
        <v>703.8</v>
      </c>
      <c r="P5" s="4">
        <f>IF(I5="*",100000,MAX($I$2,$I$3*D5+E5*I5))</f>
        <v>532.43999999999994</v>
      </c>
      <c r="Q5" s="4">
        <f>IF(J5="*",100000,MAX($J$2,$J$3*D5+E5*J5))</f>
        <v>581.4</v>
      </c>
      <c r="R5" s="4">
        <f>IF(K5="*",100000,MAX($K$2,$K$3*D5+E5*K5))</f>
        <v>642.6</v>
      </c>
      <c r="T5" s="16">
        <v>0</v>
      </c>
      <c r="U5" s="16">
        <v>0</v>
      </c>
      <c r="V5" s="16">
        <v>0</v>
      </c>
      <c r="W5" s="16">
        <v>4</v>
      </c>
      <c r="X5" s="16">
        <v>0</v>
      </c>
      <c r="Y5" s="16">
        <v>0</v>
      </c>
      <c r="Z5" s="18">
        <f>SUM(T5:Y5)</f>
        <v>4</v>
      </c>
    </row>
    <row r="6" spans="1:26">
      <c r="A6" s="12" t="s">
        <v>16</v>
      </c>
      <c r="B6" s="12" t="s">
        <v>17</v>
      </c>
      <c r="C6" s="19">
        <v>1</v>
      </c>
      <c r="D6" s="19">
        <v>3</v>
      </c>
      <c r="E6" s="19">
        <v>612</v>
      </c>
      <c r="F6" s="20" t="s">
        <v>15</v>
      </c>
      <c r="G6" s="21">
        <v>1.18</v>
      </c>
      <c r="H6" s="21">
        <v>1.27</v>
      </c>
      <c r="I6" s="21">
        <v>1.39</v>
      </c>
      <c r="J6" s="21">
        <v>1.35</v>
      </c>
      <c r="K6" s="21">
        <v>1.28</v>
      </c>
      <c r="M6" s="4">
        <f t="shared" ref="M6:M16" si="0">IF(F6="*",100000,MAX($F$2,$F$3*D6+E6*F6))</f>
        <v>100000</v>
      </c>
      <c r="N6" s="4">
        <f t="shared" ref="N6:N16" si="1">IF(G6="*",100000,MAX($G$2,$G$3*D6+E6*G6))</f>
        <v>947.16</v>
      </c>
      <c r="O6" s="4">
        <f t="shared" ref="O6:O15" si="2">IF(H6="*",100000,MAX($H$2,$H$3*D6+E6*H6))</f>
        <v>927.24</v>
      </c>
      <c r="P6" s="4">
        <f t="shared" ref="P6:P16" si="3">IF(I6="*",100000,MAX($I$2,$I$3*D6+E6*I6))</f>
        <v>955.68</v>
      </c>
      <c r="Q6" s="4">
        <f t="shared" ref="Q6:Q16" si="4">IF(J6="*",100000,MAX($J$2,$J$3*D6+E6*J6))</f>
        <v>976.2</v>
      </c>
      <c r="R6" s="4">
        <f t="shared" ref="R6:R16" si="5">IF(K6="*",100000,MAX($K$2,$K$3*D6+E6*K6))</f>
        <v>933.36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1</v>
      </c>
      <c r="Z6" s="18">
        <f t="shared" ref="Z6:Z16" si="6">SUM(T6:Y6)</f>
        <v>1</v>
      </c>
    </row>
    <row r="7" spans="1:26">
      <c r="A7" s="12" t="s">
        <v>18</v>
      </c>
      <c r="B7" s="12" t="s">
        <v>19</v>
      </c>
      <c r="C7" s="19">
        <v>3</v>
      </c>
      <c r="D7" s="19">
        <v>0</v>
      </c>
      <c r="E7" s="19">
        <v>190</v>
      </c>
      <c r="F7" s="20" t="s">
        <v>15</v>
      </c>
      <c r="G7" s="21">
        <v>3.42</v>
      </c>
      <c r="H7" s="21">
        <v>1.73</v>
      </c>
      <c r="I7" s="21">
        <v>1.71</v>
      </c>
      <c r="J7" s="21">
        <v>1.82</v>
      </c>
      <c r="K7" s="21">
        <v>2</v>
      </c>
      <c r="M7" s="4">
        <f t="shared" si="0"/>
        <v>100000</v>
      </c>
      <c r="N7" s="4">
        <f t="shared" si="1"/>
        <v>649.79999999999995</v>
      </c>
      <c r="O7" s="4">
        <f t="shared" si="2"/>
        <v>350</v>
      </c>
      <c r="P7" s="4">
        <f t="shared" si="3"/>
        <v>324.89999999999998</v>
      </c>
      <c r="Q7" s="4">
        <f t="shared" si="4"/>
        <v>350</v>
      </c>
      <c r="R7" s="4">
        <f t="shared" si="5"/>
        <v>380</v>
      </c>
      <c r="T7" s="16">
        <v>0</v>
      </c>
      <c r="U7" s="16">
        <v>0</v>
      </c>
      <c r="V7" s="16">
        <v>1</v>
      </c>
      <c r="W7" s="16">
        <v>0</v>
      </c>
      <c r="X7" s="16">
        <v>0</v>
      </c>
      <c r="Y7" s="16">
        <v>2</v>
      </c>
      <c r="Z7" s="18">
        <f t="shared" si="6"/>
        <v>3</v>
      </c>
    </row>
    <row r="8" spans="1:26">
      <c r="A8" s="12" t="s">
        <v>20</v>
      </c>
      <c r="B8" s="12" t="s">
        <v>21</v>
      </c>
      <c r="C8" s="19">
        <v>5</v>
      </c>
      <c r="D8" s="19">
        <v>0</v>
      </c>
      <c r="E8" s="19">
        <v>383</v>
      </c>
      <c r="F8" s="21">
        <v>0.79</v>
      </c>
      <c r="G8" s="21">
        <v>1.01</v>
      </c>
      <c r="H8" s="21">
        <v>1.25</v>
      </c>
      <c r="I8" s="21">
        <v>0.96</v>
      </c>
      <c r="J8" s="21">
        <v>0.95</v>
      </c>
      <c r="K8" s="21">
        <v>1.1100000000000001</v>
      </c>
      <c r="M8" s="4">
        <f t="shared" si="0"/>
        <v>350</v>
      </c>
      <c r="N8" s="4">
        <f t="shared" si="1"/>
        <v>400</v>
      </c>
      <c r="O8" s="4">
        <f t="shared" si="2"/>
        <v>478.75</v>
      </c>
      <c r="P8" s="4">
        <f t="shared" si="3"/>
        <v>367.68</v>
      </c>
      <c r="Q8" s="4">
        <f t="shared" si="4"/>
        <v>363.84999999999997</v>
      </c>
      <c r="R8" s="4">
        <f t="shared" si="5"/>
        <v>425.13000000000005</v>
      </c>
      <c r="T8" s="16">
        <v>4</v>
      </c>
      <c r="U8" s="16">
        <v>0</v>
      </c>
      <c r="V8" s="16">
        <v>0</v>
      </c>
      <c r="W8" s="16">
        <v>1</v>
      </c>
      <c r="X8" s="16">
        <v>0</v>
      </c>
      <c r="Y8" s="16">
        <v>0</v>
      </c>
      <c r="Z8" s="18">
        <f t="shared" si="6"/>
        <v>5</v>
      </c>
    </row>
    <row r="9" spans="1:26">
      <c r="A9" s="12" t="s">
        <v>22</v>
      </c>
      <c r="B9" s="12" t="s">
        <v>23</v>
      </c>
      <c r="C9" s="19">
        <v>1</v>
      </c>
      <c r="D9" s="19">
        <v>2</v>
      </c>
      <c r="E9" s="19">
        <v>3063</v>
      </c>
      <c r="F9" s="20" t="s">
        <v>15</v>
      </c>
      <c r="G9" s="21">
        <v>0.8</v>
      </c>
      <c r="H9" s="21">
        <v>0.87</v>
      </c>
      <c r="I9" s="20" t="s">
        <v>15</v>
      </c>
      <c r="J9" s="21">
        <v>1</v>
      </c>
      <c r="K9" s="20" t="s">
        <v>15</v>
      </c>
      <c r="M9" s="4">
        <f t="shared" si="0"/>
        <v>100000</v>
      </c>
      <c r="N9" s="4">
        <f t="shared" si="1"/>
        <v>2600.4</v>
      </c>
      <c r="O9" s="4">
        <f t="shared" si="2"/>
        <v>2764.81</v>
      </c>
      <c r="P9" s="4">
        <f t="shared" si="3"/>
        <v>100000</v>
      </c>
      <c r="Q9" s="4">
        <f t="shared" si="4"/>
        <v>3163</v>
      </c>
      <c r="R9" s="4">
        <f t="shared" si="5"/>
        <v>100000</v>
      </c>
      <c r="T9" s="16">
        <v>0</v>
      </c>
      <c r="U9" s="16">
        <v>1</v>
      </c>
      <c r="V9" s="16">
        <v>0</v>
      </c>
      <c r="W9" s="16">
        <v>0</v>
      </c>
      <c r="X9" s="16">
        <v>0</v>
      </c>
      <c r="Y9" s="16">
        <v>0</v>
      </c>
      <c r="Z9" s="18">
        <f t="shared" si="6"/>
        <v>1</v>
      </c>
    </row>
    <row r="10" spans="1:26">
      <c r="A10" s="12" t="s">
        <v>24</v>
      </c>
      <c r="B10" s="12" t="s">
        <v>14</v>
      </c>
      <c r="C10" s="19">
        <v>1</v>
      </c>
      <c r="D10" s="19">
        <v>0</v>
      </c>
      <c r="E10" s="19">
        <v>429</v>
      </c>
      <c r="F10" s="20" t="s">
        <v>15</v>
      </c>
      <c r="G10" s="21">
        <v>1.23</v>
      </c>
      <c r="H10" s="21">
        <v>1.61</v>
      </c>
      <c r="I10" s="21">
        <v>1.22</v>
      </c>
      <c r="J10" s="21">
        <v>1.33</v>
      </c>
      <c r="K10" s="21">
        <v>1.47</v>
      </c>
      <c r="M10" s="4">
        <f t="shared" si="0"/>
        <v>100000</v>
      </c>
      <c r="N10" s="4">
        <f t="shared" si="1"/>
        <v>527.66999999999996</v>
      </c>
      <c r="O10" s="4">
        <f t="shared" si="2"/>
        <v>690.69</v>
      </c>
      <c r="P10" s="4">
        <f t="shared" si="3"/>
        <v>523.38</v>
      </c>
      <c r="Q10" s="4">
        <f t="shared" si="4"/>
        <v>570.57000000000005</v>
      </c>
      <c r="R10" s="4">
        <f t="shared" si="5"/>
        <v>630.63</v>
      </c>
      <c r="T10" s="16">
        <v>0</v>
      </c>
      <c r="U10" s="16">
        <v>1</v>
      </c>
      <c r="V10" s="16">
        <v>0</v>
      </c>
      <c r="W10" s="16">
        <v>0</v>
      </c>
      <c r="X10" s="16">
        <v>0</v>
      </c>
      <c r="Y10" s="16">
        <v>0</v>
      </c>
      <c r="Z10" s="18">
        <f t="shared" si="6"/>
        <v>1</v>
      </c>
    </row>
    <row r="11" spans="1:26">
      <c r="A11" s="12" t="s">
        <v>25</v>
      </c>
      <c r="B11" s="12" t="s">
        <v>26</v>
      </c>
      <c r="C11" s="19">
        <v>1</v>
      </c>
      <c r="D11" s="19">
        <v>3</v>
      </c>
      <c r="E11" s="19">
        <v>600</v>
      </c>
      <c r="F11" s="21">
        <v>1.24</v>
      </c>
      <c r="G11" s="21">
        <v>1.1299999999999999</v>
      </c>
      <c r="H11" s="21">
        <v>1.89</v>
      </c>
      <c r="I11" s="21">
        <v>1.32</v>
      </c>
      <c r="J11" s="21">
        <v>1.41</v>
      </c>
      <c r="K11" s="21">
        <v>1.41</v>
      </c>
      <c r="M11" s="4">
        <f t="shared" si="0"/>
        <v>894</v>
      </c>
      <c r="N11" s="4">
        <f t="shared" si="1"/>
        <v>902.99999999999989</v>
      </c>
      <c r="O11" s="4">
        <f t="shared" si="2"/>
        <v>1284</v>
      </c>
      <c r="P11" s="4">
        <f t="shared" si="3"/>
        <v>897</v>
      </c>
      <c r="Q11" s="4">
        <f t="shared" si="4"/>
        <v>996</v>
      </c>
      <c r="R11" s="4">
        <f t="shared" si="5"/>
        <v>996</v>
      </c>
      <c r="T11" s="16">
        <v>0</v>
      </c>
      <c r="U11" s="16">
        <v>1</v>
      </c>
      <c r="V11" s="16">
        <v>0</v>
      </c>
      <c r="W11" s="16">
        <v>0</v>
      </c>
      <c r="X11" s="16">
        <v>0</v>
      </c>
      <c r="Y11" s="16">
        <v>0</v>
      </c>
      <c r="Z11" s="18">
        <f t="shared" si="6"/>
        <v>1</v>
      </c>
    </row>
    <row r="12" spans="1:26">
      <c r="A12" s="12" t="s">
        <v>27</v>
      </c>
      <c r="B12" s="12" t="s">
        <v>19</v>
      </c>
      <c r="C12" s="19">
        <v>1</v>
      </c>
      <c r="D12" s="19">
        <v>0</v>
      </c>
      <c r="E12" s="19">
        <v>136</v>
      </c>
      <c r="F12" s="20" t="s">
        <v>15</v>
      </c>
      <c r="G12" s="21">
        <v>4.78</v>
      </c>
      <c r="H12" s="21">
        <v>2.23</v>
      </c>
      <c r="I12" s="21">
        <v>2.39</v>
      </c>
      <c r="J12" s="21">
        <v>2.2599999999999998</v>
      </c>
      <c r="K12" s="21">
        <v>2.57</v>
      </c>
      <c r="M12" s="4">
        <f t="shared" si="0"/>
        <v>100000</v>
      </c>
      <c r="N12" s="4">
        <f t="shared" si="1"/>
        <v>650.08000000000004</v>
      </c>
      <c r="O12" s="4">
        <f t="shared" si="2"/>
        <v>350</v>
      </c>
      <c r="P12" s="4">
        <f t="shared" si="3"/>
        <v>325.04000000000002</v>
      </c>
      <c r="Q12" s="4">
        <f t="shared" si="4"/>
        <v>350</v>
      </c>
      <c r="R12" s="4">
        <f t="shared" si="5"/>
        <v>349.52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1</v>
      </c>
      <c r="Z12" s="18">
        <f t="shared" si="6"/>
        <v>1</v>
      </c>
    </row>
    <row r="13" spans="1:26">
      <c r="A13" s="12" t="s">
        <v>28</v>
      </c>
      <c r="B13" s="12" t="s">
        <v>29</v>
      </c>
      <c r="C13" s="19">
        <v>2</v>
      </c>
      <c r="D13" s="19">
        <v>0</v>
      </c>
      <c r="E13" s="19">
        <v>2439</v>
      </c>
      <c r="F13" s="20" t="s">
        <v>15</v>
      </c>
      <c r="G13" s="21">
        <v>1.45</v>
      </c>
      <c r="H13" s="20" t="s">
        <v>15</v>
      </c>
      <c r="I13" s="21">
        <v>1.2</v>
      </c>
      <c r="J13" s="20" t="s">
        <v>15</v>
      </c>
      <c r="K13" s="20" t="s">
        <v>15</v>
      </c>
      <c r="M13" s="4">
        <f t="shared" si="0"/>
        <v>100000</v>
      </c>
      <c r="N13" s="4">
        <f t="shared" si="1"/>
        <v>3536.5499999999997</v>
      </c>
      <c r="O13" s="4">
        <f t="shared" si="2"/>
        <v>100000</v>
      </c>
      <c r="P13" s="4">
        <f t="shared" si="3"/>
        <v>2926.7999999999997</v>
      </c>
      <c r="Q13" s="4">
        <f t="shared" si="4"/>
        <v>100000</v>
      </c>
      <c r="R13" s="4">
        <f t="shared" si="5"/>
        <v>100000</v>
      </c>
      <c r="T13" s="16">
        <v>0</v>
      </c>
      <c r="U13" s="16">
        <v>0</v>
      </c>
      <c r="V13" s="16">
        <v>0</v>
      </c>
      <c r="W13" s="16">
        <v>2</v>
      </c>
      <c r="X13" s="16">
        <v>0</v>
      </c>
      <c r="Y13" s="16">
        <v>0</v>
      </c>
      <c r="Z13" s="18">
        <f t="shared" si="6"/>
        <v>2</v>
      </c>
    </row>
    <row r="14" spans="1:26">
      <c r="A14" s="12" t="s">
        <v>30</v>
      </c>
      <c r="B14" s="12" t="s">
        <v>31</v>
      </c>
      <c r="C14" s="19">
        <v>1</v>
      </c>
      <c r="D14" s="19">
        <v>1</v>
      </c>
      <c r="E14" s="19">
        <v>355</v>
      </c>
      <c r="F14" s="20" t="s">
        <v>15</v>
      </c>
      <c r="G14" s="21">
        <v>1.62</v>
      </c>
      <c r="H14" s="21">
        <v>1.36</v>
      </c>
      <c r="I14" s="21">
        <v>1.39</v>
      </c>
      <c r="J14" s="21">
        <v>1.03</v>
      </c>
      <c r="K14" s="21">
        <v>1.76</v>
      </c>
      <c r="M14" s="4">
        <f t="shared" si="0"/>
        <v>100000</v>
      </c>
      <c r="N14" s="4">
        <f t="shared" si="1"/>
        <v>650.1</v>
      </c>
      <c r="O14" s="4">
        <f t="shared" si="2"/>
        <v>532.79999999999995</v>
      </c>
      <c r="P14" s="4">
        <f t="shared" si="3"/>
        <v>528.45000000000005</v>
      </c>
      <c r="Q14" s="4">
        <f t="shared" si="4"/>
        <v>415.65000000000003</v>
      </c>
      <c r="R14" s="4">
        <f t="shared" si="5"/>
        <v>674.8</v>
      </c>
      <c r="T14" s="16">
        <v>0</v>
      </c>
      <c r="U14" s="16">
        <v>0</v>
      </c>
      <c r="V14" s="16">
        <v>0</v>
      </c>
      <c r="W14" s="16">
        <v>0</v>
      </c>
      <c r="X14" s="16">
        <v>1</v>
      </c>
      <c r="Y14" s="16">
        <v>0</v>
      </c>
      <c r="Z14" s="18">
        <f t="shared" si="6"/>
        <v>1</v>
      </c>
    </row>
    <row r="15" spans="1:26">
      <c r="A15" s="12" t="s">
        <v>32</v>
      </c>
      <c r="B15" s="12" t="s">
        <v>33</v>
      </c>
      <c r="C15" s="19">
        <v>5</v>
      </c>
      <c r="D15" s="19">
        <v>0</v>
      </c>
      <c r="E15" s="19">
        <v>570</v>
      </c>
      <c r="F15" s="21">
        <v>0.87</v>
      </c>
      <c r="G15" s="21">
        <v>0.87</v>
      </c>
      <c r="H15" s="21">
        <v>1.25</v>
      </c>
      <c r="I15" s="21">
        <v>0.87</v>
      </c>
      <c r="J15" s="21">
        <v>0.9</v>
      </c>
      <c r="K15" s="21">
        <v>1.31</v>
      </c>
      <c r="M15" s="4">
        <f t="shared" si="0"/>
        <v>495.9</v>
      </c>
      <c r="N15" s="4">
        <f t="shared" si="1"/>
        <v>495.9</v>
      </c>
      <c r="O15" s="4">
        <f t="shared" si="2"/>
        <v>712.5</v>
      </c>
      <c r="P15" s="4">
        <f t="shared" si="3"/>
        <v>495.9</v>
      </c>
      <c r="Q15" s="4">
        <f t="shared" si="4"/>
        <v>513</v>
      </c>
      <c r="R15" s="4">
        <f t="shared" si="5"/>
        <v>746.7</v>
      </c>
      <c r="T15" s="16">
        <v>0</v>
      </c>
      <c r="U15" s="16">
        <v>5</v>
      </c>
      <c r="V15" s="16">
        <v>0</v>
      </c>
      <c r="W15" s="16">
        <v>0</v>
      </c>
      <c r="X15" s="16">
        <v>0</v>
      </c>
      <c r="Y15" s="16">
        <v>0</v>
      </c>
      <c r="Z15" s="18">
        <f t="shared" si="6"/>
        <v>5</v>
      </c>
    </row>
    <row r="16" spans="1:26">
      <c r="A16" s="12" t="s">
        <v>34</v>
      </c>
      <c r="B16" s="12" t="s">
        <v>31</v>
      </c>
      <c r="C16" s="19">
        <v>7</v>
      </c>
      <c r="D16" s="19">
        <v>0</v>
      </c>
      <c r="E16" s="19">
        <v>324</v>
      </c>
      <c r="F16" s="20" t="s">
        <v>15</v>
      </c>
      <c r="G16" s="21">
        <v>2.0099999999999998</v>
      </c>
      <c r="H16" s="21">
        <v>1.54</v>
      </c>
      <c r="I16" s="21">
        <v>1.53</v>
      </c>
      <c r="J16" s="21">
        <v>1.28</v>
      </c>
      <c r="K16" s="21">
        <v>1.95</v>
      </c>
      <c r="M16" s="4">
        <f t="shared" si="0"/>
        <v>100000</v>
      </c>
      <c r="N16" s="4">
        <f t="shared" si="1"/>
        <v>651.2399999999999</v>
      </c>
      <c r="O16" s="4">
        <f>IF(H16="*",100000,MAX($H$2,$H$3*D16+E16*H16))</f>
        <v>498.96000000000004</v>
      </c>
      <c r="P16" s="4">
        <f t="shared" si="3"/>
        <v>495.72</v>
      </c>
      <c r="Q16" s="4">
        <f t="shared" si="4"/>
        <v>414.72</v>
      </c>
      <c r="R16" s="4">
        <f t="shared" si="5"/>
        <v>631.79999999999995</v>
      </c>
      <c r="T16" s="16">
        <v>0</v>
      </c>
      <c r="U16" s="16">
        <v>0</v>
      </c>
      <c r="V16" s="16">
        <v>5</v>
      </c>
      <c r="W16" s="16">
        <v>0</v>
      </c>
      <c r="X16" s="16">
        <v>2</v>
      </c>
      <c r="Y16" s="16">
        <v>0</v>
      </c>
      <c r="Z16" s="18">
        <f t="shared" si="6"/>
        <v>7</v>
      </c>
    </row>
    <row r="17" spans="3:26">
      <c r="S17" s="8" t="s">
        <v>36</v>
      </c>
      <c r="T17" s="14">
        <f>SUM(T5:T16)</f>
        <v>4</v>
      </c>
      <c r="U17" s="14">
        <f t="shared" ref="U17:Y17" si="7">SUM(U5:U16)</f>
        <v>8</v>
      </c>
      <c r="V17" s="14">
        <f t="shared" si="7"/>
        <v>6</v>
      </c>
      <c r="W17" s="14">
        <f t="shared" si="7"/>
        <v>7</v>
      </c>
      <c r="X17" s="14">
        <f t="shared" si="7"/>
        <v>3</v>
      </c>
      <c r="Y17" s="14">
        <f t="shared" si="7"/>
        <v>4</v>
      </c>
      <c r="Z17" s="5"/>
    </row>
    <row r="18" spans="3:26">
      <c r="S18" s="1" t="s">
        <v>37</v>
      </c>
      <c r="T18" s="17">
        <v>4</v>
      </c>
      <c r="U18" s="17">
        <v>8</v>
      </c>
      <c r="V18" s="17">
        <v>7</v>
      </c>
      <c r="W18" s="17">
        <v>7</v>
      </c>
      <c r="X18" s="17">
        <v>3</v>
      </c>
      <c r="Y18" s="17">
        <v>4</v>
      </c>
    </row>
    <row r="19" spans="3:26">
      <c r="C19" s="13"/>
      <c r="D19" s="5"/>
      <c r="E19" s="5"/>
      <c r="F19" s="6"/>
      <c r="G19" s="6"/>
      <c r="H19" s="6"/>
      <c r="I19" s="6"/>
      <c r="J19" s="6"/>
      <c r="K19" s="6"/>
      <c r="L19" s="5"/>
      <c r="S19" s="1" t="s">
        <v>38</v>
      </c>
      <c r="T19" s="17">
        <v>1</v>
      </c>
      <c r="U19" s="17">
        <v>7</v>
      </c>
      <c r="V19" s="17">
        <v>6</v>
      </c>
      <c r="W19" s="17">
        <v>0</v>
      </c>
      <c r="X19" s="17">
        <v>0</v>
      </c>
      <c r="Y19" s="17">
        <v>4</v>
      </c>
    </row>
    <row r="20" spans="3:26">
      <c r="C20" s="13"/>
      <c r="D20" s="5"/>
      <c r="E20" s="5"/>
      <c r="F20" s="6"/>
      <c r="G20" s="6"/>
      <c r="H20" s="6"/>
      <c r="I20" s="6"/>
      <c r="J20" s="6"/>
      <c r="K20" s="6"/>
      <c r="L20" s="5"/>
      <c r="T20" s="6"/>
      <c r="U20" s="6"/>
      <c r="V20" s="6"/>
      <c r="W20" s="6"/>
      <c r="X20" s="6"/>
      <c r="Y20" s="6"/>
    </row>
    <row r="22" spans="3:26">
      <c r="S22" s="1" t="s">
        <v>39</v>
      </c>
      <c r="T22" s="15">
        <f>SUMPRODUCT(T5:Y16,M5:R16)</f>
        <v>22394.38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5.1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J. Kolesar, Ph. D.</dc:creator>
  <cp:lastModifiedBy>Jiao Jiang</cp:lastModifiedBy>
  <dcterms:created xsi:type="dcterms:W3CDTF">2000-07-07T00:36:17Z</dcterms:created>
  <dcterms:modified xsi:type="dcterms:W3CDTF">2019-11-09T23:51:37Z</dcterms:modified>
</cp:coreProperties>
</file>