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68118F51-25FA-4490-A7FF-4017BF4DB7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辅助表" sheetId="2" r:id="rId2"/>
  </sheets>
  <definedNames>
    <definedName name="_xlnm._FilterDatabase" localSheetId="0" hidden="1">Sheet1!$A$4:$X$281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5" i="1" l="1"/>
  <c r="F276" i="1" s="1"/>
  <c r="F277" i="1" s="1"/>
  <c r="F278" i="1" s="1"/>
  <c r="F279" i="1" s="1"/>
  <c r="F280" i="1" s="1"/>
  <c r="F281" i="1" s="1"/>
  <c r="F274" i="1"/>
  <c r="G244" i="1"/>
  <c r="G245" i="1" s="1"/>
  <c r="G246" i="1" s="1"/>
  <c r="G247" i="1" s="1"/>
  <c r="G248" i="1" s="1"/>
  <c r="G249" i="1" s="1"/>
  <c r="G250" i="1" s="1"/>
  <c r="G251" i="1" s="1"/>
  <c r="G252" i="1" s="1"/>
  <c r="G253" i="1" s="1"/>
  <c r="G243" i="1"/>
  <c r="G241" i="1"/>
  <c r="G232" i="1"/>
  <c r="G233" i="1" s="1"/>
  <c r="G234" i="1" s="1"/>
  <c r="G235" i="1" s="1"/>
  <c r="G236" i="1" s="1"/>
  <c r="G237" i="1" s="1"/>
  <c r="G238" i="1" s="1"/>
  <c r="G239" i="1" s="1"/>
  <c r="G240" i="1" s="1"/>
  <c r="G231" i="1"/>
  <c r="G220" i="1"/>
  <c r="G221" i="1" s="1"/>
  <c r="G222" i="1" s="1"/>
  <c r="G223" i="1" s="1"/>
  <c r="G224" i="1" s="1"/>
  <c r="G225" i="1" s="1"/>
  <c r="G226" i="1" s="1"/>
  <c r="G227" i="1" s="1"/>
  <c r="G228" i="1" s="1"/>
  <c r="G229" i="1" s="1"/>
  <c r="G219" i="1"/>
  <c r="F196" i="1"/>
  <c r="F197" i="1" s="1"/>
  <c r="F198" i="1" s="1"/>
  <c r="F199" i="1" s="1"/>
  <c r="F200" i="1" s="1"/>
  <c r="F195" i="1"/>
  <c r="F170" i="1"/>
  <c r="F171" i="1" s="1"/>
  <c r="F172" i="1" s="1"/>
  <c r="F173" i="1" s="1"/>
  <c r="F174" i="1" s="1"/>
  <c r="F175" i="1" s="1"/>
  <c r="F176" i="1" s="1"/>
  <c r="F177" i="1" s="1"/>
  <c r="F169" i="1"/>
  <c r="G158" i="1"/>
  <c r="G159" i="1" s="1"/>
  <c r="G160" i="1" s="1"/>
  <c r="G161" i="1" s="1"/>
  <c r="G162" i="1" s="1"/>
  <c r="G163" i="1" s="1"/>
  <c r="G164" i="1" s="1"/>
  <c r="G165" i="1" s="1"/>
  <c r="G166" i="1" s="1"/>
  <c r="G167" i="1" s="1"/>
  <c r="G157" i="1"/>
  <c r="G148" i="1"/>
  <c r="G149" i="1" s="1"/>
  <c r="G150" i="1" s="1"/>
  <c r="G151" i="1" s="1"/>
  <c r="G152" i="1" s="1"/>
  <c r="G153" i="1" s="1"/>
  <c r="G154" i="1" s="1"/>
  <c r="G155" i="1" s="1"/>
  <c r="G147" i="1"/>
  <c r="F138" i="1"/>
  <c r="F139" i="1" s="1"/>
  <c r="F140" i="1" s="1"/>
  <c r="F141" i="1" s="1"/>
  <c r="F142" i="1" s="1"/>
  <c r="F143" i="1" s="1"/>
  <c r="F144" i="1" s="1"/>
  <c r="F145" i="1" s="1"/>
  <c r="F137" i="1"/>
  <c r="L107" i="1"/>
  <c r="G84" i="1"/>
  <c r="G85" i="1" s="1"/>
  <c r="G86" i="1" s="1"/>
  <c r="G87" i="1" s="1"/>
  <c r="G88" i="1" s="1"/>
  <c r="G89" i="1" s="1"/>
  <c r="G90" i="1" s="1"/>
  <c r="G91" i="1" s="1"/>
  <c r="G83" i="1"/>
  <c r="G74" i="1"/>
  <c r="G75" i="1" s="1"/>
  <c r="G76" i="1" s="1"/>
  <c r="G77" i="1" s="1"/>
  <c r="G78" i="1" s="1"/>
  <c r="G79" i="1" s="1"/>
  <c r="G80" i="1" s="1"/>
  <c r="G81" i="1" s="1"/>
  <c r="G73" i="1"/>
  <c r="G43" i="1"/>
  <c r="G44" i="1" s="1"/>
  <c r="G45" i="1" s="1"/>
  <c r="G46" i="1" s="1"/>
  <c r="G47" i="1" s="1"/>
  <c r="G48" i="1" s="1"/>
  <c r="G49" i="1" s="1"/>
  <c r="G50" i="1" s="1"/>
  <c r="G42" i="1"/>
  <c r="G62" i="1"/>
  <c r="G63" i="1" s="1"/>
  <c r="G64" i="1" s="1"/>
  <c r="G65" i="1" s="1"/>
  <c r="G66" i="1" s="1"/>
  <c r="G67" i="1" s="1"/>
  <c r="G68" i="1" s="1"/>
  <c r="G69" i="1" s="1"/>
  <c r="G70" i="1" s="1"/>
  <c r="G71" i="1" s="1"/>
  <c r="G61" i="1"/>
  <c r="G53" i="1"/>
  <c r="G54" i="1" s="1"/>
  <c r="G55" i="1" s="1"/>
  <c r="G56" i="1" s="1"/>
  <c r="G57" i="1" s="1"/>
  <c r="G58" i="1" s="1"/>
  <c r="G59" i="1" s="1"/>
  <c r="G52" i="1"/>
  <c r="G31" i="1"/>
  <c r="G32" i="1"/>
  <c r="G33" i="1" s="1"/>
  <c r="G34" i="1" s="1"/>
  <c r="G35" i="1" s="1"/>
  <c r="G36" i="1" s="1"/>
  <c r="G37" i="1" s="1"/>
  <c r="G38" i="1" s="1"/>
  <c r="G39" i="1" s="1"/>
  <c r="G40" i="1" s="1"/>
  <c r="G30" i="1"/>
  <c r="G19" i="1"/>
  <c r="G20" i="1" s="1"/>
  <c r="G21" i="1" s="1"/>
  <c r="G22" i="1" s="1"/>
  <c r="G23" i="1" s="1"/>
  <c r="G24" i="1" s="1"/>
  <c r="G25" i="1" s="1"/>
  <c r="G26" i="1" s="1"/>
  <c r="G27" i="1" s="1"/>
  <c r="G28" i="1" s="1"/>
  <c r="G18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6" i="1"/>
  <c r="Q157" i="1" l="1"/>
  <c r="T41" i="1"/>
  <c r="Q29" i="1"/>
  <c r="Q18" i="1"/>
  <c r="Q209" i="1"/>
  <c r="Q210" i="1"/>
  <c r="Q211" i="1"/>
  <c r="Q212" i="1"/>
  <c r="Q213" i="1"/>
  <c r="Q214" i="1"/>
  <c r="Q215" i="1"/>
  <c r="Q216" i="1"/>
  <c r="L216" i="1" s="1"/>
  <c r="Q217" i="1"/>
  <c r="L217" i="1" s="1"/>
  <c r="L209" i="1"/>
  <c r="T179" i="1"/>
  <c r="L179" i="1" s="1"/>
  <c r="T180" i="1"/>
  <c r="T181" i="1"/>
  <c r="T182" i="1"/>
  <c r="T183" i="1"/>
  <c r="T184" i="1"/>
  <c r="L184" i="1" s="1"/>
  <c r="T185" i="1"/>
  <c r="L185" i="1" s="1"/>
  <c r="Q179" i="1"/>
  <c r="Q180" i="1"/>
  <c r="L180" i="1" s="1"/>
  <c r="Q181" i="1"/>
  <c r="L181" i="1" s="1"/>
  <c r="Q182" i="1"/>
  <c r="L182" i="1" s="1"/>
  <c r="Q183" i="1"/>
  <c r="Q184" i="1"/>
  <c r="Q185" i="1"/>
  <c r="Q186" i="1"/>
  <c r="T178" i="1"/>
  <c r="Q178" i="1"/>
  <c r="Q281" i="1"/>
  <c r="L281" i="1" s="1"/>
  <c r="E281" i="1"/>
  <c r="C281" i="1"/>
  <c r="B281" i="1"/>
  <c r="T280" i="1"/>
  <c r="Q280" i="1"/>
  <c r="L280" i="1" s="1"/>
  <c r="E280" i="1"/>
  <c r="D280" i="1" a="1"/>
  <c r="D280" i="1" s="1"/>
  <c r="C280" i="1"/>
  <c r="B280" i="1"/>
  <c r="T279" i="1"/>
  <c r="Q279" i="1"/>
  <c r="L279" i="1" s="1"/>
  <c r="D279" i="1" a="1"/>
  <c r="D279" i="1"/>
  <c r="T278" i="1"/>
  <c r="Q278" i="1"/>
  <c r="D278" i="1" a="1"/>
  <c r="D278" i="1" s="1"/>
  <c r="T277" i="1"/>
  <c r="L277" i="1" s="1"/>
  <c r="Q277" i="1"/>
  <c r="D277" i="1" a="1"/>
  <c r="D277" i="1" s="1"/>
  <c r="T276" i="1"/>
  <c r="Q276" i="1"/>
  <c r="L276" i="1" s="1"/>
  <c r="D276" i="1" a="1"/>
  <c r="D276" i="1" s="1"/>
  <c r="T275" i="1"/>
  <c r="L275" i="1" s="1"/>
  <c r="Q275" i="1"/>
  <c r="D275" i="1" a="1"/>
  <c r="D275" i="1"/>
  <c r="T274" i="1"/>
  <c r="Q274" i="1"/>
  <c r="D274" i="1" a="1"/>
  <c r="D274" i="1" s="1"/>
  <c r="T273" i="1"/>
  <c r="L273" i="1" s="1"/>
  <c r="Q273" i="1"/>
  <c r="D273" i="1" a="1"/>
  <c r="D273" i="1" s="1"/>
  <c r="Q272" i="1"/>
  <c r="L272" i="1"/>
  <c r="J272" i="1"/>
  <c r="E272" i="1"/>
  <c r="C272" i="1"/>
  <c r="B272" i="1"/>
  <c r="T271" i="1"/>
  <c r="Q271" i="1"/>
  <c r="L271" i="1"/>
  <c r="J271" i="1"/>
  <c r="E271" i="1"/>
  <c r="D271" i="1" a="1"/>
  <c r="D271" i="1" s="1"/>
  <c r="C271" i="1"/>
  <c r="B271" i="1"/>
  <c r="T270" i="1"/>
  <c r="Q270" i="1"/>
  <c r="L270" i="1"/>
  <c r="D270" i="1" a="1"/>
  <c r="D270" i="1" s="1"/>
  <c r="T269" i="1"/>
  <c r="Q269" i="1"/>
  <c r="L269" i="1" s="1"/>
  <c r="D269" i="1" a="1"/>
  <c r="D269" i="1"/>
  <c r="T268" i="1"/>
  <c r="Q268" i="1"/>
  <c r="L268" i="1"/>
  <c r="D268" i="1" a="1"/>
  <c r="D268" i="1" s="1"/>
  <c r="T267" i="1"/>
  <c r="Q267" i="1"/>
  <c r="L267" i="1"/>
  <c r="D267" i="1" a="1"/>
  <c r="D267" i="1" s="1"/>
  <c r="T266" i="1"/>
  <c r="Q266" i="1"/>
  <c r="L266" i="1"/>
  <c r="D266" i="1" a="1"/>
  <c r="D266" i="1"/>
  <c r="T265" i="1"/>
  <c r="L265" i="1" s="1"/>
  <c r="Q265" i="1"/>
  <c r="D265" i="1" a="1"/>
  <c r="D265" i="1" s="1"/>
  <c r="T264" i="1"/>
  <c r="Q264" i="1"/>
  <c r="L264" i="1"/>
  <c r="D264" i="1" a="1"/>
  <c r="D264" i="1" s="1"/>
  <c r="Q263" i="1"/>
  <c r="L263" i="1"/>
  <c r="J263" i="1"/>
  <c r="E263" i="1"/>
  <c r="C263" i="1"/>
  <c r="B263" i="1"/>
  <c r="T262" i="1"/>
  <c r="Q262" i="1"/>
  <c r="L262" i="1"/>
  <c r="J262" i="1"/>
  <c r="E262" i="1"/>
  <c r="D262" i="1" a="1"/>
  <c r="D262" i="1" s="1"/>
  <c r="C262" i="1"/>
  <c r="B262" i="1"/>
  <c r="T261" i="1"/>
  <c r="Q261" i="1"/>
  <c r="L261" i="1"/>
  <c r="D261" i="1" a="1"/>
  <c r="D261" i="1" s="1"/>
  <c r="T260" i="1"/>
  <c r="Q260" i="1"/>
  <c r="L260" i="1" s="1"/>
  <c r="D260" i="1" a="1"/>
  <c r="D260" i="1"/>
  <c r="T259" i="1"/>
  <c r="Q259" i="1"/>
  <c r="L259" i="1"/>
  <c r="D259" i="1" a="1"/>
  <c r="D259" i="1" s="1"/>
  <c r="T258" i="1"/>
  <c r="Q258" i="1"/>
  <c r="L258" i="1"/>
  <c r="D258" i="1" a="1"/>
  <c r="D258" i="1" s="1"/>
  <c r="T257" i="1"/>
  <c r="Q257" i="1"/>
  <c r="L257" i="1"/>
  <c r="D257" i="1" a="1"/>
  <c r="D257" i="1"/>
  <c r="T256" i="1"/>
  <c r="L256" i="1" s="1"/>
  <c r="Q256" i="1"/>
  <c r="D256" i="1" a="1"/>
  <c r="D256" i="1" s="1"/>
  <c r="T255" i="1"/>
  <c r="Q255" i="1"/>
  <c r="L255" i="1"/>
  <c r="D255" i="1" a="1"/>
  <c r="D255" i="1" s="1"/>
  <c r="T254" i="1"/>
  <c r="Q254" i="1"/>
  <c r="L254" i="1"/>
  <c r="D254" i="1" a="1"/>
  <c r="D254" i="1" s="1"/>
  <c r="Q253" i="1"/>
  <c r="L253" i="1"/>
  <c r="J253" i="1"/>
  <c r="E253" i="1"/>
  <c r="C253" i="1"/>
  <c r="B253" i="1"/>
  <c r="T252" i="1"/>
  <c r="Q252" i="1"/>
  <c r="L252" i="1" s="1"/>
  <c r="J252" i="1"/>
  <c r="E252" i="1"/>
  <c r="D252" i="1" a="1"/>
  <c r="D252" i="1"/>
  <c r="C252" i="1"/>
  <c r="B252" i="1"/>
  <c r="T251" i="1"/>
  <c r="L251" i="1" s="1"/>
  <c r="Q251" i="1"/>
  <c r="D251" i="1" a="1"/>
  <c r="D251" i="1"/>
  <c r="T250" i="1"/>
  <c r="L250" i="1" s="1"/>
  <c r="Q250" i="1"/>
  <c r="D250" i="1" a="1"/>
  <c r="D250" i="1" s="1"/>
  <c r="T249" i="1"/>
  <c r="Q249" i="1"/>
  <c r="D249" i="1" a="1"/>
  <c r="D249" i="1"/>
  <c r="T248" i="1"/>
  <c r="Q248" i="1"/>
  <c r="L248" i="1" s="1"/>
  <c r="D248" i="1" a="1"/>
  <c r="D248" i="1"/>
  <c r="T247" i="1"/>
  <c r="Q247" i="1"/>
  <c r="D247" i="1" a="1"/>
  <c r="D247" i="1" s="1"/>
  <c r="T246" i="1"/>
  <c r="L246" i="1" s="1"/>
  <c r="Q246" i="1"/>
  <c r="D246" i="1" a="1"/>
  <c r="D246" i="1" s="1"/>
  <c r="T245" i="1"/>
  <c r="Q245" i="1"/>
  <c r="D245" i="1" a="1"/>
  <c r="D245" i="1"/>
  <c r="T244" i="1"/>
  <c r="Q244" i="1"/>
  <c r="D244" i="1" a="1"/>
  <c r="D244" i="1"/>
  <c r="T243" i="1"/>
  <c r="Q243" i="1"/>
  <c r="D243" i="1" a="1"/>
  <c r="D243" i="1" s="1"/>
  <c r="T242" i="1"/>
  <c r="L242" i="1" s="1"/>
  <c r="Q242" i="1"/>
  <c r="D242" i="1" a="1"/>
  <c r="D242" i="1" s="1"/>
  <c r="Q241" i="1"/>
  <c r="L241" i="1" s="1"/>
  <c r="J241" i="1"/>
  <c r="E241" i="1"/>
  <c r="C241" i="1"/>
  <c r="B241" i="1"/>
  <c r="T240" i="1"/>
  <c r="Q240" i="1"/>
  <c r="L240" i="1"/>
  <c r="J240" i="1"/>
  <c r="E240" i="1"/>
  <c r="D240" i="1" a="1"/>
  <c r="D240" i="1" s="1"/>
  <c r="C240" i="1"/>
  <c r="B240" i="1"/>
  <c r="T239" i="1"/>
  <c r="Q239" i="1"/>
  <c r="L239" i="1"/>
  <c r="D239" i="1" a="1"/>
  <c r="D239" i="1"/>
  <c r="T238" i="1"/>
  <c r="L238" i="1" s="1"/>
  <c r="Q238" i="1"/>
  <c r="D238" i="1" a="1"/>
  <c r="D238" i="1" s="1"/>
  <c r="T237" i="1"/>
  <c r="Q237" i="1"/>
  <c r="L237" i="1" s="1"/>
  <c r="D237" i="1" a="1"/>
  <c r="D237" i="1"/>
  <c r="T236" i="1"/>
  <c r="Q236" i="1"/>
  <c r="L236" i="1"/>
  <c r="D236" i="1" a="1"/>
  <c r="D236" i="1" s="1"/>
  <c r="T235" i="1"/>
  <c r="Q235" i="1"/>
  <c r="D235" i="1" a="1"/>
  <c r="D235" i="1"/>
  <c r="T234" i="1"/>
  <c r="Q234" i="1"/>
  <c r="D234" i="1" a="1"/>
  <c r="D234" i="1"/>
  <c r="T233" i="1"/>
  <c r="L233" i="1" s="1"/>
  <c r="Q233" i="1"/>
  <c r="D233" i="1" a="1"/>
  <c r="D233" i="1" s="1"/>
  <c r="T232" i="1"/>
  <c r="Q232" i="1"/>
  <c r="L232" i="1" s="1"/>
  <c r="D232" i="1" a="1"/>
  <c r="D232" i="1" s="1"/>
  <c r="T231" i="1"/>
  <c r="Q231" i="1"/>
  <c r="L231" i="1" s="1"/>
  <c r="D231" i="1" a="1"/>
  <c r="D231" i="1"/>
  <c r="T230" i="1"/>
  <c r="Q230" i="1"/>
  <c r="L230" i="1" s="1"/>
  <c r="D230" i="1" a="1"/>
  <c r="D230" i="1"/>
  <c r="J229" i="1"/>
  <c r="E229" i="1"/>
  <c r="C229" i="1"/>
  <c r="B229" i="1"/>
  <c r="J228" i="1"/>
  <c r="E228" i="1"/>
  <c r="D228" i="1" a="1"/>
  <c r="D228" i="1" s="1"/>
  <c r="C228" i="1"/>
  <c r="B228" i="1"/>
  <c r="D227" i="1" a="1"/>
  <c r="D227" i="1" s="1"/>
  <c r="D226" i="1" a="1"/>
  <c r="D226" i="1"/>
  <c r="D225" i="1" a="1"/>
  <c r="D225" i="1" s="1"/>
  <c r="D224" i="1" a="1"/>
  <c r="D224" i="1" s="1"/>
  <c r="D223" i="1" a="1"/>
  <c r="D223" i="1" s="1"/>
  <c r="D222" i="1" a="1"/>
  <c r="D222" i="1"/>
  <c r="D221" i="1" a="1"/>
  <c r="D221" i="1" s="1"/>
  <c r="Q220" i="1"/>
  <c r="D220" i="1" a="1"/>
  <c r="D220" i="1"/>
  <c r="T219" i="1"/>
  <c r="Q219" i="1"/>
  <c r="L219" i="1"/>
  <c r="D219" i="1" a="1"/>
  <c r="D219" i="1" s="1"/>
  <c r="T218" i="1"/>
  <c r="Q218" i="1"/>
  <c r="L218" i="1"/>
  <c r="D218" i="1" a="1"/>
  <c r="D218" i="1"/>
  <c r="J217" i="1"/>
  <c r="E217" i="1"/>
  <c r="C217" i="1"/>
  <c r="B217" i="1"/>
  <c r="T216" i="1"/>
  <c r="J216" i="1"/>
  <c r="E216" i="1"/>
  <c r="D216" i="1" a="1"/>
  <c r="D216" i="1"/>
  <c r="C216" i="1"/>
  <c r="B216" i="1"/>
  <c r="T215" i="1"/>
  <c r="L215" i="1"/>
  <c r="D215" i="1" a="1"/>
  <c r="D215" i="1" s="1"/>
  <c r="T214" i="1"/>
  <c r="L214" i="1" s="1"/>
  <c r="D214" i="1" a="1"/>
  <c r="D214" i="1"/>
  <c r="T213" i="1"/>
  <c r="L213" i="1"/>
  <c r="D213" i="1" a="1"/>
  <c r="D213" i="1"/>
  <c r="T212" i="1"/>
  <c r="L212" i="1"/>
  <c r="D212" i="1" a="1"/>
  <c r="D212" i="1" s="1"/>
  <c r="T211" i="1"/>
  <c r="L211" i="1"/>
  <c r="D211" i="1" a="1"/>
  <c r="D211" i="1"/>
  <c r="T210" i="1"/>
  <c r="L210" i="1"/>
  <c r="D210" i="1" a="1"/>
  <c r="D210" i="1"/>
  <c r="T209" i="1"/>
  <c r="D209" i="1" a="1"/>
  <c r="D209" i="1" s="1"/>
  <c r="T208" i="1"/>
  <c r="Q208" i="1"/>
  <c r="D208" i="1" a="1"/>
  <c r="D208" i="1"/>
  <c r="L207" i="1"/>
  <c r="J207" i="1"/>
  <c r="E207" i="1"/>
  <c r="C207" i="1"/>
  <c r="B207" i="1"/>
  <c r="L206" i="1"/>
  <c r="J206" i="1"/>
  <c r="E206" i="1"/>
  <c r="D206" i="1" a="1"/>
  <c r="D206" i="1" s="1"/>
  <c r="C206" i="1"/>
  <c r="B206" i="1"/>
  <c r="L205" i="1"/>
  <c r="D205" i="1" a="1"/>
  <c r="D205" i="1" s="1"/>
  <c r="L204" i="1"/>
  <c r="D204" i="1" a="1"/>
  <c r="D204" i="1" s="1"/>
  <c r="L203" i="1"/>
  <c r="D203" i="1" a="1"/>
  <c r="D203" i="1"/>
  <c r="L202" i="1"/>
  <c r="D202" i="1" a="1"/>
  <c r="D202" i="1"/>
  <c r="L201" i="1"/>
  <c r="D201" i="1" a="1"/>
  <c r="D201" i="1"/>
  <c r="J200" i="1"/>
  <c r="E200" i="1"/>
  <c r="C200" i="1"/>
  <c r="B200" i="1"/>
  <c r="J199" i="1"/>
  <c r="E199" i="1"/>
  <c r="D199" i="1" a="1"/>
  <c r="D199" i="1" s="1"/>
  <c r="C199" i="1"/>
  <c r="B199" i="1"/>
  <c r="D198" i="1" a="1"/>
  <c r="D198" i="1"/>
  <c r="D197" i="1" a="1"/>
  <c r="D197" i="1"/>
  <c r="D196" i="1" a="1"/>
  <c r="D196" i="1"/>
  <c r="Q195" i="1"/>
  <c r="D195" i="1" a="1"/>
  <c r="D195" i="1" s="1"/>
  <c r="T194" i="1"/>
  <c r="L194" i="1" s="1"/>
  <c r="Q194" i="1"/>
  <c r="D194" i="1" a="1"/>
  <c r="D194" i="1" s="1"/>
  <c r="J193" i="1"/>
  <c r="E193" i="1"/>
  <c r="C193" i="1"/>
  <c r="B193" i="1"/>
  <c r="J192" i="1"/>
  <c r="E192" i="1"/>
  <c r="D192" i="1" a="1"/>
  <c r="D192" i="1" s="1"/>
  <c r="C192" i="1"/>
  <c r="B192" i="1"/>
  <c r="D191" i="1" a="1"/>
  <c r="D191" i="1" s="1"/>
  <c r="D190" i="1" a="1"/>
  <c r="D190" i="1"/>
  <c r="D189" i="1" a="1"/>
  <c r="D189" i="1" s="1"/>
  <c r="D188" i="1" a="1"/>
  <c r="D188" i="1"/>
  <c r="Q187" i="1"/>
  <c r="D187" i="1" a="1"/>
  <c r="D187" i="1"/>
  <c r="L186" i="1"/>
  <c r="J186" i="1"/>
  <c r="E186" i="1"/>
  <c r="C186" i="1"/>
  <c r="B186" i="1"/>
  <c r="J185" i="1"/>
  <c r="E185" i="1"/>
  <c r="D185" i="1" a="1"/>
  <c r="D185" i="1" s="1"/>
  <c r="C185" i="1"/>
  <c r="B185" i="1"/>
  <c r="D184" i="1" a="1"/>
  <c r="D184" i="1" s="1"/>
  <c r="L183" i="1"/>
  <c r="D183" i="1" a="1"/>
  <c r="D183" i="1"/>
  <c r="D182" i="1" a="1"/>
  <c r="D182" i="1"/>
  <c r="D181" i="1" a="1"/>
  <c r="D181" i="1" s="1"/>
  <c r="D180" i="1" a="1"/>
  <c r="D180" i="1"/>
  <c r="D179" i="1" a="1"/>
  <c r="D179" i="1" s="1"/>
  <c r="L178" i="1"/>
  <c r="D178" i="1" a="1"/>
  <c r="D178" i="1" s="1"/>
  <c r="E177" i="1"/>
  <c r="C177" i="1"/>
  <c r="B177" i="1"/>
  <c r="E176" i="1"/>
  <c r="D176" i="1" a="1"/>
  <c r="D176" i="1"/>
  <c r="C176" i="1"/>
  <c r="B176" i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Q169" i="1"/>
  <c r="D169" i="1" a="1"/>
  <c r="D169" i="1"/>
  <c r="T168" i="1"/>
  <c r="Q168" i="1"/>
  <c r="L168" i="1"/>
  <c r="D168" i="1" a="1"/>
  <c r="D168" i="1" s="1"/>
  <c r="J167" i="1"/>
  <c r="E167" i="1"/>
  <c r="C167" i="1"/>
  <c r="B167" i="1"/>
  <c r="J166" i="1"/>
  <c r="E166" i="1"/>
  <c r="D166" i="1" a="1"/>
  <c r="D166" i="1" s="1"/>
  <c r="C166" i="1"/>
  <c r="B166" i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/>
  <c r="D157" i="1" a="1"/>
  <c r="D157" i="1" s="1"/>
  <c r="T156" i="1"/>
  <c r="L156" i="1" s="1"/>
  <c r="Q156" i="1"/>
  <c r="D156" i="1" a="1"/>
  <c r="D156" i="1" s="1"/>
  <c r="J155" i="1"/>
  <c r="E155" i="1"/>
  <c r="C155" i="1"/>
  <c r="B155" i="1"/>
  <c r="J154" i="1"/>
  <c r="E154" i="1"/>
  <c r="D154" i="1" a="1"/>
  <c r="D154" i="1" s="1"/>
  <c r="C154" i="1"/>
  <c r="B154" i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Q148" i="1"/>
  <c r="D148" i="1" a="1"/>
  <c r="D148" i="1"/>
  <c r="Q147" i="1"/>
  <c r="D147" i="1" a="1"/>
  <c r="D147" i="1"/>
  <c r="T146" i="1"/>
  <c r="Q146" i="1"/>
  <c r="L146" i="1"/>
  <c r="D146" i="1" a="1"/>
  <c r="D146" i="1"/>
  <c r="J145" i="1"/>
  <c r="E145" i="1"/>
  <c r="C145" i="1"/>
  <c r="B145" i="1"/>
  <c r="J144" i="1"/>
  <c r="E144" i="1"/>
  <c r="D144" i="1" a="1"/>
  <c r="D144" i="1"/>
  <c r="C144" i="1"/>
  <c r="B144" i="1"/>
  <c r="D143" i="1" a="1"/>
  <c r="D143" i="1"/>
  <c r="D142" i="1" a="1"/>
  <c r="D142" i="1"/>
  <c r="D141" i="1" a="1"/>
  <c r="D141" i="1"/>
  <c r="D140" i="1" a="1"/>
  <c r="D140" i="1"/>
  <c r="D139" i="1" a="1"/>
  <c r="D139" i="1"/>
  <c r="D138" i="1" a="1"/>
  <c r="D138" i="1" s="1"/>
  <c r="Q137" i="1"/>
  <c r="D137" i="1" a="1"/>
  <c r="D137" i="1" s="1"/>
  <c r="T136" i="1"/>
  <c r="L136" i="1" s="1"/>
  <c r="Q136" i="1"/>
  <c r="D136" i="1" a="1"/>
  <c r="D136" i="1" s="1"/>
  <c r="J135" i="1"/>
  <c r="E135" i="1"/>
  <c r="C135" i="1"/>
  <c r="B135" i="1"/>
  <c r="J134" i="1"/>
  <c r="E134" i="1"/>
  <c r="D134" i="1" a="1"/>
  <c r="D134" i="1" s="1"/>
  <c r="C134" i="1"/>
  <c r="B134" i="1"/>
  <c r="D133" i="1" a="1"/>
  <c r="D133" i="1" s="1"/>
  <c r="D132" i="1" a="1"/>
  <c r="D132" i="1"/>
  <c r="Q131" i="1"/>
  <c r="D131" i="1" a="1"/>
  <c r="D131" i="1"/>
  <c r="T130" i="1"/>
  <c r="L130" i="1" s="1"/>
  <c r="Q130" i="1"/>
  <c r="D130" i="1" a="1"/>
  <c r="D130" i="1" s="1"/>
  <c r="T129" i="1"/>
  <c r="Q129" i="1"/>
  <c r="L129" i="1"/>
  <c r="D129" i="1" a="1"/>
  <c r="D129" i="1" s="1"/>
  <c r="Q128" i="1"/>
  <c r="L128" i="1"/>
  <c r="J128" i="1"/>
  <c r="E128" i="1"/>
  <c r="C128" i="1"/>
  <c r="B128" i="1"/>
  <c r="T127" i="1"/>
  <c r="Q127" i="1"/>
  <c r="L127" i="1"/>
  <c r="J127" i="1"/>
  <c r="E127" i="1"/>
  <c r="D127" i="1" a="1"/>
  <c r="D127" i="1"/>
  <c r="C127" i="1"/>
  <c r="B127" i="1"/>
  <c r="T126" i="1"/>
  <c r="Q126" i="1"/>
  <c r="L126" i="1"/>
  <c r="D126" i="1" a="1"/>
  <c r="D126" i="1"/>
  <c r="T125" i="1"/>
  <c r="Q125" i="1"/>
  <c r="L125" i="1" s="1"/>
  <c r="D125" i="1" a="1"/>
  <c r="D125" i="1" s="1"/>
  <c r="T124" i="1"/>
  <c r="L124" i="1" s="1"/>
  <c r="Q124" i="1"/>
  <c r="D124" i="1" a="1"/>
  <c r="D124" i="1" s="1"/>
  <c r="T123" i="1"/>
  <c r="Q123" i="1"/>
  <c r="L123" i="1"/>
  <c r="D123" i="1" a="1"/>
  <c r="D123" i="1"/>
  <c r="T122" i="1"/>
  <c r="Q122" i="1"/>
  <c r="L122" i="1"/>
  <c r="D122" i="1" a="1"/>
  <c r="D122" i="1" s="1"/>
  <c r="T121" i="1"/>
  <c r="Q121" i="1"/>
  <c r="D121" i="1" a="1"/>
  <c r="D121" i="1" s="1"/>
  <c r="T120" i="1"/>
  <c r="Q120" i="1"/>
  <c r="L120" i="1"/>
  <c r="D120" i="1" a="1"/>
  <c r="D120" i="1" s="1"/>
  <c r="L119" i="1"/>
  <c r="J119" i="1"/>
  <c r="E119" i="1"/>
  <c r="C119" i="1"/>
  <c r="B119" i="1"/>
  <c r="L118" i="1"/>
  <c r="J118" i="1"/>
  <c r="E118" i="1"/>
  <c r="D118" i="1" a="1"/>
  <c r="D118" i="1"/>
  <c r="C118" i="1"/>
  <c r="B118" i="1"/>
  <c r="L117" i="1"/>
  <c r="D117" i="1" a="1"/>
  <c r="D117" i="1" s="1"/>
  <c r="L116" i="1"/>
  <c r="D116" i="1" a="1"/>
  <c r="D116" i="1"/>
  <c r="L115" i="1"/>
  <c r="D115" i="1" a="1"/>
  <c r="D115" i="1"/>
  <c r="L114" i="1"/>
  <c r="D114" i="1" a="1"/>
  <c r="D114" i="1"/>
  <c r="L113" i="1"/>
  <c r="D113" i="1" a="1"/>
  <c r="D113" i="1" s="1"/>
  <c r="L112" i="1"/>
  <c r="D112" i="1" a="1"/>
  <c r="D112" i="1"/>
  <c r="L111" i="1"/>
  <c r="D111" i="1" a="1"/>
  <c r="D111" i="1"/>
  <c r="L110" i="1"/>
  <c r="D110" i="1" a="1"/>
  <c r="D110" i="1"/>
  <c r="L109" i="1"/>
  <c r="D109" i="1" a="1"/>
  <c r="D109" i="1" s="1"/>
  <c r="L108" i="1"/>
  <c r="D108" i="1" a="1"/>
  <c r="D108" i="1"/>
  <c r="J107" i="1"/>
  <c r="E107" i="1"/>
  <c r="C107" i="1"/>
  <c r="B107" i="1"/>
  <c r="L106" i="1"/>
  <c r="J106" i="1"/>
  <c r="E106" i="1"/>
  <c r="D106" i="1" a="1"/>
  <c r="D106" i="1" s="1"/>
  <c r="C106" i="1"/>
  <c r="B106" i="1"/>
  <c r="L105" i="1"/>
  <c r="D105" i="1" a="1"/>
  <c r="D105" i="1" s="1"/>
  <c r="L104" i="1"/>
  <c r="D104" i="1" a="1"/>
  <c r="D104" i="1" s="1"/>
  <c r="L103" i="1"/>
  <c r="D103" i="1" a="1"/>
  <c r="D103" i="1"/>
  <c r="L102" i="1"/>
  <c r="D102" i="1" a="1"/>
  <c r="D102" i="1" s="1"/>
  <c r="L101" i="1"/>
  <c r="D101" i="1" a="1"/>
  <c r="D101" i="1"/>
  <c r="L100" i="1"/>
  <c r="J100" i="1"/>
  <c r="E100" i="1"/>
  <c r="C100" i="1"/>
  <c r="B100" i="1"/>
  <c r="L99" i="1"/>
  <c r="J99" i="1"/>
  <c r="E99" i="1"/>
  <c r="D99" i="1" a="1"/>
  <c r="D99" i="1"/>
  <c r="C99" i="1"/>
  <c r="B99" i="1"/>
  <c r="L98" i="1"/>
  <c r="D98" i="1" a="1"/>
  <c r="D98" i="1" s="1"/>
  <c r="L97" i="1"/>
  <c r="D97" i="1" a="1"/>
  <c r="D97" i="1"/>
  <c r="L96" i="1"/>
  <c r="D96" i="1" a="1"/>
  <c r="D96" i="1" s="1"/>
  <c r="L95" i="1"/>
  <c r="D95" i="1" a="1"/>
  <c r="D95" i="1" s="1"/>
  <c r="L94" i="1"/>
  <c r="D94" i="1" a="1"/>
  <c r="D94" i="1" s="1"/>
  <c r="L93" i="1"/>
  <c r="D93" i="1" a="1"/>
  <c r="D93" i="1"/>
  <c r="L92" i="1"/>
  <c r="D92" i="1" a="1"/>
  <c r="D92" i="1"/>
  <c r="J91" i="1"/>
  <c r="E91" i="1"/>
  <c r="C91" i="1"/>
  <c r="B91" i="1"/>
  <c r="J90" i="1"/>
  <c r="E90" i="1"/>
  <c r="D90" i="1" a="1"/>
  <c r="D90" i="1"/>
  <c r="C90" i="1"/>
  <c r="B90" i="1"/>
  <c r="D89" i="1" a="1"/>
  <c r="D89" i="1" s="1"/>
  <c r="D88" i="1" a="1"/>
  <c r="D88" i="1" s="1"/>
  <c r="D87" i="1" a="1"/>
  <c r="D87" i="1"/>
  <c r="D86" i="1" a="1"/>
  <c r="D86" i="1" s="1"/>
  <c r="D85" i="1" a="1"/>
  <c r="D85" i="1" s="1"/>
  <c r="D84" i="1" a="1"/>
  <c r="D84" i="1" s="1"/>
  <c r="Q83" i="1"/>
  <c r="D83" i="1" a="1"/>
  <c r="D83" i="1"/>
  <c r="T82" i="1"/>
  <c r="Q82" i="1"/>
  <c r="L82" i="1" s="1"/>
  <c r="D82" i="1" a="1"/>
  <c r="D82" i="1"/>
  <c r="J81" i="1"/>
  <c r="E81" i="1"/>
  <c r="C81" i="1"/>
  <c r="B81" i="1"/>
  <c r="J80" i="1"/>
  <c r="E80" i="1"/>
  <c r="D80" i="1" a="1"/>
  <c r="D80" i="1"/>
  <c r="C80" i="1"/>
  <c r="B80" i="1"/>
  <c r="D79" i="1" a="1"/>
  <c r="D79" i="1" s="1"/>
  <c r="D78" i="1" a="1"/>
  <c r="D78" i="1"/>
  <c r="D77" i="1" a="1"/>
  <c r="D77" i="1"/>
  <c r="D76" i="1" a="1"/>
  <c r="D76" i="1"/>
  <c r="D75" i="1" a="1"/>
  <c r="D75" i="1"/>
  <c r="D74" i="1" a="1"/>
  <c r="D74" i="1"/>
  <c r="Q73" i="1"/>
  <c r="D73" i="1" a="1"/>
  <c r="D73" i="1" s="1"/>
  <c r="T72" i="1"/>
  <c r="Q72" i="1"/>
  <c r="L72" i="1" s="1"/>
  <c r="D72" i="1" a="1"/>
  <c r="D72" i="1" s="1"/>
  <c r="J71" i="1"/>
  <c r="E71" i="1"/>
  <c r="C71" i="1"/>
  <c r="B71" i="1"/>
  <c r="J70" i="1"/>
  <c r="E70" i="1"/>
  <c r="D70" i="1" a="1"/>
  <c r="D70" i="1" s="1"/>
  <c r="C70" i="1"/>
  <c r="B70" i="1"/>
  <c r="D69" i="1" a="1"/>
  <c r="D69" i="1" s="1"/>
  <c r="D68" i="1" a="1"/>
  <c r="D68" i="1"/>
  <c r="D67" i="1" a="1"/>
  <c r="D67" i="1" s="1"/>
  <c r="D66" i="1" a="1"/>
  <c r="D66" i="1"/>
  <c r="D65" i="1" a="1"/>
  <c r="D65" i="1" s="1"/>
  <c r="D64" i="1" a="1"/>
  <c r="D64" i="1"/>
  <c r="D63" i="1" a="1"/>
  <c r="D63" i="1" s="1"/>
  <c r="D62" i="1" a="1"/>
  <c r="D62" i="1" s="1"/>
  <c r="D61" i="1" a="1"/>
  <c r="D61" i="1" s="1"/>
  <c r="Q60" i="1"/>
  <c r="D60" i="1" a="1"/>
  <c r="D60" i="1"/>
  <c r="J59" i="1"/>
  <c r="E59" i="1"/>
  <c r="C59" i="1"/>
  <c r="B59" i="1"/>
  <c r="J58" i="1"/>
  <c r="E58" i="1"/>
  <c r="D58" i="1" a="1"/>
  <c r="D58" i="1"/>
  <c r="C58" i="1"/>
  <c r="B58" i="1"/>
  <c r="D57" i="1" a="1"/>
  <c r="D57" i="1"/>
  <c r="D56" i="1" a="1"/>
  <c r="D56" i="1"/>
  <c r="D55" i="1" a="1"/>
  <c r="D55" i="1" s="1"/>
  <c r="D54" i="1" a="1"/>
  <c r="D54" i="1"/>
  <c r="D53" i="1" a="1"/>
  <c r="D53" i="1"/>
  <c r="Q52" i="1"/>
  <c r="D52" i="1" a="1"/>
  <c r="D52" i="1"/>
  <c r="T51" i="1"/>
  <c r="L51" i="1" s="1"/>
  <c r="Q51" i="1"/>
  <c r="D51" i="1" a="1"/>
  <c r="D51" i="1" s="1"/>
  <c r="J50" i="1"/>
  <c r="E50" i="1"/>
  <c r="C50" i="1"/>
  <c r="B50" i="1"/>
  <c r="J49" i="1"/>
  <c r="E49" i="1"/>
  <c r="D49" i="1" a="1"/>
  <c r="D49" i="1"/>
  <c r="C49" i="1"/>
  <c r="B49" i="1"/>
  <c r="D48" i="1" a="1"/>
  <c r="D48" i="1"/>
  <c r="D47" i="1" a="1"/>
  <c r="D47" i="1" s="1"/>
  <c r="D46" i="1" a="1"/>
  <c r="D46" i="1" s="1"/>
  <c r="D45" i="1" a="1"/>
  <c r="D45" i="1" s="1"/>
  <c r="D44" i="1" a="1"/>
  <c r="D44" i="1"/>
  <c r="D43" i="1" a="1"/>
  <c r="D43" i="1" s="1"/>
  <c r="D42" i="1" a="1"/>
  <c r="D42" i="1"/>
  <c r="Q41" i="1"/>
  <c r="D41" i="1" a="1"/>
  <c r="D41" i="1"/>
  <c r="J40" i="1"/>
  <c r="E40" i="1"/>
  <c r="C40" i="1"/>
  <c r="B40" i="1"/>
  <c r="J39" i="1"/>
  <c r="E39" i="1"/>
  <c r="D39" i="1" a="1"/>
  <c r="D39" i="1"/>
  <c r="C39" i="1"/>
  <c r="B39" i="1"/>
  <c r="D38" i="1" a="1"/>
  <c r="D38" i="1"/>
  <c r="D37" i="1" a="1"/>
  <c r="D37" i="1"/>
  <c r="D36" i="1" a="1"/>
  <c r="D36" i="1"/>
  <c r="D35" i="1" a="1"/>
  <c r="D35" i="1"/>
  <c r="D34" i="1" a="1"/>
  <c r="D34" i="1"/>
  <c r="D33" i="1" a="1"/>
  <c r="D33" i="1"/>
  <c r="D32" i="1" a="1"/>
  <c r="D32" i="1"/>
  <c r="D31" i="1" a="1"/>
  <c r="D31" i="1" s="1"/>
  <c r="D30" i="1" a="1"/>
  <c r="D30" i="1" s="1"/>
  <c r="D29" i="1" a="1"/>
  <c r="D29" i="1"/>
  <c r="J28" i="1"/>
  <c r="E28" i="1"/>
  <c r="C28" i="1"/>
  <c r="B28" i="1"/>
  <c r="J27" i="1"/>
  <c r="E27" i="1"/>
  <c r="D27" i="1" a="1"/>
  <c r="D27" i="1"/>
  <c r="C27" i="1"/>
  <c r="B27" i="1"/>
  <c r="D26" i="1" a="1"/>
  <c r="D26" i="1" s="1"/>
  <c r="D25" i="1" a="1"/>
  <c r="D25" i="1" s="1"/>
  <c r="D24" i="1" a="1"/>
  <c r="D24" i="1"/>
  <c r="D23" i="1" a="1"/>
  <c r="D23" i="1"/>
  <c r="D22" i="1" a="1"/>
  <c r="D22" i="1"/>
  <c r="D21" i="1" a="1"/>
  <c r="D21" i="1"/>
  <c r="D20" i="1" a="1"/>
  <c r="D20" i="1"/>
  <c r="D19" i="1" a="1"/>
  <c r="D19" i="1" s="1"/>
  <c r="D18" i="1" a="1"/>
  <c r="D18" i="1" s="1"/>
  <c r="Q17" i="1"/>
  <c r="D17" i="1" a="1"/>
  <c r="D17" i="1"/>
  <c r="J16" i="1"/>
  <c r="E16" i="1"/>
  <c r="C16" i="1"/>
  <c r="B16" i="1"/>
  <c r="J15" i="1"/>
  <c r="E15" i="1"/>
  <c r="D15" i="1" a="1"/>
  <c r="D15" i="1" s="1"/>
  <c r="C15" i="1"/>
  <c r="B15" i="1"/>
  <c r="D14" i="1" a="1"/>
  <c r="D14" i="1"/>
  <c r="D13" i="1" a="1"/>
  <c r="D13" i="1" s="1"/>
  <c r="D12" i="1" a="1"/>
  <c r="D12" i="1"/>
  <c r="D11" i="1" a="1"/>
  <c r="D11" i="1" s="1"/>
  <c r="D10" i="1" a="1"/>
  <c r="D10" i="1"/>
  <c r="D9" i="1" a="1"/>
  <c r="D9" i="1" s="1"/>
  <c r="D8" i="1" a="1"/>
  <c r="D8" i="1" s="1"/>
  <c r="Q7" i="1"/>
  <c r="D7" i="1" a="1"/>
  <c r="D7" i="1" s="1"/>
  <c r="T6" i="1"/>
  <c r="Q6" i="1"/>
  <c r="L6" i="1" s="1"/>
  <c r="D6" i="1" a="1"/>
  <c r="D6" i="1" s="1"/>
  <c r="T5" i="1"/>
  <c r="L5" i="1" s="1"/>
  <c r="Q5" i="1"/>
  <c r="D5" i="1" a="1"/>
  <c r="D5" i="1"/>
  <c r="L278" i="1" l="1"/>
  <c r="L274" i="1"/>
  <c r="L245" i="1"/>
  <c r="L243" i="1"/>
  <c r="L244" i="1"/>
  <c r="L249" i="1"/>
  <c r="L247" i="1"/>
  <c r="L235" i="1"/>
  <c r="L234" i="1"/>
  <c r="L208" i="1"/>
  <c r="Q196" i="1"/>
  <c r="T195" i="1"/>
  <c r="L195" i="1" s="1"/>
  <c r="Q189" i="1"/>
  <c r="T188" i="1"/>
  <c r="L188" i="1" s="1"/>
  <c r="T187" i="1"/>
  <c r="L187" i="1" s="1"/>
  <c r="Q188" i="1"/>
  <c r="T169" i="1"/>
  <c r="L169" i="1" s="1"/>
  <c r="Q170" i="1"/>
  <c r="T147" i="1"/>
  <c r="L147" i="1" s="1"/>
  <c r="T137" i="1"/>
  <c r="L137" i="1" s="1"/>
  <c r="Q138" i="1"/>
  <c r="L121" i="1"/>
  <c r="Q74" i="1"/>
  <c r="T73" i="1"/>
  <c r="L73" i="1" s="1"/>
  <c r="L41" i="1"/>
  <c r="T61" i="1"/>
  <c r="Q53" i="1"/>
  <c r="T52" i="1"/>
  <c r="L52" i="1" s="1"/>
  <c r="Q42" i="1"/>
  <c r="T29" i="1"/>
  <c r="Q30" i="1"/>
  <c r="T17" i="1"/>
  <c r="L17" i="1" s="1"/>
  <c r="Q8" i="1"/>
  <c r="T7" i="1"/>
  <c r="L7" i="1" s="1"/>
  <c r="Q221" i="1"/>
  <c r="T220" i="1"/>
  <c r="L220" i="1" s="1"/>
  <c r="Q197" i="1"/>
  <c r="T196" i="1"/>
  <c r="L196" i="1" s="1"/>
  <c r="Q171" i="1"/>
  <c r="T170" i="1"/>
  <c r="L170" i="1" s="1"/>
  <c r="Q149" i="1"/>
  <c r="T148" i="1"/>
  <c r="L148" i="1" s="1"/>
  <c r="Q139" i="1"/>
  <c r="T138" i="1"/>
  <c r="L138" i="1" s="1"/>
  <c r="T131" i="1"/>
  <c r="L131" i="1" s="1"/>
  <c r="Q132" i="1"/>
  <c r="Q84" i="1"/>
  <c r="T83" i="1"/>
  <c r="L83" i="1" s="1"/>
  <c r="Q75" i="1"/>
  <c r="T74" i="1"/>
  <c r="L74" i="1" s="1"/>
  <c r="T60" i="1"/>
  <c r="L60" i="1" s="1"/>
  <c r="Q61" i="1"/>
  <c r="Q54" i="1"/>
  <c r="T53" i="1"/>
  <c r="L53" i="1" s="1"/>
  <c r="T30" i="1"/>
  <c r="L30" i="1" s="1"/>
  <c r="Q31" i="1"/>
  <c r="L29" i="1"/>
  <c r="T189" i="1" l="1"/>
  <c r="L189" i="1" s="1"/>
  <c r="Q190" i="1"/>
  <c r="T157" i="1"/>
  <c r="L157" i="1" s="1"/>
  <c r="Q158" i="1"/>
  <c r="L61" i="1"/>
  <c r="Q62" i="1"/>
  <c r="Q43" i="1"/>
  <c r="T42" i="1"/>
  <c r="L42" i="1"/>
  <c r="Q19" i="1"/>
  <c r="T18" i="1"/>
  <c r="L18" i="1" s="1"/>
  <c r="Q9" i="1"/>
  <c r="T8" i="1"/>
  <c r="L8" i="1" s="1"/>
  <c r="T221" i="1"/>
  <c r="L221" i="1" s="1"/>
  <c r="Q222" i="1"/>
  <c r="Q198" i="1"/>
  <c r="T197" i="1"/>
  <c r="L197" i="1" s="1"/>
  <c r="T171" i="1"/>
  <c r="L171" i="1" s="1"/>
  <c r="Q172" i="1"/>
  <c r="Q150" i="1"/>
  <c r="T149" i="1"/>
  <c r="L149" i="1" s="1"/>
  <c r="Q140" i="1"/>
  <c r="T139" i="1"/>
  <c r="L139" i="1" s="1"/>
  <c r="Q133" i="1"/>
  <c r="T132" i="1"/>
  <c r="L132" i="1" s="1"/>
  <c r="T84" i="1"/>
  <c r="Q85" i="1"/>
  <c r="L84" i="1"/>
  <c r="T75" i="1"/>
  <c r="L75" i="1" s="1"/>
  <c r="Q76" i="1"/>
  <c r="L54" i="1"/>
  <c r="T54" i="1"/>
  <c r="Q55" i="1"/>
  <c r="Q32" i="1"/>
  <c r="T31" i="1"/>
  <c r="L31" i="1" s="1"/>
  <c r="Q191" i="1" l="1"/>
  <c r="T190" i="1"/>
  <c r="L190" i="1" s="1"/>
  <c r="Q159" i="1"/>
  <c r="T158" i="1"/>
  <c r="L158" i="1" s="1"/>
  <c r="T62" i="1"/>
  <c r="L62" i="1" s="1"/>
  <c r="Q63" i="1"/>
  <c r="Q44" i="1"/>
  <c r="T43" i="1"/>
  <c r="L43" i="1" s="1"/>
  <c r="T19" i="1"/>
  <c r="L19" i="1" s="1"/>
  <c r="Q20" i="1"/>
  <c r="T9" i="1"/>
  <c r="L9" i="1" s="1"/>
  <c r="Q10" i="1"/>
  <c r="Q223" i="1"/>
  <c r="T222" i="1"/>
  <c r="L222" i="1" s="1"/>
  <c r="T198" i="1"/>
  <c r="L198" i="1" s="1"/>
  <c r="Q199" i="1"/>
  <c r="Q173" i="1"/>
  <c r="T172" i="1"/>
  <c r="L172" i="1" s="1"/>
  <c r="T150" i="1"/>
  <c r="Q151" i="1"/>
  <c r="L150" i="1"/>
  <c r="Q141" i="1"/>
  <c r="T140" i="1"/>
  <c r="L140" i="1" s="1"/>
  <c r="Q134" i="1"/>
  <c r="T133" i="1"/>
  <c r="L133" i="1" s="1"/>
  <c r="Q86" i="1"/>
  <c r="T85" i="1"/>
  <c r="L85" i="1" s="1"/>
  <c r="Q77" i="1"/>
  <c r="T76" i="1"/>
  <c r="L76" i="1" s="1"/>
  <c r="Q56" i="1"/>
  <c r="T55" i="1"/>
  <c r="L55" i="1" s="1"/>
  <c r="Q33" i="1"/>
  <c r="T32" i="1"/>
  <c r="L32" i="1" s="1"/>
  <c r="T191" i="1" l="1"/>
  <c r="L191" i="1" s="1"/>
  <c r="Q192" i="1"/>
  <c r="Q160" i="1"/>
  <c r="T159" i="1"/>
  <c r="L159" i="1" s="1"/>
  <c r="T63" i="1"/>
  <c r="L63" i="1" s="1"/>
  <c r="Q64" i="1"/>
  <c r="Q45" i="1"/>
  <c r="T44" i="1"/>
  <c r="L44" i="1" s="1"/>
  <c r="Q21" i="1"/>
  <c r="T20" i="1"/>
  <c r="L20" i="1" s="1"/>
  <c r="T10" i="1"/>
  <c r="L10" i="1" s="1"/>
  <c r="Q11" i="1"/>
  <c r="Q224" i="1"/>
  <c r="T223" i="1"/>
  <c r="L223" i="1" s="1"/>
  <c r="Q200" i="1"/>
  <c r="L200" i="1" s="1"/>
  <c r="T199" i="1"/>
  <c r="L199" i="1" s="1"/>
  <c r="Q174" i="1"/>
  <c r="T173" i="1"/>
  <c r="L173" i="1" s="1"/>
  <c r="Q152" i="1"/>
  <c r="T151" i="1"/>
  <c r="L151" i="1" s="1"/>
  <c r="T141" i="1"/>
  <c r="Q142" i="1"/>
  <c r="L141" i="1"/>
  <c r="Q135" i="1"/>
  <c r="L135" i="1" s="1"/>
  <c r="T134" i="1"/>
  <c r="L134" i="1" s="1"/>
  <c r="Q87" i="1"/>
  <c r="T86" i="1"/>
  <c r="L86" i="1" s="1"/>
  <c r="Q78" i="1"/>
  <c r="T77" i="1"/>
  <c r="L77" i="1" s="1"/>
  <c r="Q57" i="1"/>
  <c r="T56" i="1"/>
  <c r="L56" i="1" s="1"/>
  <c r="T33" i="1"/>
  <c r="L33" i="1" s="1"/>
  <c r="Q34" i="1"/>
  <c r="Q193" i="1" l="1"/>
  <c r="L193" i="1" s="1"/>
  <c r="T192" i="1"/>
  <c r="L192" i="1" s="1"/>
  <c r="Q161" i="1"/>
  <c r="T160" i="1"/>
  <c r="L160" i="1" s="1"/>
  <c r="T64" i="1"/>
  <c r="L64" i="1" s="1"/>
  <c r="Q65" i="1"/>
  <c r="T45" i="1"/>
  <c r="L45" i="1" s="1"/>
  <c r="Q46" i="1"/>
  <c r="Q22" i="1"/>
  <c r="T21" i="1"/>
  <c r="L21" i="1" s="1"/>
  <c r="T11" i="1"/>
  <c r="L11" i="1" s="1"/>
  <c r="Q12" i="1"/>
  <c r="T224" i="1"/>
  <c r="Q225" i="1"/>
  <c r="L224" i="1"/>
  <c r="Q175" i="1"/>
  <c r="T174" i="1"/>
  <c r="L174" i="1" s="1"/>
  <c r="Q153" i="1"/>
  <c r="T152" i="1"/>
  <c r="L152" i="1" s="1"/>
  <c r="Q143" i="1"/>
  <c r="T142" i="1"/>
  <c r="L142" i="1" s="1"/>
  <c r="Q88" i="1"/>
  <c r="T87" i="1"/>
  <c r="L87" i="1" s="1"/>
  <c r="Q79" i="1"/>
  <c r="T78" i="1"/>
  <c r="L78" i="1" s="1"/>
  <c r="T57" i="1"/>
  <c r="L57" i="1" s="1"/>
  <c r="Q58" i="1"/>
  <c r="Q35" i="1"/>
  <c r="T34" i="1"/>
  <c r="L34" i="1" s="1"/>
  <c r="Q162" i="1" l="1"/>
  <c r="T161" i="1"/>
  <c r="L161" i="1" s="1"/>
  <c r="T65" i="1"/>
  <c r="L65" i="1" s="1"/>
  <c r="Q66" i="1"/>
  <c r="T46" i="1"/>
  <c r="L46" i="1" s="1"/>
  <c r="Q47" i="1"/>
  <c r="T22" i="1"/>
  <c r="L22" i="1" s="1"/>
  <c r="Q23" i="1"/>
  <c r="Q13" i="1"/>
  <c r="T12" i="1"/>
  <c r="L12" i="1" s="1"/>
  <c r="Q226" i="1"/>
  <c r="T225" i="1"/>
  <c r="L225" i="1" s="1"/>
  <c r="T175" i="1"/>
  <c r="L175" i="1" s="1"/>
  <c r="Q176" i="1"/>
  <c r="T153" i="1"/>
  <c r="Q154" i="1"/>
  <c r="L153" i="1"/>
  <c r="Q144" i="1"/>
  <c r="T143" i="1"/>
  <c r="L143" i="1" s="1"/>
  <c r="Q89" i="1"/>
  <c r="T88" i="1"/>
  <c r="L88" i="1"/>
  <c r="Q80" i="1"/>
  <c r="T79" i="1"/>
  <c r="L79" i="1" s="1"/>
  <c r="Q59" i="1"/>
  <c r="L59" i="1" s="1"/>
  <c r="T58" i="1"/>
  <c r="L58" i="1" s="1"/>
  <c r="Q36" i="1"/>
  <c r="T35" i="1"/>
  <c r="L35" i="1" s="1"/>
  <c r="T162" i="1" l="1"/>
  <c r="L162" i="1" s="1"/>
  <c r="Q163" i="1"/>
  <c r="Q67" i="1"/>
  <c r="T66" i="1"/>
  <c r="L66" i="1" s="1"/>
  <c r="Q48" i="1"/>
  <c r="T47" i="1"/>
  <c r="L47" i="1" s="1"/>
  <c r="Q24" i="1"/>
  <c r="T23" i="1"/>
  <c r="L23" i="1" s="1"/>
  <c r="Q14" i="1"/>
  <c r="T13" i="1"/>
  <c r="L13" i="1" s="1"/>
  <c r="Q227" i="1"/>
  <c r="T226" i="1"/>
  <c r="L226" i="1" s="1"/>
  <c r="Q177" i="1"/>
  <c r="L177" i="1" s="1"/>
  <c r="T176" i="1"/>
  <c r="L176" i="1" s="1"/>
  <c r="Q155" i="1"/>
  <c r="L155" i="1" s="1"/>
  <c r="T154" i="1"/>
  <c r="L154" i="1" s="1"/>
  <c r="Q145" i="1"/>
  <c r="L145" i="1" s="1"/>
  <c r="T144" i="1"/>
  <c r="L144" i="1" s="1"/>
  <c r="Q90" i="1"/>
  <c r="T89" i="1"/>
  <c r="L89" i="1" s="1"/>
  <c r="Q81" i="1"/>
  <c r="L81" i="1" s="1"/>
  <c r="T80" i="1"/>
  <c r="L80" i="1" s="1"/>
  <c r="Q37" i="1"/>
  <c r="T36" i="1"/>
  <c r="L36" i="1" s="1"/>
  <c r="T163" i="1" l="1"/>
  <c r="L163" i="1" s="1"/>
  <c r="Q164" i="1"/>
  <c r="T67" i="1"/>
  <c r="Q68" i="1"/>
  <c r="L67" i="1"/>
  <c r="T48" i="1"/>
  <c r="Q49" i="1"/>
  <c r="L48" i="1"/>
  <c r="T24" i="1"/>
  <c r="Q25" i="1"/>
  <c r="L24" i="1"/>
  <c r="Q15" i="1"/>
  <c r="T14" i="1"/>
  <c r="L14" i="1" s="1"/>
  <c r="T227" i="1"/>
  <c r="L227" i="1" s="1"/>
  <c r="Q228" i="1"/>
  <c r="T90" i="1"/>
  <c r="L90" i="1" s="1"/>
  <c r="Q91" i="1"/>
  <c r="L91" i="1" s="1"/>
  <c r="Q38" i="1"/>
  <c r="T37" i="1"/>
  <c r="L37" i="1" s="1"/>
  <c r="Q165" i="1" l="1"/>
  <c r="T164" i="1"/>
  <c r="L164" i="1" s="1"/>
  <c r="Q69" i="1"/>
  <c r="T68" i="1"/>
  <c r="L68" i="1" s="1"/>
  <c r="T49" i="1"/>
  <c r="L49" i="1" s="1"/>
  <c r="Q50" i="1"/>
  <c r="L50" i="1" s="1"/>
  <c r="T25" i="1"/>
  <c r="L25" i="1" s="1"/>
  <c r="Q26" i="1"/>
  <c r="T15" i="1"/>
  <c r="L15" i="1" s="1"/>
  <c r="Q16" i="1"/>
  <c r="L16" i="1" s="1"/>
  <c r="Q229" i="1"/>
  <c r="L229" i="1" s="1"/>
  <c r="T228" i="1"/>
  <c r="L228" i="1" s="1"/>
  <c r="Q39" i="1"/>
  <c r="T38" i="1"/>
  <c r="L38" i="1" s="1"/>
  <c r="T165" i="1" l="1"/>
  <c r="L165" i="1" s="1"/>
  <c r="Q166" i="1"/>
  <c r="Q70" i="1"/>
  <c r="T69" i="1"/>
  <c r="L69" i="1"/>
  <c r="Q27" i="1"/>
  <c r="T26" i="1"/>
  <c r="L26" i="1" s="1"/>
  <c r="T39" i="1"/>
  <c r="L39" i="1" s="1"/>
  <c r="Q40" i="1"/>
  <c r="L40" i="1" s="1"/>
  <c r="Q167" i="1" l="1"/>
  <c r="L167" i="1" s="1"/>
  <c r="T166" i="1"/>
  <c r="L166" i="1" s="1"/>
  <c r="Q71" i="1"/>
  <c r="L71" i="1" s="1"/>
  <c r="T70" i="1"/>
  <c r="L70" i="1" s="1"/>
  <c r="T27" i="1"/>
  <c r="Q28" i="1"/>
  <c r="L28" i="1" s="1"/>
  <c r="L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F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0:代表永久触发</t>
        </r>
      </text>
    </comment>
    <comment ref="G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I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道具id-数量</t>
        </r>
      </text>
    </comment>
    <comment ref="J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1：我方场上所有英雄
2：我方场上所有怪物
3：玩家属性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<sst xmlns="http://schemas.openxmlformats.org/spreadsheetml/2006/main" count="1794" uniqueCount="148">
  <si>
    <t>id</t>
  </si>
  <si>
    <t>灵宝id</t>
  </si>
  <si>
    <t>灵宝等级</t>
  </si>
  <si>
    <t>升级消耗</t>
  </si>
  <si>
    <t>效果</t>
  </si>
  <si>
    <t>效果触发概率</t>
  </si>
  <si>
    <t>效果数值</t>
  </si>
  <si>
    <t>效果上限</t>
  </si>
  <si>
    <t>获得的奖励</t>
  </si>
  <si>
    <t>作用目标</t>
  </si>
  <si>
    <t>作用品质</t>
  </si>
  <si>
    <t>效果描述</t>
  </si>
  <si>
    <t>f_id</t>
  </si>
  <si>
    <t>f_treasureid</t>
  </si>
  <si>
    <t>f_treasure_level</t>
  </si>
  <si>
    <t>f_upgrade_consume</t>
  </si>
  <si>
    <t>f_effect</t>
  </si>
  <si>
    <t>f_trigger_probability</t>
  </si>
  <si>
    <t>f_effect_base</t>
  </si>
  <si>
    <t>f_effect_max</t>
  </si>
  <si>
    <t>f_effect_reward</t>
  </si>
  <si>
    <t>f_object</t>
  </si>
  <si>
    <t>f_quality</t>
  </si>
  <si>
    <t>f_effect_des</t>
  </si>
  <si>
    <t>uint32</t>
  </si>
  <si>
    <t>ushort</t>
  </si>
  <si>
    <t>string</t>
  </si>
  <si>
    <t>byte</t>
  </si>
  <si>
    <t>&lt;span color='#FFFFFF'&gt;</t>
  </si>
  <si>
    <t>所有英雄攻击力增加</t>
  </si>
  <si>
    <t>&lt;/span&gt;</t>
  </si>
  <si>
    <t>&lt;span color='#45FF7A'&gt;</t>
  </si>
  <si>
    <t>所有英雄攻击速度增加</t>
  </si>
  <si>
    <t>晕眩持续时间增加</t>
  </si>
  <si>
    <t>对首领造成伤害增加</t>
  </si>
  <si>
    <t>所有英雄技能伤害增加</t>
  </si>
  <si>
    <t>使所有敌人移动速度减少</t>
  </si>
  <si>
    <t>所有英雄物理伤害增加</t>
  </si>
  <si>
    <t>所有英雄魔法伤害增加</t>
  </si>
  <si>
    <t>初始铜钱增加</t>
  </si>
  <si>
    <t>6-90</t>
  </si>
  <si>
    <t>6-110</t>
  </si>
  <si>
    <t>怪物计数上限增加</t>
  </si>
  <si>
    <t>(+1)</t>
  </si>
  <si>
    <t>6-1</t>
  </si>
  <si>
    <t>每波次结束额外获得</t>
  </si>
  <si>
    <t>枚铜钱</t>
  </si>
  <si>
    <t>史诗英雄祈愿成功概率增加</t>
  </si>
  <si>
    <t>7-1</t>
  </si>
  <si>
    <t>出售英雄时有</t>
  </si>
  <si>
    <t>概率额外获得1颗星穹石</t>
  </si>
  <si>
    <t>击杀怪物时有</t>
  </si>
  <si>
    <t>概率获得双倍铜钱</t>
  </si>
  <si>
    <t>所有英雄暴击伤害增加</t>
  </si>
  <si>
    <t>所有英雄暴击率增加</t>
  </si>
  <si>
    <t>触发暴击时，有</t>
  </si>
  <si>
    <t>概率获得1枚铜钱</t>
  </si>
  <si>
    <t>攻击力</t>
  </si>
  <si>
    <t>祈愿失败时，有</t>
  </si>
  <si>
    <t>概率获得低阶英雄</t>
  </si>
  <si>
    <t>英雄容纳数量上限增加</t>
  </si>
  <si>
    <t>概率归还消耗</t>
  </si>
  <si>
    <t>使所有敌人物理防御力减少</t>
  </si>
  <si>
    <t>使所有敌人魔法防御力减少</t>
  </si>
  <si>
    <t>当敌人晕眩时伤害增加</t>
  </si>
  <si>
    <t>完成任务时有</t>
  </si>
  <si>
    <t>传说英雄祈愿成功概率增加</t>
  </si>
  <si>
    <t>合成英雄时有</t>
  </si>
  <si>
    <t>概率额外获得一个相同的英雄</t>
  </si>
  <si>
    <t>碎片id</t>
  </si>
  <si>
    <t>灵宝名称</t>
  </si>
  <si>
    <t>基础</t>
  </si>
  <si>
    <t>品质</t>
  </si>
  <si>
    <t>基础值</t>
  </si>
  <si>
    <t>提升量</t>
  </si>
  <si>
    <t>提升等级</t>
  </si>
  <si>
    <t>满级属性</t>
  </si>
  <si>
    <t>备注</t>
  </si>
  <si>
    <t>碎片消耗</t>
  </si>
  <si>
    <t>白色</t>
  </si>
  <si>
    <t>蓝色</t>
  </si>
  <si>
    <t>紫色</t>
  </si>
  <si>
    <t>橙色</t>
  </si>
  <si>
    <t>金币消耗</t>
  </si>
  <si>
    <t>八卦镜</t>
  </si>
  <si>
    <t>芭蕉扇</t>
  </si>
  <si>
    <t>捆妖索</t>
  </si>
  <si>
    <t>打神鞭</t>
  </si>
  <si>
    <t>金箍棒</t>
  </si>
  <si>
    <t>紧箍儿</t>
  </si>
  <si>
    <t>火尖枪</t>
  </si>
  <si>
    <t>伏羲琴</t>
  </si>
  <si>
    <t>玉如意</t>
  </si>
  <si>
    <t>山河社稷图</t>
  </si>
  <si>
    <t>摇钱树</t>
  </si>
  <si>
    <t>每波次结束发放铜钱增加</t>
  </si>
  <si>
    <t>文王签</t>
  </si>
  <si>
    <t>八卦炉</t>
  </si>
  <si>
    <t>出售英雄时有xx%概率额外获得1颗星穹石</t>
  </si>
  <si>
    <t>落宝金钱</t>
  </si>
  <si>
    <t>击杀怪物时有xx%概率获得双倍铜钱</t>
  </si>
  <si>
    <t>照妖镜</t>
  </si>
  <si>
    <t>紫金铃</t>
  </si>
  <si>
    <t>炼妖壶</t>
  </si>
  <si>
    <t>触发暴击时，有x%概率获得1枚铜钱</t>
  </si>
  <si>
    <t>按10%暴击计算，大概10秒获得1个硬币</t>
  </si>
  <si>
    <t>聚宝盆</t>
  </si>
  <si>
    <t>每回合额外获得当前持有铜钱的5%，最大上限x枚铜钱</t>
  </si>
  <si>
    <t>神农尺</t>
  </si>
  <si>
    <t>提升当前持有星穹石*1%的攻击力，最多提升x攻击力</t>
  </si>
  <si>
    <t>阴阳二气瓶</t>
  </si>
  <si>
    <t>祈愿失败时，有x%概率获得低阶英雄</t>
  </si>
  <si>
    <t>封神榜</t>
  </si>
  <si>
    <t>玉净瓶</t>
  </si>
  <si>
    <t>祈愿失败时，有x%概率归还消耗</t>
  </si>
  <si>
    <t>玄武甲</t>
  </si>
  <si>
    <t>紫金冠</t>
  </si>
  <si>
    <t>玲珑宝塔</t>
  </si>
  <si>
    <t>琉璃盏</t>
  </si>
  <si>
    <t>完成任务时有x概率额外获得1颗星穹石</t>
  </si>
  <si>
    <t>如意宝珠</t>
  </si>
  <si>
    <t>女娲石</t>
  </si>
  <si>
    <t>合成英雄时有x%概率额外获得一个相同的英雄</t>
  </si>
  <si>
    <t>每回合额外获得当前持有铜钱的</t>
    <phoneticPr fontId="6" type="noConversion"/>
  </si>
  <si>
    <t>，最大上限150枚铜钱</t>
    <phoneticPr fontId="6" type="noConversion"/>
  </si>
  <si>
    <t>提升当前持有星穹石*4%的攻击力，最多提升</t>
    <phoneticPr fontId="6" type="noConversion"/>
  </si>
  <si>
    <t>6-60</t>
  </si>
  <si>
    <t>6-60</t>
    <phoneticPr fontId="6" type="noConversion"/>
  </si>
  <si>
    <t>6-120</t>
  </si>
  <si>
    <t>6-120</t>
    <phoneticPr fontId="6" type="noConversion"/>
  </si>
  <si>
    <t>6-180</t>
  </si>
  <si>
    <t>6-240</t>
  </si>
  <si>
    <t>6-300</t>
  </si>
  <si>
    <t>6-360</t>
  </si>
  <si>
    <t>6-420</t>
  </si>
  <si>
    <t>6-480</t>
  </si>
  <si>
    <t>6-540</t>
  </si>
  <si>
    <t>(+2)</t>
    <phoneticPr fontId="6" type="noConversion"/>
  </si>
  <si>
    <t>(+60)</t>
    <phoneticPr fontId="6" type="noConversion"/>
  </si>
  <si>
    <t>6-10</t>
    <phoneticPr fontId="6" type="noConversion"/>
  </si>
  <si>
    <t>6-20</t>
    <phoneticPr fontId="6" type="noConversion"/>
  </si>
  <si>
    <t>6-30</t>
  </si>
  <si>
    <t>6-40</t>
  </si>
  <si>
    <t>6-50</t>
  </si>
  <si>
    <t>6-70</t>
  </si>
  <si>
    <t>6-80</t>
  </si>
  <si>
    <t>6-100</t>
  </si>
  <si>
    <t>(+10)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</si>
</sst>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81"/>
  <sheetViews>
    <sheetView tabSelected="1" workbookViewId="0">
      <pane ySplit="4" topLeftCell="A5" activePane="bottomLeft" state="frozen"/>
      <selection pane="bottomLeft" activeCell="I11" sqref="I11"/>
    </sheetView>
  </sheetViews>
  <sheetFormatPr defaultColWidth="9" defaultRowHeight="13.8" x14ac:dyDescent="0.25"/>
  <cols>
    <col min="2" max="2" width="11.33203125" customWidth="1"/>
    <col min="3" max="3" width="14.109375" customWidth="1"/>
    <col min="4" max="4" width="19.33203125" customWidth="1"/>
    <col min="5" max="5" width="9.77734375" customWidth="1"/>
    <col min="6" max="6" width="17.77734375" customWidth="1"/>
    <col min="7" max="11" width="15.5546875" customWidth="1"/>
    <col min="12" max="12" width="158.77734375" customWidth="1"/>
    <col min="15" max="17" width="7.21875" customWidth="1"/>
    <col min="19" max="19" width="23.88671875" customWidth="1"/>
    <col min="20" max="20" width="11.66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21" x14ac:dyDescent="0.25">
      <c r="A3" t="s">
        <v>24</v>
      </c>
      <c r="B3" t="s">
        <v>24</v>
      </c>
      <c r="C3" t="s">
        <v>25</v>
      </c>
      <c r="D3" t="s">
        <v>26</v>
      </c>
      <c r="E3" t="s">
        <v>25</v>
      </c>
      <c r="F3" t="s">
        <v>25</v>
      </c>
      <c r="G3" t="s">
        <v>26</v>
      </c>
      <c r="H3" t="s">
        <v>25</v>
      </c>
      <c r="I3" t="s">
        <v>26</v>
      </c>
      <c r="J3" t="s">
        <v>27</v>
      </c>
      <c r="K3" t="s">
        <v>27</v>
      </c>
      <c r="L3" t="s">
        <v>26</v>
      </c>
    </row>
    <row r="4" spans="1:2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21" s="1" customFormat="1" x14ac:dyDescent="0.25">
      <c r="A5" s="2">
        <v>1</v>
      </c>
      <c r="B5" s="2">
        <v>1</v>
      </c>
      <c r="C5" s="3">
        <v>1</v>
      </c>
      <c r="D5" s="3" t="str" cm="1">
        <f t="array" ref="D5">VLOOKUP(B5,辅助表!A:B,2,0)&amp;"-"&amp;INDEX(辅助表!$P$2:$S$13,(Sheet1!C5+1),VLOOKUP(B5,辅助表!A:E,5,0))&amp;"|3-"&amp;INDEX(辅助表!$V$2:$Y$13,(Sheet1!C5+1),VLOOKUP(B5,辅助表!A:E,5,0))</f>
        <v>58-2|3-1000</v>
      </c>
      <c r="E5" s="3">
        <v>20002</v>
      </c>
      <c r="F5" s="3"/>
      <c r="G5" s="3">
        <v>500</v>
      </c>
      <c r="H5" s="3"/>
      <c r="I5" s="8"/>
      <c r="J5" s="3">
        <v>1</v>
      </c>
      <c r="K5" s="3"/>
      <c r="L5" s="9" t="str">
        <f>_xlfn.TEXTJOIN("",1,N5:X5)</f>
        <v>&lt;span color='#FFFFFF'&gt;所有英雄攻击力增加5%&lt;/span&gt;&lt;span color='#45FF7A'&gt;(+5%)&lt;/span&gt;</v>
      </c>
      <c r="O5" s="1" t="s">
        <v>28</v>
      </c>
      <c r="P5" s="1" t="s">
        <v>29</v>
      </c>
      <c r="Q5" s="1" t="str">
        <f>G5/100&amp;"%"</f>
        <v>5%</v>
      </c>
      <c r="R5" s="1" t="s">
        <v>30</v>
      </c>
      <c r="S5" s="1" t="s">
        <v>31</v>
      </c>
      <c r="T5" s="1" t="str">
        <f>"(+"&amp;(G6-G5)/100&amp;"%)"</f>
        <v>(+5%)</v>
      </c>
      <c r="U5" s="1" t="s">
        <v>30</v>
      </c>
    </row>
    <row r="6" spans="1:21" s="1" customFormat="1" x14ac:dyDescent="0.25">
      <c r="A6" s="2">
        <v>2</v>
      </c>
      <c r="B6" s="2">
        <v>1</v>
      </c>
      <c r="C6" s="3">
        <v>2</v>
      </c>
      <c r="D6" s="3" t="str" cm="1">
        <f t="array" ref="D6">VLOOKUP(B6,辅助表!A:B,2,0)&amp;"-"&amp;INDEX(辅助表!$P$2:$S$13,(Sheet1!C6+1),VLOOKUP(B6,辅助表!A:E,5,0))&amp;"|3-"&amp;INDEX(辅助表!$V$2:$Y$13,(Sheet1!C6+1),VLOOKUP(B6,辅助表!A:E,5,0))</f>
        <v>58-4|3-2000</v>
      </c>
      <c r="E6" s="3">
        <v>20002</v>
      </c>
      <c r="F6" s="3"/>
      <c r="G6" s="3">
        <f>G5+500</f>
        <v>1000</v>
      </c>
      <c r="H6" s="3"/>
      <c r="I6" s="8"/>
      <c r="J6" s="3">
        <v>1</v>
      </c>
      <c r="K6" s="3"/>
      <c r="L6" s="9" t="str">
        <f t="shared" ref="L6:L69" si="0">_xlfn.TEXTJOIN("",1,N6:X6)</f>
        <v>&lt;span color='#FFFFFF'&gt;所有英雄攻击力增加10%&lt;/span&gt;&lt;span color='#45FF7A'&gt;(+5%)&lt;/span&gt;</v>
      </c>
      <c r="O6" s="1" t="s">
        <v>28</v>
      </c>
      <c r="P6" s="1" t="s">
        <v>29</v>
      </c>
      <c r="Q6" s="1" t="str">
        <f t="shared" ref="Q6:Q69" si="1">G6/100&amp;"%"</f>
        <v>10%</v>
      </c>
      <c r="R6" s="1" t="s">
        <v>30</v>
      </c>
      <c r="S6" s="1" t="s">
        <v>31</v>
      </c>
      <c r="T6" s="1" t="str">
        <f t="shared" ref="T6:T69" si="2">"(+"&amp;(G7-G6)/100&amp;"%)"</f>
        <v>(+5%)</v>
      </c>
      <c r="U6" s="1" t="s">
        <v>30</v>
      </c>
    </row>
    <row r="7" spans="1:21" s="1" customFormat="1" x14ac:dyDescent="0.25">
      <c r="A7" s="2">
        <v>3</v>
      </c>
      <c r="B7" s="2">
        <v>1</v>
      </c>
      <c r="C7" s="3">
        <v>3</v>
      </c>
      <c r="D7" s="3" t="str" cm="1">
        <f t="array" ref="D7">VLOOKUP(B7,辅助表!A:B,2,0)&amp;"-"&amp;INDEX(辅助表!$P$2:$S$13,(Sheet1!C7+1),VLOOKUP(B7,辅助表!A:E,5,0))&amp;"|3-"&amp;INDEX(辅助表!$V$2:$Y$13,(Sheet1!C7+1),VLOOKUP(B7,辅助表!A:E,5,0))</f>
        <v>58-8|3-4000</v>
      </c>
      <c r="E7" s="3">
        <v>20002</v>
      </c>
      <c r="F7" s="3"/>
      <c r="G7" s="3">
        <f t="shared" ref="G7:G16" si="3">G6+500</f>
        <v>1500</v>
      </c>
      <c r="H7" s="3"/>
      <c r="I7" s="8"/>
      <c r="J7" s="3">
        <v>1</v>
      </c>
      <c r="K7" s="3"/>
      <c r="L7" s="9" t="str">
        <f t="shared" si="0"/>
        <v>&lt;span color='#FFFFFF'&gt;所有英雄攻击力增加15%&lt;/span&gt;&lt;span color='#45FF7A'&gt;(+5%)&lt;/span&gt;</v>
      </c>
      <c r="O7" s="1" t="s">
        <v>28</v>
      </c>
      <c r="P7" s="1" t="s">
        <v>29</v>
      </c>
      <c r="Q7" s="1" t="str">
        <f t="shared" si="1"/>
        <v>15%</v>
      </c>
      <c r="R7" s="1" t="s">
        <v>30</v>
      </c>
      <c r="S7" s="1" t="s">
        <v>31</v>
      </c>
      <c r="T7" s="1" t="str">
        <f t="shared" si="2"/>
        <v>(+5%)</v>
      </c>
      <c r="U7" s="1" t="s">
        <v>30</v>
      </c>
    </row>
    <row r="8" spans="1:21" s="1" customFormat="1" x14ac:dyDescent="0.25">
      <c r="A8" s="2">
        <v>4</v>
      </c>
      <c r="B8" s="2">
        <v>1</v>
      </c>
      <c r="C8" s="3">
        <v>4</v>
      </c>
      <c r="D8" s="3" t="str" cm="1">
        <f t="array" ref="D8">VLOOKUP(B8,辅助表!A:B,2,0)&amp;"-"&amp;INDEX(辅助表!$P$2:$S$13,(Sheet1!C8+1),VLOOKUP(B8,辅助表!A:E,5,0))&amp;"|3-"&amp;INDEX(辅助表!$V$2:$Y$13,(Sheet1!C8+1),VLOOKUP(B8,辅助表!A:E,5,0))</f>
        <v>58-12|3-6000</v>
      </c>
      <c r="E8" s="3">
        <v>20002</v>
      </c>
      <c r="F8" s="3"/>
      <c r="G8" s="3">
        <f t="shared" si="3"/>
        <v>2000</v>
      </c>
      <c r="H8" s="3"/>
      <c r="I8" s="8"/>
      <c r="J8" s="3">
        <v>1</v>
      </c>
      <c r="K8" s="3"/>
      <c r="L8" s="9" t="str">
        <f t="shared" si="0"/>
        <v>&lt;span color='#FFFFFF'&gt;所有英雄攻击力增加20%&lt;/span&gt;&lt;span color='#45FF7A'&gt;(+5%)&lt;/span&gt;</v>
      </c>
      <c r="O8" s="1" t="s">
        <v>28</v>
      </c>
      <c r="P8" s="1" t="s">
        <v>29</v>
      </c>
      <c r="Q8" s="1" t="str">
        <f t="shared" si="1"/>
        <v>20%</v>
      </c>
      <c r="R8" s="1" t="s">
        <v>30</v>
      </c>
      <c r="S8" s="1" t="s">
        <v>31</v>
      </c>
      <c r="T8" s="1" t="str">
        <f t="shared" si="2"/>
        <v>(+5%)</v>
      </c>
      <c r="U8" s="1" t="s">
        <v>30</v>
      </c>
    </row>
    <row r="9" spans="1:21" s="1" customFormat="1" x14ac:dyDescent="0.25">
      <c r="A9" s="2">
        <v>5</v>
      </c>
      <c r="B9" s="2">
        <v>1</v>
      </c>
      <c r="C9" s="3">
        <v>5</v>
      </c>
      <c r="D9" s="3" t="str" cm="1">
        <f t="array" ref="D9">VLOOKUP(B9,辅助表!A:B,2,0)&amp;"-"&amp;INDEX(辅助表!$P$2:$S$13,(Sheet1!C9+1),VLOOKUP(B9,辅助表!A:E,5,0))&amp;"|3-"&amp;INDEX(辅助表!$V$2:$Y$13,(Sheet1!C9+1),VLOOKUP(B9,辅助表!A:E,5,0))</f>
        <v>58-16|3-10000</v>
      </c>
      <c r="E9" s="3">
        <v>20002</v>
      </c>
      <c r="F9" s="3"/>
      <c r="G9" s="3">
        <f t="shared" si="3"/>
        <v>2500</v>
      </c>
      <c r="H9" s="3"/>
      <c r="I9" s="8"/>
      <c r="J9" s="3">
        <v>1</v>
      </c>
      <c r="K9" s="3"/>
      <c r="L9" s="9" t="str">
        <f t="shared" si="0"/>
        <v>&lt;span color='#FFFFFF'&gt;所有英雄攻击力增加25%&lt;/span&gt;&lt;span color='#45FF7A'&gt;(+5%)&lt;/span&gt;</v>
      </c>
      <c r="O9" s="1" t="s">
        <v>28</v>
      </c>
      <c r="P9" s="1" t="s">
        <v>29</v>
      </c>
      <c r="Q9" s="1" t="str">
        <f t="shared" si="1"/>
        <v>25%</v>
      </c>
      <c r="R9" s="1" t="s">
        <v>30</v>
      </c>
      <c r="S9" s="1" t="s">
        <v>31</v>
      </c>
      <c r="T9" s="1" t="str">
        <f t="shared" si="2"/>
        <v>(+5%)</v>
      </c>
      <c r="U9" s="1" t="s">
        <v>30</v>
      </c>
    </row>
    <row r="10" spans="1:21" s="1" customFormat="1" x14ac:dyDescent="0.25">
      <c r="A10" s="2">
        <v>6</v>
      </c>
      <c r="B10" s="2">
        <v>1</v>
      </c>
      <c r="C10" s="3">
        <v>6</v>
      </c>
      <c r="D10" s="3" t="str" cm="1">
        <f t="array" ref="D10">VLOOKUP(B10,辅助表!A:B,2,0)&amp;"-"&amp;INDEX(辅助表!$P$2:$S$13,(Sheet1!C10+1),VLOOKUP(B10,辅助表!A:E,5,0))&amp;"|3-"&amp;INDEX(辅助表!$V$2:$Y$13,(Sheet1!C10+1),VLOOKUP(B10,辅助表!A:E,5,0))</f>
        <v>58-20|3-15000</v>
      </c>
      <c r="E10" s="3">
        <v>20002</v>
      </c>
      <c r="F10" s="3"/>
      <c r="G10" s="3">
        <f t="shared" si="3"/>
        <v>3000</v>
      </c>
      <c r="H10" s="3"/>
      <c r="I10" s="8"/>
      <c r="J10" s="3">
        <v>1</v>
      </c>
      <c r="K10" s="3"/>
      <c r="L10" s="9" t="str">
        <f t="shared" si="0"/>
        <v>&lt;span color='#FFFFFF'&gt;所有英雄攻击力增加30%&lt;/span&gt;&lt;span color='#45FF7A'&gt;(+5%)&lt;/span&gt;</v>
      </c>
      <c r="O10" s="1" t="s">
        <v>28</v>
      </c>
      <c r="P10" s="1" t="s">
        <v>29</v>
      </c>
      <c r="Q10" s="1" t="str">
        <f t="shared" si="1"/>
        <v>30%</v>
      </c>
      <c r="R10" s="1" t="s">
        <v>30</v>
      </c>
      <c r="S10" s="1" t="s">
        <v>31</v>
      </c>
      <c r="T10" s="1" t="str">
        <f t="shared" si="2"/>
        <v>(+5%)</v>
      </c>
      <c r="U10" s="1" t="s">
        <v>30</v>
      </c>
    </row>
    <row r="11" spans="1:21" s="1" customFormat="1" x14ac:dyDescent="0.25">
      <c r="A11" s="2">
        <v>7</v>
      </c>
      <c r="B11" s="2">
        <v>1</v>
      </c>
      <c r="C11" s="3">
        <v>7</v>
      </c>
      <c r="D11" s="3" t="str" cm="1">
        <f t="array" ref="D11">VLOOKUP(B11,辅助表!A:B,2,0)&amp;"-"&amp;INDEX(辅助表!$P$2:$S$13,(Sheet1!C11+1),VLOOKUP(B11,辅助表!A:E,5,0))&amp;"|3-"&amp;INDEX(辅助表!$V$2:$Y$13,(Sheet1!C11+1),VLOOKUP(B11,辅助表!A:E,5,0))</f>
        <v>58-28|3-22000</v>
      </c>
      <c r="E11" s="3">
        <v>20002</v>
      </c>
      <c r="F11" s="3"/>
      <c r="G11" s="3">
        <f t="shared" si="3"/>
        <v>3500</v>
      </c>
      <c r="H11" s="3"/>
      <c r="I11" s="8"/>
      <c r="J11" s="3">
        <v>1</v>
      </c>
      <c r="K11" s="3"/>
      <c r="L11" s="9" t="str">
        <f t="shared" si="0"/>
        <v>&lt;span color='#FFFFFF'&gt;所有英雄攻击力增加35%&lt;/span&gt;&lt;span color='#45FF7A'&gt;(+5%)&lt;/span&gt;</v>
      </c>
      <c r="O11" s="1" t="s">
        <v>28</v>
      </c>
      <c r="P11" s="1" t="s">
        <v>29</v>
      </c>
      <c r="Q11" s="1" t="str">
        <f t="shared" si="1"/>
        <v>35%</v>
      </c>
      <c r="R11" s="1" t="s">
        <v>30</v>
      </c>
      <c r="S11" s="1" t="s">
        <v>31</v>
      </c>
      <c r="T11" s="1" t="str">
        <f t="shared" si="2"/>
        <v>(+5%)</v>
      </c>
      <c r="U11" s="1" t="s">
        <v>30</v>
      </c>
    </row>
    <row r="12" spans="1:21" s="1" customFormat="1" x14ac:dyDescent="0.25">
      <c r="A12" s="2">
        <v>8</v>
      </c>
      <c r="B12" s="2">
        <v>1</v>
      </c>
      <c r="C12" s="3">
        <v>8</v>
      </c>
      <c r="D12" s="3" t="str" cm="1">
        <f t="array" ref="D12">VLOOKUP(B12,辅助表!A:B,2,0)&amp;"-"&amp;INDEX(辅助表!$P$2:$S$13,(Sheet1!C12+1),VLOOKUP(B12,辅助表!A:E,5,0))&amp;"|3-"&amp;INDEX(辅助表!$V$2:$Y$13,(Sheet1!C12+1),VLOOKUP(B12,辅助表!A:E,5,0))</f>
        <v>58-36|3-30000</v>
      </c>
      <c r="E12" s="3">
        <v>20002</v>
      </c>
      <c r="F12" s="3"/>
      <c r="G12" s="3">
        <f t="shared" si="3"/>
        <v>4000</v>
      </c>
      <c r="H12" s="3"/>
      <c r="I12" s="8"/>
      <c r="J12" s="3">
        <v>1</v>
      </c>
      <c r="K12" s="3"/>
      <c r="L12" s="9" t="str">
        <f t="shared" si="0"/>
        <v>&lt;span color='#FFFFFF'&gt;所有英雄攻击力增加40%&lt;/span&gt;&lt;span color='#45FF7A'&gt;(+5%)&lt;/span&gt;</v>
      </c>
      <c r="O12" s="1" t="s">
        <v>28</v>
      </c>
      <c r="P12" s="1" t="s">
        <v>29</v>
      </c>
      <c r="Q12" s="1" t="str">
        <f t="shared" si="1"/>
        <v>40%</v>
      </c>
      <c r="R12" s="1" t="s">
        <v>30</v>
      </c>
      <c r="S12" s="1" t="s">
        <v>31</v>
      </c>
      <c r="T12" s="1" t="str">
        <f t="shared" si="2"/>
        <v>(+5%)</v>
      </c>
      <c r="U12" s="1" t="s">
        <v>30</v>
      </c>
    </row>
    <row r="13" spans="1:21" s="1" customFormat="1" x14ac:dyDescent="0.25">
      <c r="A13" s="2">
        <v>9</v>
      </c>
      <c r="B13" s="2">
        <v>1</v>
      </c>
      <c r="C13" s="3">
        <v>9</v>
      </c>
      <c r="D13" s="3" t="str" cm="1">
        <f t="array" ref="D13">VLOOKUP(B13,辅助表!A:B,2,0)&amp;"-"&amp;INDEX(辅助表!$P$2:$S$13,(Sheet1!C13+1),VLOOKUP(B13,辅助表!A:E,5,0))&amp;"|3-"&amp;INDEX(辅助表!$V$2:$Y$13,(Sheet1!C13+1),VLOOKUP(B13,辅助表!A:E,5,0))</f>
        <v>58-48|3-50000</v>
      </c>
      <c r="E13" s="3">
        <v>20002</v>
      </c>
      <c r="F13" s="3"/>
      <c r="G13" s="3">
        <f t="shared" si="3"/>
        <v>4500</v>
      </c>
      <c r="H13" s="3"/>
      <c r="I13" s="8"/>
      <c r="J13" s="3">
        <v>1</v>
      </c>
      <c r="K13" s="3"/>
      <c r="L13" s="9" t="str">
        <f t="shared" si="0"/>
        <v>&lt;span color='#FFFFFF'&gt;所有英雄攻击力增加45%&lt;/span&gt;&lt;span color='#45FF7A'&gt;(+5%)&lt;/span&gt;</v>
      </c>
      <c r="O13" s="1" t="s">
        <v>28</v>
      </c>
      <c r="P13" s="1" t="s">
        <v>29</v>
      </c>
      <c r="Q13" s="1" t="str">
        <f t="shared" si="1"/>
        <v>45%</v>
      </c>
      <c r="R13" s="1" t="s">
        <v>30</v>
      </c>
      <c r="S13" s="1" t="s">
        <v>31</v>
      </c>
      <c r="T13" s="1" t="str">
        <f t="shared" si="2"/>
        <v>(+5%)</v>
      </c>
      <c r="U13" s="1" t="s">
        <v>30</v>
      </c>
    </row>
    <row r="14" spans="1:21" s="1" customFormat="1" x14ac:dyDescent="0.25">
      <c r="A14" s="2">
        <v>10</v>
      </c>
      <c r="B14" s="2">
        <v>1</v>
      </c>
      <c r="C14" s="3">
        <v>10</v>
      </c>
      <c r="D14" s="3" t="str" cm="1">
        <f t="array" ref="D14">VLOOKUP(B14,辅助表!A:B,2,0)&amp;"-"&amp;INDEX(辅助表!$P$2:$S$13,(Sheet1!C14+1),VLOOKUP(B14,辅助表!A:E,5,0))&amp;"|3-"&amp;INDEX(辅助表!$V$2:$Y$13,(Sheet1!C14+1),VLOOKUP(B14,辅助表!A:E,5,0))</f>
        <v>58-64|3-70000</v>
      </c>
      <c r="E14" s="3">
        <v>20002</v>
      </c>
      <c r="F14" s="3"/>
      <c r="G14" s="3">
        <f t="shared" si="3"/>
        <v>5000</v>
      </c>
      <c r="H14" s="3"/>
      <c r="I14" s="8"/>
      <c r="J14" s="3">
        <v>1</v>
      </c>
      <c r="K14" s="3"/>
      <c r="L14" s="9" t="str">
        <f t="shared" si="0"/>
        <v>&lt;span color='#FFFFFF'&gt;所有英雄攻击力增加50%&lt;/span&gt;&lt;span color='#45FF7A'&gt;(+5%)&lt;/span&gt;</v>
      </c>
      <c r="O14" s="1" t="s">
        <v>28</v>
      </c>
      <c r="P14" s="1" t="s">
        <v>29</v>
      </c>
      <c r="Q14" s="1" t="str">
        <f t="shared" si="1"/>
        <v>50%</v>
      </c>
      <c r="R14" s="1" t="s">
        <v>30</v>
      </c>
      <c r="S14" s="1" t="s">
        <v>31</v>
      </c>
      <c r="T14" s="1" t="str">
        <f t="shared" si="2"/>
        <v>(+5%)</v>
      </c>
      <c r="U14" s="1" t="s">
        <v>30</v>
      </c>
    </row>
    <row r="15" spans="1:21" s="1" customFormat="1" x14ac:dyDescent="0.25">
      <c r="A15" s="2">
        <v>11</v>
      </c>
      <c r="B15" s="2">
        <f t="shared" ref="B15:B16" si="4">B14</f>
        <v>1</v>
      </c>
      <c r="C15" s="3">
        <f t="shared" ref="C15:C16" si="5">C14+1</f>
        <v>11</v>
      </c>
      <c r="D15" s="3" t="str" cm="1">
        <f t="array" ref="D15">VLOOKUP(B15,辅助表!A:B,2,0)&amp;"-"&amp;INDEX(辅助表!$P$2:$S$13,(Sheet1!C15+1),VLOOKUP(B15,辅助表!A:E,5,0))&amp;"|3-"&amp;INDEX(辅助表!$V$2:$Y$13,(Sheet1!C15+1),VLOOKUP(B15,辅助表!A:E,5,0))</f>
        <v>58-80|3-100000</v>
      </c>
      <c r="E15" s="3">
        <f t="shared" ref="E15:E16" si="6">E14</f>
        <v>20002</v>
      </c>
      <c r="F15" s="3"/>
      <c r="G15" s="3">
        <f t="shared" si="3"/>
        <v>5500</v>
      </c>
      <c r="H15" s="3"/>
      <c r="I15" s="8"/>
      <c r="J15" s="3">
        <f t="shared" ref="J15:J16" si="7">J14</f>
        <v>1</v>
      </c>
      <c r="K15" s="3"/>
      <c r="L15" s="9" t="str">
        <f t="shared" si="0"/>
        <v>&lt;span color='#FFFFFF'&gt;所有英雄攻击力增加55%&lt;/span&gt;&lt;span color='#45FF7A'&gt;(+5%)&lt;/span&gt;</v>
      </c>
      <c r="O15" s="1" t="s">
        <v>28</v>
      </c>
      <c r="P15" s="1" t="s">
        <v>29</v>
      </c>
      <c r="Q15" s="1" t="str">
        <f t="shared" si="1"/>
        <v>55%</v>
      </c>
      <c r="R15" s="1" t="s">
        <v>30</v>
      </c>
      <c r="S15" s="1" t="s">
        <v>31</v>
      </c>
      <c r="T15" s="1" t="str">
        <f t="shared" si="2"/>
        <v>(+5%)</v>
      </c>
      <c r="U15" s="1" t="s">
        <v>30</v>
      </c>
    </row>
    <row r="16" spans="1:21" s="1" customFormat="1" x14ac:dyDescent="0.25">
      <c r="A16" s="2">
        <v>12</v>
      </c>
      <c r="B16" s="2">
        <f t="shared" si="4"/>
        <v>1</v>
      </c>
      <c r="C16" s="3">
        <f t="shared" si="5"/>
        <v>12</v>
      </c>
      <c r="D16" s="3"/>
      <c r="E16" s="3">
        <f t="shared" si="6"/>
        <v>20002</v>
      </c>
      <c r="F16" s="3"/>
      <c r="G16" s="3">
        <f t="shared" si="3"/>
        <v>6000</v>
      </c>
      <c r="H16" s="3"/>
      <c r="I16" s="8"/>
      <c r="J16" s="3">
        <f t="shared" si="7"/>
        <v>1</v>
      </c>
      <c r="K16" s="3"/>
      <c r="L16" s="9" t="str">
        <f t="shared" si="0"/>
        <v>&lt;span color='#FFFFFF'&gt;所有英雄攻击力增加60%&lt;/span&gt;</v>
      </c>
      <c r="O16" s="1" t="s">
        <v>28</v>
      </c>
      <c r="P16" s="1" t="s">
        <v>29</v>
      </c>
      <c r="Q16" s="1" t="str">
        <f t="shared" si="1"/>
        <v>60%</v>
      </c>
      <c r="R16" s="1" t="s">
        <v>30</v>
      </c>
    </row>
    <row r="17" spans="1:21" s="1" customFormat="1" x14ac:dyDescent="0.25">
      <c r="A17" s="4">
        <v>13</v>
      </c>
      <c r="B17" s="4">
        <v>2</v>
      </c>
      <c r="C17" s="5">
        <v>1</v>
      </c>
      <c r="D17" s="5" t="str" cm="1">
        <f t="array" ref="D17">VLOOKUP(B17,辅助表!A:B,2,0)&amp;"-"&amp;INDEX(辅助表!$P$2:$S$13,(Sheet1!C17+1),VLOOKUP(B17,辅助表!A:E,5,0))&amp;"|3-"&amp;INDEX(辅助表!$V$2:$Y$13,(Sheet1!C17+1),VLOOKUP(B17,辅助表!A:E,5,0))</f>
        <v>59-2|3-1000</v>
      </c>
      <c r="E17" s="5">
        <v>20014</v>
      </c>
      <c r="F17" s="5"/>
      <c r="G17" s="5">
        <v>500</v>
      </c>
      <c r="H17" s="5"/>
      <c r="I17" s="10"/>
      <c r="J17" s="5">
        <v>1</v>
      </c>
      <c r="K17" s="5"/>
      <c r="L17" s="9" t="str">
        <f t="shared" si="0"/>
        <v>&lt;span color='#FFFFFF'&gt;所有英雄攻击速度增加5%&lt;/span&gt;&lt;span color='#45FF7A'&gt;(+5%)&lt;/span&gt;</v>
      </c>
      <c r="O17" s="1" t="s">
        <v>28</v>
      </c>
      <c r="P17" s="1" t="s">
        <v>32</v>
      </c>
      <c r="Q17" s="1" t="str">
        <f t="shared" si="1"/>
        <v>5%</v>
      </c>
      <c r="R17" s="1" t="s">
        <v>30</v>
      </c>
      <c r="S17" s="1" t="s">
        <v>31</v>
      </c>
      <c r="T17" s="1" t="str">
        <f t="shared" si="2"/>
        <v>(+5%)</v>
      </c>
      <c r="U17" s="1" t="s">
        <v>30</v>
      </c>
    </row>
    <row r="18" spans="1:21" s="1" customFormat="1" x14ac:dyDescent="0.25">
      <c r="A18" s="4">
        <v>14</v>
      </c>
      <c r="B18" s="4">
        <v>2</v>
      </c>
      <c r="C18" s="5">
        <v>2</v>
      </c>
      <c r="D18" s="5" t="str" cm="1">
        <f t="array" ref="D18">VLOOKUP(B18,辅助表!A:B,2,0)&amp;"-"&amp;INDEX(辅助表!$P$2:$S$13,(Sheet1!C18+1),VLOOKUP(B18,辅助表!A:E,5,0))&amp;"|3-"&amp;INDEX(辅助表!$V$2:$Y$13,(Sheet1!C18+1),VLOOKUP(B18,辅助表!A:E,5,0))</f>
        <v>59-4|3-2000</v>
      </c>
      <c r="E18" s="5">
        <v>20014</v>
      </c>
      <c r="F18" s="5"/>
      <c r="G18" s="5">
        <f>G17+500</f>
        <v>1000</v>
      </c>
      <c r="H18" s="5"/>
      <c r="I18" s="10"/>
      <c r="J18" s="5">
        <v>1</v>
      </c>
      <c r="K18" s="5"/>
      <c r="L18" s="9" t="str">
        <f t="shared" si="0"/>
        <v>&lt;span color='#FFFFFF'&gt;所有英雄攻击速度增加10%&lt;/span&gt;&lt;span color='#45FF7A'&gt;(+5%)&lt;/span&gt;</v>
      </c>
      <c r="O18" s="1" t="s">
        <v>28</v>
      </c>
      <c r="P18" s="1" t="s">
        <v>32</v>
      </c>
      <c r="Q18" s="1" t="str">
        <f t="shared" si="1"/>
        <v>10%</v>
      </c>
      <c r="R18" s="1" t="s">
        <v>30</v>
      </c>
      <c r="S18" s="1" t="s">
        <v>31</v>
      </c>
      <c r="T18" s="1" t="str">
        <f t="shared" si="2"/>
        <v>(+5%)</v>
      </c>
      <c r="U18" s="1" t="s">
        <v>30</v>
      </c>
    </row>
    <row r="19" spans="1:21" s="1" customFormat="1" x14ac:dyDescent="0.25">
      <c r="A19" s="4">
        <v>15</v>
      </c>
      <c r="B19" s="4">
        <v>2</v>
      </c>
      <c r="C19" s="5">
        <v>3</v>
      </c>
      <c r="D19" s="5" t="str" cm="1">
        <f t="array" ref="D19">VLOOKUP(B19,辅助表!A:B,2,0)&amp;"-"&amp;INDEX(辅助表!$P$2:$S$13,(Sheet1!C19+1),VLOOKUP(B19,辅助表!A:E,5,0))&amp;"|3-"&amp;INDEX(辅助表!$V$2:$Y$13,(Sheet1!C19+1),VLOOKUP(B19,辅助表!A:E,5,0))</f>
        <v>59-8|3-4000</v>
      </c>
      <c r="E19" s="5">
        <v>20014</v>
      </c>
      <c r="F19" s="5"/>
      <c r="G19" s="5">
        <f t="shared" ref="G19:G28" si="8">G18+500</f>
        <v>1500</v>
      </c>
      <c r="H19" s="5"/>
      <c r="I19" s="10"/>
      <c r="J19" s="5">
        <v>1</v>
      </c>
      <c r="K19" s="5"/>
      <c r="L19" s="9" t="str">
        <f t="shared" si="0"/>
        <v>&lt;span color='#FFFFFF'&gt;所有英雄攻击速度增加15%&lt;/span&gt;&lt;span color='#45FF7A'&gt;(+5%)&lt;/span&gt;</v>
      </c>
      <c r="O19" s="1" t="s">
        <v>28</v>
      </c>
      <c r="P19" s="1" t="s">
        <v>32</v>
      </c>
      <c r="Q19" s="1" t="str">
        <f t="shared" si="1"/>
        <v>15%</v>
      </c>
      <c r="R19" s="1" t="s">
        <v>30</v>
      </c>
      <c r="S19" s="1" t="s">
        <v>31</v>
      </c>
      <c r="T19" s="1" t="str">
        <f t="shared" si="2"/>
        <v>(+5%)</v>
      </c>
      <c r="U19" s="1" t="s">
        <v>30</v>
      </c>
    </row>
    <row r="20" spans="1:21" s="1" customFormat="1" x14ac:dyDescent="0.25">
      <c r="A20" s="4">
        <v>16</v>
      </c>
      <c r="B20" s="4">
        <v>2</v>
      </c>
      <c r="C20" s="5">
        <v>4</v>
      </c>
      <c r="D20" s="5" t="str" cm="1">
        <f t="array" ref="D20">VLOOKUP(B20,辅助表!A:B,2,0)&amp;"-"&amp;INDEX(辅助表!$P$2:$S$13,(Sheet1!C20+1),VLOOKUP(B20,辅助表!A:E,5,0))&amp;"|3-"&amp;INDEX(辅助表!$V$2:$Y$13,(Sheet1!C20+1),VLOOKUP(B20,辅助表!A:E,5,0))</f>
        <v>59-12|3-6000</v>
      </c>
      <c r="E20" s="5">
        <v>20014</v>
      </c>
      <c r="F20" s="5"/>
      <c r="G20" s="5">
        <f t="shared" si="8"/>
        <v>2000</v>
      </c>
      <c r="H20" s="5"/>
      <c r="I20" s="10"/>
      <c r="J20" s="5">
        <v>1</v>
      </c>
      <c r="K20" s="5"/>
      <c r="L20" s="9" t="str">
        <f t="shared" si="0"/>
        <v>&lt;span color='#FFFFFF'&gt;所有英雄攻击速度增加20%&lt;/span&gt;&lt;span color='#45FF7A'&gt;(+5%)&lt;/span&gt;</v>
      </c>
      <c r="O20" s="1" t="s">
        <v>28</v>
      </c>
      <c r="P20" s="1" t="s">
        <v>32</v>
      </c>
      <c r="Q20" s="1" t="str">
        <f t="shared" si="1"/>
        <v>20%</v>
      </c>
      <c r="R20" s="1" t="s">
        <v>30</v>
      </c>
      <c r="S20" s="1" t="s">
        <v>31</v>
      </c>
      <c r="T20" s="1" t="str">
        <f t="shared" si="2"/>
        <v>(+5%)</v>
      </c>
      <c r="U20" s="1" t="s">
        <v>30</v>
      </c>
    </row>
    <row r="21" spans="1:21" s="1" customFormat="1" x14ac:dyDescent="0.25">
      <c r="A21" s="4">
        <v>17</v>
      </c>
      <c r="B21" s="4">
        <v>2</v>
      </c>
      <c r="C21" s="5">
        <v>5</v>
      </c>
      <c r="D21" s="5" t="str" cm="1">
        <f t="array" ref="D21">VLOOKUP(B21,辅助表!A:B,2,0)&amp;"-"&amp;INDEX(辅助表!$P$2:$S$13,(Sheet1!C21+1),VLOOKUP(B21,辅助表!A:E,5,0))&amp;"|3-"&amp;INDEX(辅助表!$V$2:$Y$13,(Sheet1!C21+1),VLOOKUP(B21,辅助表!A:E,5,0))</f>
        <v>59-16|3-10000</v>
      </c>
      <c r="E21" s="5">
        <v>20014</v>
      </c>
      <c r="F21" s="5"/>
      <c r="G21" s="5">
        <f t="shared" si="8"/>
        <v>2500</v>
      </c>
      <c r="H21" s="5"/>
      <c r="I21" s="10"/>
      <c r="J21" s="5">
        <v>1</v>
      </c>
      <c r="K21" s="5"/>
      <c r="L21" s="9" t="str">
        <f t="shared" si="0"/>
        <v>&lt;span color='#FFFFFF'&gt;所有英雄攻击速度增加25%&lt;/span&gt;&lt;span color='#45FF7A'&gt;(+5%)&lt;/span&gt;</v>
      </c>
      <c r="O21" s="1" t="s">
        <v>28</v>
      </c>
      <c r="P21" s="1" t="s">
        <v>32</v>
      </c>
      <c r="Q21" s="1" t="str">
        <f t="shared" si="1"/>
        <v>25%</v>
      </c>
      <c r="R21" s="1" t="s">
        <v>30</v>
      </c>
      <c r="S21" s="1" t="s">
        <v>31</v>
      </c>
      <c r="T21" s="1" t="str">
        <f t="shared" si="2"/>
        <v>(+5%)</v>
      </c>
      <c r="U21" s="1" t="s">
        <v>30</v>
      </c>
    </row>
    <row r="22" spans="1:21" s="1" customFormat="1" x14ac:dyDescent="0.25">
      <c r="A22" s="4">
        <v>18</v>
      </c>
      <c r="B22" s="4">
        <v>2</v>
      </c>
      <c r="C22" s="5">
        <v>6</v>
      </c>
      <c r="D22" s="5" t="str" cm="1">
        <f t="array" ref="D22">VLOOKUP(B22,辅助表!A:B,2,0)&amp;"-"&amp;INDEX(辅助表!$P$2:$S$13,(Sheet1!C22+1),VLOOKUP(B22,辅助表!A:E,5,0))&amp;"|3-"&amp;INDEX(辅助表!$V$2:$Y$13,(Sheet1!C22+1),VLOOKUP(B22,辅助表!A:E,5,0))</f>
        <v>59-20|3-15000</v>
      </c>
      <c r="E22" s="5">
        <v>20014</v>
      </c>
      <c r="F22" s="5"/>
      <c r="G22" s="5">
        <f t="shared" si="8"/>
        <v>3000</v>
      </c>
      <c r="H22" s="5"/>
      <c r="I22" s="10"/>
      <c r="J22" s="5">
        <v>1</v>
      </c>
      <c r="K22" s="5"/>
      <c r="L22" s="9" t="str">
        <f t="shared" si="0"/>
        <v>&lt;span color='#FFFFFF'&gt;所有英雄攻击速度增加30%&lt;/span&gt;&lt;span color='#45FF7A'&gt;(+5%)&lt;/span&gt;</v>
      </c>
      <c r="O22" s="1" t="s">
        <v>28</v>
      </c>
      <c r="P22" s="1" t="s">
        <v>32</v>
      </c>
      <c r="Q22" s="1" t="str">
        <f t="shared" si="1"/>
        <v>30%</v>
      </c>
      <c r="R22" s="1" t="s">
        <v>30</v>
      </c>
      <c r="S22" s="1" t="s">
        <v>31</v>
      </c>
      <c r="T22" s="1" t="str">
        <f t="shared" si="2"/>
        <v>(+5%)</v>
      </c>
      <c r="U22" s="1" t="s">
        <v>30</v>
      </c>
    </row>
    <row r="23" spans="1:21" s="1" customFormat="1" x14ac:dyDescent="0.25">
      <c r="A23" s="4">
        <v>19</v>
      </c>
      <c r="B23" s="4">
        <v>2</v>
      </c>
      <c r="C23" s="5">
        <v>7</v>
      </c>
      <c r="D23" s="5" t="str" cm="1">
        <f t="array" ref="D23">VLOOKUP(B23,辅助表!A:B,2,0)&amp;"-"&amp;INDEX(辅助表!$P$2:$S$13,(Sheet1!C23+1),VLOOKUP(B23,辅助表!A:E,5,0))&amp;"|3-"&amp;INDEX(辅助表!$V$2:$Y$13,(Sheet1!C23+1),VLOOKUP(B23,辅助表!A:E,5,0))</f>
        <v>59-28|3-22000</v>
      </c>
      <c r="E23" s="5">
        <v>20014</v>
      </c>
      <c r="F23" s="5"/>
      <c r="G23" s="5">
        <f t="shared" si="8"/>
        <v>3500</v>
      </c>
      <c r="H23" s="5"/>
      <c r="I23" s="10"/>
      <c r="J23" s="5">
        <v>1</v>
      </c>
      <c r="K23" s="5"/>
      <c r="L23" s="9" t="str">
        <f t="shared" si="0"/>
        <v>&lt;span color='#FFFFFF'&gt;所有英雄攻击速度增加35%&lt;/span&gt;&lt;span color='#45FF7A'&gt;(+5%)&lt;/span&gt;</v>
      </c>
      <c r="O23" s="1" t="s">
        <v>28</v>
      </c>
      <c r="P23" s="1" t="s">
        <v>32</v>
      </c>
      <c r="Q23" s="1" t="str">
        <f t="shared" si="1"/>
        <v>35%</v>
      </c>
      <c r="R23" s="1" t="s">
        <v>30</v>
      </c>
      <c r="S23" s="1" t="s">
        <v>31</v>
      </c>
      <c r="T23" s="1" t="str">
        <f t="shared" si="2"/>
        <v>(+5%)</v>
      </c>
      <c r="U23" s="1" t="s">
        <v>30</v>
      </c>
    </row>
    <row r="24" spans="1:21" s="1" customFormat="1" x14ac:dyDescent="0.25">
      <c r="A24" s="4">
        <v>20</v>
      </c>
      <c r="B24" s="4">
        <v>2</v>
      </c>
      <c r="C24" s="5">
        <v>8</v>
      </c>
      <c r="D24" s="5" t="str" cm="1">
        <f t="array" ref="D24">VLOOKUP(B24,辅助表!A:B,2,0)&amp;"-"&amp;INDEX(辅助表!$P$2:$S$13,(Sheet1!C24+1),VLOOKUP(B24,辅助表!A:E,5,0))&amp;"|3-"&amp;INDEX(辅助表!$V$2:$Y$13,(Sheet1!C24+1),VLOOKUP(B24,辅助表!A:E,5,0))</f>
        <v>59-36|3-30000</v>
      </c>
      <c r="E24" s="5">
        <v>20014</v>
      </c>
      <c r="F24" s="5"/>
      <c r="G24" s="5">
        <f t="shared" si="8"/>
        <v>4000</v>
      </c>
      <c r="H24" s="5"/>
      <c r="I24" s="10"/>
      <c r="J24" s="5">
        <v>1</v>
      </c>
      <c r="K24" s="5"/>
      <c r="L24" s="9" t="str">
        <f t="shared" si="0"/>
        <v>&lt;span color='#FFFFFF'&gt;所有英雄攻击速度增加40%&lt;/span&gt;&lt;span color='#45FF7A'&gt;(+5%)&lt;/span&gt;</v>
      </c>
      <c r="O24" s="1" t="s">
        <v>28</v>
      </c>
      <c r="P24" s="1" t="s">
        <v>32</v>
      </c>
      <c r="Q24" s="1" t="str">
        <f t="shared" si="1"/>
        <v>40%</v>
      </c>
      <c r="R24" s="1" t="s">
        <v>30</v>
      </c>
      <c r="S24" s="1" t="s">
        <v>31</v>
      </c>
      <c r="T24" s="1" t="str">
        <f t="shared" si="2"/>
        <v>(+5%)</v>
      </c>
      <c r="U24" s="1" t="s">
        <v>30</v>
      </c>
    </row>
    <row r="25" spans="1:21" s="1" customFormat="1" x14ac:dyDescent="0.25">
      <c r="A25" s="4">
        <v>21</v>
      </c>
      <c r="B25" s="4">
        <v>2</v>
      </c>
      <c r="C25" s="5">
        <v>9</v>
      </c>
      <c r="D25" s="5" t="str" cm="1">
        <f t="array" ref="D25">VLOOKUP(B25,辅助表!A:B,2,0)&amp;"-"&amp;INDEX(辅助表!$P$2:$S$13,(Sheet1!C25+1),VLOOKUP(B25,辅助表!A:E,5,0))&amp;"|3-"&amp;INDEX(辅助表!$V$2:$Y$13,(Sheet1!C25+1),VLOOKUP(B25,辅助表!A:E,5,0))</f>
        <v>59-48|3-50000</v>
      </c>
      <c r="E25" s="5">
        <v>20014</v>
      </c>
      <c r="F25" s="5"/>
      <c r="G25" s="5">
        <f t="shared" si="8"/>
        <v>4500</v>
      </c>
      <c r="H25" s="5"/>
      <c r="I25" s="10"/>
      <c r="J25" s="5">
        <v>1</v>
      </c>
      <c r="K25" s="5"/>
      <c r="L25" s="9" t="str">
        <f t="shared" si="0"/>
        <v>&lt;span color='#FFFFFF'&gt;所有英雄攻击速度增加45%&lt;/span&gt;&lt;span color='#45FF7A'&gt;(+5%)&lt;/span&gt;</v>
      </c>
      <c r="O25" s="1" t="s">
        <v>28</v>
      </c>
      <c r="P25" s="1" t="s">
        <v>32</v>
      </c>
      <c r="Q25" s="1" t="str">
        <f t="shared" si="1"/>
        <v>45%</v>
      </c>
      <c r="R25" s="1" t="s">
        <v>30</v>
      </c>
      <c r="S25" s="1" t="s">
        <v>31</v>
      </c>
      <c r="T25" s="1" t="str">
        <f t="shared" si="2"/>
        <v>(+5%)</v>
      </c>
      <c r="U25" s="1" t="s">
        <v>30</v>
      </c>
    </row>
    <row r="26" spans="1:21" s="1" customFormat="1" x14ac:dyDescent="0.25">
      <c r="A26" s="4">
        <v>22</v>
      </c>
      <c r="B26" s="4">
        <v>2</v>
      </c>
      <c r="C26" s="5">
        <v>10</v>
      </c>
      <c r="D26" s="5" t="str" cm="1">
        <f t="array" ref="D26">VLOOKUP(B26,辅助表!A:B,2,0)&amp;"-"&amp;INDEX(辅助表!$P$2:$S$13,(Sheet1!C26+1),VLOOKUP(B26,辅助表!A:E,5,0))&amp;"|3-"&amp;INDEX(辅助表!$V$2:$Y$13,(Sheet1!C26+1),VLOOKUP(B26,辅助表!A:E,5,0))</f>
        <v>59-64|3-70000</v>
      </c>
      <c r="E26" s="5">
        <v>20014</v>
      </c>
      <c r="F26" s="5"/>
      <c r="G26" s="5">
        <f t="shared" si="8"/>
        <v>5000</v>
      </c>
      <c r="H26" s="5"/>
      <c r="I26" s="10"/>
      <c r="J26" s="5">
        <v>1</v>
      </c>
      <c r="K26" s="5"/>
      <c r="L26" s="9" t="str">
        <f t="shared" si="0"/>
        <v>&lt;span color='#FFFFFF'&gt;所有英雄攻击速度增加50%&lt;/span&gt;&lt;span color='#45FF7A'&gt;(+5%)&lt;/span&gt;</v>
      </c>
      <c r="O26" s="1" t="s">
        <v>28</v>
      </c>
      <c r="P26" s="1" t="s">
        <v>32</v>
      </c>
      <c r="Q26" s="1" t="str">
        <f t="shared" si="1"/>
        <v>50%</v>
      </c>
      <c r="R26" s="1" t="s">
        <v>30</v>
      </c>
      <c r="S26" s="1" t="s">
        <v>31</v>
      </c>
      <c r="T26" s="1" t="str">
        <f t="shared" si="2"/>
        <v>(+5%)</v>
      </c>
      <c r="U26" s="1" t="s">
        <v>30</v>
      </c>
    </row>
    <row r="27" spans="1:21" s="1" customFormat="1" x14ac:dyDescent="0.25">
      <c r="A27" s="4">
        <v>23</v>
      </c>
      <c r="B27" s="4">
        <f t="shared" ref="B27:B28" si="9">B26</f>
        <v>2</v>
      </c>
      <c r="C27" s="5">
        <f t="shared" ref="C27:C28" si="10">C26+1</f>
        <v>11</v>
      </c>
      <c r="D27" s="5" t="str" cm="1">
        <f t="array" ref="D27">VLOOKUP(B27,辅助表!A:B,2,0)&amp;"-"&amp;INDEX(辅助表!$P$2:$S$13,(Sheet1!C27+1),VLOOKUP(B27,辅助表!A:E,5,0))&amp;"|3-"&amp;INDEX(辅助表!$V$2:$Y$13,(Sheet1!C27+1),VLOOKUP(B27,辅助表!A:E,5,0))</f>
        <v>59-80|3-100000</v>
      </c>
      <c r="E27" s="5">
        <f t="shared" ref="E27:E28" si="11">E26</f>
        <v>20014</v>
      </c>
      <c r="F27" s="5"/>
      <c r="G27" s="5">
        <f t="shared" si="8"/>
        <v>5500</v>
      </c>
      <c r="H27" s="5"/>
      <c r="I27" s="10"/>
      <c r="J27" s="5">
        <f t="shared" ref="J27:J28" si="12">J26</f>
        <v>1</v>
      </c>
      <c r="K27" s="5"/>
      <c r="L27" s="9" t="str">
        <f t="shared" si="0"/>
        <v>&lt;span color='#FFFFFF'&gt;所有英雄攻击速度增加55%&lt;/span&gt;&lt;span color='#45FF7A'&gt;(+5%)&lt;/span&gt;</v>
      </c>
      <c r="O27" s="1" t="s">
        <v>28</v>
      </c>
      <c r="P27" s="1" t="s">
        <v>32</v>
      </c>
      <c r="Q27" s="1" t="str">
        <f t="shared" si="1"/>
        <v>55%</v>
      </c>
      <c r="R27" s="1" t="s">
        <v>30</v>
      </c>
      <c r="S27" s="1" t="s">
        <v>31</v>
      </c>
      <c r="T27" s="1" t="str">
        <f t="shared" si="2"/>
        <v>(+5%)</v>
      </c>
      <c r="U27" s="1" t="s">
        <v>30</v>
      </c>
    </row>
    <row r="28" spans="1:21" s="1" customFormat="1" x14ac:dyDescent="0.25">
      <c r="A28" s="4">
        <v>24</v>
      </c>
      <c r="B28" s="4">
        <f t="shared" si="9"/>
        <v>2</v>
      </c>
      <c r="C28" s="5">
        <f t="shared" si="10"/>
        <v>12</v>
      </c>
      <c r="D28" s="5"/>
      <c r="E28" s="5">
        <f t="shared" si="11"/>
        <v>20014</v>
      </c>
      <c r="F28" s="5"/>
      <c r="G28" s="5">
        <f t="shared" si="8"/>
        <v>6000</v>
      </c>
      <c r="H28" s="5"/>
      <c r="I28" s="10"/>
      <c r="J28" s="5">
        <f t="shared" si="12"/>
        <v>1</v>
      </c>
      <c r="K28" s="5"/>
      <c r="L28" s="9" t="str">
        <f t="shared" si="0"/>
        <v>&lt;span color='#FFFFFF'&gt;所有英雄攻击速度增加60%&lt;/span&gt;</v>
      </c>
      <c r="O28" s="1" t="s">
        <v>28</v>
      </c>
      <c r="P28" s="1" t="s">
        <v>32</v>
      </c>
      <c r="Q28" s="1" t="str">
        <f t="shared" si="1"/>
        <v>60%</v>
      </c>
      <c r="R28" s="1" t="s">
        <v>30</v>
      </c>
    </row>
    <row r="29" spans="1:21" s="1" customFormat="1" x14ac:dyDescent="0.25">
      <c r="A29" s="6">
        <v>25</v>
      </c>
      <c r="B29" s="6">
        <v>3</v>
      </c>
      <c r="C29" s="7">
        <v>1</v>
      </c>
      <c r="D29" s="7" t="str" cm="1">
        <f t="array" ref="D29">VLOOKUP(B29,辅助表!A:B,2,0)&amp;"-"&amp;INDEX(辅助表!$P$2:$S$13,(Sheet1!C29+1),VLOOKUP(B29,辅助表!A:E,5,0))&amp;"|3-"&amp;INDEX(辅助表!$V$2:$Y$13,(Sheet1!C29+1),VLOOKUP(B29,辅助表!A:E,5,0))</f>
        <v>60-2|3-1000</v>
      </c>
      <c r="E29" s="7">
        <v>20020</v>
      </c>
      <c r="F29" s="7"/>
      <c r="G29" s="7">
        <v>500</v>
      </c>
      <c r="H29" s="7"/>
      <c r="I29" s="11"/>
      <c r="J29" s="7">
        <v>2</v>
      </c>
      <c r="K29" s="7"/>
      <c r="L29" s="9" t="str">
        <f t="shared" si="0"/>
        <v>&lt;span color='#FFFFFF'&gt;晕眩持续时间增加5%&lt;/span&gt;&lt;span color='#45FF7A'&gt;(+5%)&lt;/span&gt;</v>
      </c>
      <c r="O29" s="1" t="s">
        <v>28</v>
      </c>
      <c r="P29" s="1" t="s">
        <v>33</v>
      </c>
      <c r="Q29" s="1" t="str">
        <f t="shared" si="1"/>
        <v>5%</v>
      </c>
      <c r="R29" s="1" t="s">
        <v>30</v>
      </c>
      <c r="S29" s="1" t="s">
        <v>31</v>
      </c>
      <c r="T29" s="1" t="str">
        <f t="shared" si="2"/>
        <v>(+5%)</v>
      </c>
      <c r="U29" s="1" t="s">
        <v>30</v>
      </c>
    </row>
    <row r="30" spans="1:21" s="1" customFormat="1" x14ac:dyDescent="0.25">
      <c r="A30" s="6">
        <v>26</v>
      </c>
      <c r="B30" s="6">
        <v>3</v>
      </c>
      <c r="C30" s="7">
        <v>2</v>
      </c>
      <c r="D30" s="7" t="str" cm="1">
        <f t="array" ref="D30">VLOOKUP(B30,辅助表!A:B,2,0)&amp;"-"&amp;INDEX(辅助表!$P$2:$S$13,(Sheet1!C30+1),VLOOKUP(B30,辅助表!A:E,5,0))&amp;"|3-"&amp;INDEX(辅助表!$V$2:$Y$13,(Sheet1!C30+1),VLOOKUP(B30,辅助表!A:E,5,0))</f>
        <v>60-4|3-2000</v>
      </c>
      <c r="E30" s="7">
        <v>20020</v>
      </c>
      <c r="F30" s="7"/>
      <c r="G30" s="7">
        <f>G29+500</f>
        <v>1000</v>
      </c>
      <c r="H30" s="7"/>
      <c r="I30" s="11"/>
      <c r="J30" s="7">
        <v>2</v>
      </c>
      <c r="K30" s="7"/>
      <c r="L30" s="9" t="str">
        <f t="shared" si="0"/>
        <v>&lt;span color='#FFFFFF'&gt;晕眩持续时间增加10%&lt;/span&gt;&lt;span color='#45FF7A'&gt;(+5%)&lt;/span&gt;</v>
      </c>
      <c r="O30" s="1" t="s">
        <v>28</v>
      </c>
      <c r="P30" s="1" t="s">
        <v>33</v>
      </c>
      <c r="Q30" s="1" t="str">
        <f t="shared" si="1"/>
        <v>10%</v>
      </c>
      <c r="R30" s="1" t="s">
        <v>30</v>
      </c>
      <c r="S30" s="1" t="s">
        <v>31</v>
      </c>
      <c r="T30" s="1" t="str">
        <f t="shared" si="2"/>
        <v>(+5%)</v>
      </c>
      <c r="U30" s="1" t="s">
        <v>30</v>
      </c>
    </row>
    <row r="31" spans="1:21" s="1" customFormat="1" x14ac:dyDescent="0.25">
      <c r="A31" s="6">
        <v>27</v>
      </c>
      <c r="B31" s="6">
        <v>3</v>
      </c>
      <c r="C31" s="7">
        <v>3</v>
      </c>
      <c r="D31" s="7" t="str" cm="1">
        <f t="array" ref="D31">VLOOKUP(B31,辅助表!A:B,2,0)&amp;"-"&amp;INDEX(辅助表!$P$2:$S$13,(Sheet1!C31+1),VLOOKUP(B31,辅助表!A:E,5,0))&amp;"|3-"&amp;INDEX(辅助表!$V$2:$Y$13,(Sheet1!C31+1),VLOOKUP(B31,辅助表!A:E,5,0))</f>
        <v>60-8|3-4000</v>
      </c>
      <c r="E31" s="7">
        <v>20020</v>
      </c>
      <c r="F31" s="7"/>
      <c r="G31" s="7">
        <f t="shared" ref="G31:G40" si="13">G30+500</f>
        <v>1500</v>
      </c>
      <c r="H31" s="7"/>
      <c r="I31" s="11"/>
      <c r="J31" s="7">
        <v>2</v>
      </c>
      <c r="K31" s="7"/>
      <c r="L31" s="9" t="str">
        <f t="shared" si="0"/>
        <v>&lt;span color='#FFFFFF'&gt;晕眩持续时间增加15%&lt;/span&gt;&lt;span color='#45FF7A'&gt;(+5%)&lt;/span&gt;</v>
      </c>
      <c r="O31" s="1" t="s">
        <v>28</v>
      </c>
      <c r="P31" s="1" t="s">
        <v>33</v>
      </c>
      <c r="Q31" s="1" t="str">
        <f t="shared" si="1"/>
        <v>15%</v>
      </c>
      <c r="R31" s="1" t="s">
        <v>30</v>
      </c>
      <c r="S31" s="1" t="s">
        <v>31</v>
      </c>
      <c r="T31" s="1" t="str">
        <f t="shared" si="2"/>
        <v>(+5%)</v>
      </c>
      <c r="U31" s="1" t="s">
        <v>30</v>
      </c>
    </row>
    <row r="32" spans="1:21" s="1" customFormat="1" x14ac:dyDescent="0.25">
      <c r="A32" s="6">
        <v>28</v>
      </c>
      <c r="B32" s="6">
        <v>3</v>
      </c>
      <c r="C32" s="7">
        <v>4</v>
      </c>
      <c r="D32" s="7" t="str" cm="1">
        <f t="array" ref="D32">VLOOKUP(B32,辅助表!A:B,2,0)&amp;"-"&amp;INDEX(辅助表!$P$2:$S$13,(Sheet1!C32+1),VLOOKUP(B32,辅助表!A:E,5,0))&amp;"|3-"&amp;INDEX(辅助表!$V$2:$Y$13,(Sheet1!C32+1),VLOOKUP(B32,辅助表!A:E,5,0))</f>
        <v>60-12|3-6000</v>
      </c>
      <c r="E32" s="7">
        <v>20020</v>
      </c>
      <c r="F32" s="7"/>
      <c r="G32" s="7">
        <f t="shared" si="13"/>
        <v>2000</v>
      </c>
      <c r="H32" s="7"/>
      <c r="I32" s="11"/>
      <c r="J32" s="7">
        <v>2</v>
      </c>
      <c r="K32" s="7"/>
      <c r="L32" s="9" t="str">
        <f t="shared" si="0"/>
        <v>&lt;span color='#FFFFFF'&gt;晕眩持续时间增加20%&lt;/span&gt;&lt;span color='#45FF7A'&gt;(+5%)&lt;/span&gt;</v>
      </c>
      <c r="O32" s="1" t="s">
        <v>28</v>
      </c>
      <c r="P32" s="1" t="s">
        <v>33</v>
      </c>
      <c r="Q32" s="1" t="str">
        <f t="shared" si="1"/>
        <v>20%</v>
      </c>
      <c r="R32" s="1" t="s">
        <v>30</v>
      </c>
      <c r="S32" s="1" t="s">
        <v>31</v>
      </c>
      <c r="T32" s="1" t="str">
        <f t="shared" si="2"/>
        <v>(+5%)</v>
      </c>
      <c r="U32" s="1" t="s">
        <v>30</v>
      </c>
    </row>
    <row r="33" spans="1:21" s="1" customFormat="1" x14ac:dyDescent="0.25">
      <c r="A33" s="6">
        <v>29</v>
      </c>
      <c r="B33" s="6">
        <v>3</v>
      </c>
      <c r="C33" s="7">
        <v>5</v>
      </c>
      <c r="D33" s="7" t="str" cm="1">
        <f t="array" ref="D33">VLOOKUP(B33,辅助表!A:B,2,0)&amp;"-"&amp;INDEX(辅助表!$P$2:$S$13,(Sheet1!C33+1),VLOOKUP(B33,辅助表!A:E,5,0))&amp;"|3-"&amp;INDEX(辅助表!$V$2:$Y$13,(Sheet1!C33+1),VLOOKUP(B33,辅助表!A:E,5,0))</f>
        <v>60-16|3-10000</v>
      </c>
      <c r="E33" s="7">
        <v>20020</v>
      </c>
      <c r="F33" s="7"/>
      <c r="G33" s="7">
        <f t="shared" si="13"/>
        <v>2500</v>
      </c>
      <c r="H33" s="7"/>
      <c r="I33" s="11"/>
      <c r="J33" s="7">
        <v>2</v>
      </c>
      <c r="K33" s="7"/>
      <c r="L33" s="9" t="str">
        <f t="shared" si="0"/>
        <v>&lt;span color='#FFFFFF'&gt;晕眩持续时间增加25%&lt;/span&gt;&lt;span color='#45FF7A'&gt;(+5%)&lt;/span&gt;</v>
      </c>
      <c r="O33" s="1" t="s">
        <v>28</v>
      </c>
      <c r="P33" s="1" t="s">
        <v>33</v>
      </c>
      <c r="Q33" s="1" t="str">
        <f t="shared" si="1"/>
        <v>25%</v>
      </c>
      <c r="R33" s="1" t="s">
        <v>30</v>
      </c>
      <c r="S33" s="1" t="s">
        <v>31</v>
      </c>
      <c r="T33" s="1" t="str">
        <f t="shared" si="2"/>
        <v>(+5%)</v>
      </c>
      <c r="U33" s="1" t="s">
        <v>30</v>
      </c>
    </row>
    <row r="34" spans="1:21" s="1" customFormat="1" x14ac:dyDescent="0.25">
      <c r="A34" s="6">
        <v>30</v>
      </c>
      <c r="B34" s="6">
        <v>3</v>
      </c>
      <c r="C34" s="7">
        <v>6</v>
      </c>
      <c r="D34" s="7" t="str" cm="1">
        <f t="array" ref="D34">VLOOKUP(B34,辅助表!A:B,2,0)&amp;"-"&amp;INDEX(辅助表!$P$2:$S$13,(Sheet1!C34+1),VLOOKUP(B34,辅助表!A:E,5,0))&amp;"|3-"&amp;INDEX(辅助表!$V$2:$Y$13,(Sheet1!C34+1),VLOOKUP(B34,辅助表!A:E,5,0))</f>
        <v>60-20|3-15000</v>
      </c>
      <c r="E34" s="7">
        <v>20020</v>
      </c>
      <c r="F34" s="7"/>
      <c r="G34" s="7">
        <f t="shared" si="13"/>
        <v>3000</v>
      </c>
      <c r="H34" s="7"/>
      <c r="I34" s="11"/>
      <c r="J34" s="7">
        <v>2</v>
      </c>
      <c r="K34" s="7"/>
      <c r="L34" s="9" t="str">
        <f t="shared" si="0"/>
        <v>&lt;span color='#FFFFFF'&gt;晕眩持续时间增加30%&lt;/span&gt;&lt;span color='#45FF7A'&gt;(+5%)&lt;/span&gt;</v>
      </c>
      <c r="O34" s="1" t="s">
        <v>28</v>
      </c>
      <c r="P34" s="1" t="s">
        <v>33</v>
      </c>
      <c r="Q34" s="1" t="str">
        <f t="shared" si="1"/>
        <v>30%</v>
      </c>
      <c r="R34" s="1" t="s">
        <v>30</v>
      </c>
      <c r="S34" s="1" t="s">
        <v>31</v>
      </c>
      <c r="T34" s="1" t="str">
        <f t="shared" si="2"/>
        <v>(+5%)</v>
      </c>
      <c r="U34" s="1" t="s">
        <v>30</v>
      </c>
    </row>
    <row r="35" spans="1:21" s="1" customFormat="1" x14ac:dyDescent="0.25">
      <c r="A35" s="6">
        <v>31</v>
      </c>
      <c r="B35" s="6">
        <v>3</v>
      </c>
      <c r="C35" s="7">
        <v>7</v>
      </c>
      <c r="D35" s="7" t="str" cm="1">
        <f t="array" ref="D35">VLOOKUP(B35,辅助表!A:B,2,0)&amp;"-"&amp;INDEX(辅助表!$P$2:$S$13,(Sheet1!C35+1),VLOOKUP(B35,辅助表!A:E,5,0))&amp;"|3-"&amp;INDEX(辅助表!$V$2:$Y$13,(Sheet1!C35+1),VLOOKUP(B35,辅助表!A:E,5,0))</f>
        <v>60-28|3-22000</v>
      </c>
      <c r="E35" s="7">
        <v>20020</v>
      </c>
      <c r="F35" s="7"/>
      <c r="G35" s="7">
        <f t="shared" si="13"/>
        <v>3500</v>
      </c>
      <c r="H35" s="7"/>
      <c r="I35" s="11"/>
      <c r="J35" s="7">
        <v>2</v>
      </c>
      <c r="K35" s="7"/>
      <c r="L35" s="9" t="str">
        <f t="shared" si="0"/>
        <v>&lt;span color='#FFFFFF'&gt;晕眩持续时间增加35%&lt;/span&gt;&lt;span color='#45FF7A'&gt;(+5%)&lt;/span&gt;</v>
      </c>
      <c r="O35" s="1" t="s">
        <v>28</v>
      </c>
      <c r="P35" s="1" t="s">
        <v>33</v>
      </c>
      <c r="Q35" s="1" t="str">
        <f t="shared" si="1"/>
        <v>35%</v>
      </c>
      <c r="R35" s="1" t="s">
        <v>30</v>
      </c>
      <c r="S35" s="1" t="s">
        <v>31</v>
      </c>
      <c r="T35" s="1" t="str">
        <f t="shared" si="2"/>
        <v>(+5%)</v>
      </c>
      <c r="U35" s="1" t="s">
        <v>30</v>
      </c>
    </row>
    <row r="36" spans="1:21" s="1" customFormat="1" x14ac:dyDescent="0.25">
      <c r="A36" s="6">
        <v>32</v>
      </c>
      <c r="B36" s="6">
        <v>3</v>
      </c>
      <c r="C36" s="7">
        <v>8</v>
      </c>
      <c r="D36" s="7" t="str" cm="1">
        <f t="array" ref="D36">VLOOKUP(B36,辅助表!A:B,2,0)&amp;"-"&amp;INDEX(辅助表!$P$2:$S$13,(Sheet1!C36+1),VLOOKUP(B36,辅助表!A:E,5,0))&amp;"|3-"&amp;INDEX(辅助表!$V$2:$Y$13,(Sheet1!C36+1),VLOOKUP(B36,辅助表!A:E,5,0))</f>
        <v>60-36|3-30000</v>
      </c>
      <c r="E36" s="7">
        <v>20020</v>
      </c>
      <c r="F36" s="7"/>
      <c r="G36" s="7">
        <f t="shared" si="13"/>
        <v>4000</v>
      </c>
      <c r="H36" s="7"/>
      <c r="I36" s="11"/>
      <c r="J36" s="7">
        <v>2</v>
      </c>
      <c r="K36" s="7"/>
      <c r="L36" s="9" t="str">
        <f t="shared" si="0"/>
        <v>&lt;span color='#FFFFFF'&gt;晕眩持续时间增加40%&lt;/span&gt;&lt;span color='#45FF7A'&gt;(+5%)&lt;/span&gt;</v>
      </c>
      <c r="O36" s="1" t="s">
        <v>28</v>
      </c>
      <c r="P36" s="1" t="s">
        <v>33</v>
      </c>
      <c r="Q36" s="1" t="str">
        <f t="shared" si="1"/>
        <v>40%</v>
      </c>
      <c r="R36" s="1" t="s">
        <v>30</v>
      </c>
      <c r="S36" s="1" t="s">
        <v>31</v>
      </c>
      <c r="T36" s="1" t="str">
        <f t="shared" si="2"/>
        <v>(+5%)</v>
      </c>
      <c r="U36" s="1" t="s">
        <v>30</v>
      </c>
    </row>
    <row r="37" spans="1:21" s="1" customFormat="1" x14ac:dyDescent="0.25">
      <c r="A37" s="6">
        <v>33</v>
      </c>
      <c r="B37" s="6">
        <v>3</v>
      </c>
      <c r="C37" s="7">
        <v>9</v>
      </c>
      <c r="D37" s="7" t="str" cm="1">
        <f t="array" ref="D37">VLOOKUP(B37,辅助表!A:B,2,0)&amp;"-"&amp;INDEX(辅助表!$P$2:$S$13,(Sheet1!C37+1),VLOOKUP(B37,辅助表!A:E,5,0))&amp;"|3-"&amp;INDEX(辅助表!$V$2:$Y$13,(Sheet1!C37+1),VLOOKUP(B37,辅助表!A:E,5,0))</f>
        <v>60-48|3-50000</v>
      </c>
      <c r="E37" s="7">
        <v>20020</v>
      </c>
      <c r="F37" s="7"/>
      <c r="G37" s="7">
        <f t="shared" si="13"/>
        <v>4500</v>
      </c>
      <c r="H37" s="7"/>
      <c r="I37" s="11"/>
      <c r="J37" s="7">
        <v>2</v>
      </c>
      <c r="K37" s="7"/>
      <c r="L37" s="9" t="str">
        <f t="shared" si="0"/>
        <v>&lt;span color='#FFFFFF'&gt;晕眩持续时间增加45%&lt;/span&gt;&lt;span color='#45FF7A'&gt;(+5%)&lt;/span&gt;</v>
      </c>
      <c r="O37" s="1" t="s">
        <v>28</v>
      </c>
      <c r="P37" s="1" t="s">
        <v>33</v>
      </c>
      <c r="Q37" s="1" t="str">
        <f t="shared" si="1"/>
        <v>45%</v>
      </c>
      <c r="R37" s="1" t="s">
        <v>30</v>
      </c>
      <c r="S37" s="1" t="s">
        <v>31</v>
      </c>
      <c r="T37" s="1" t="str">
        <f t="shared" si="2"/>
        <v>(+5%)</v>
      </c>
      <c r="U37" s="1" t="s">
        <v>30</v>
      </c>
    </row>
    <row r="38" spans="1:21" s="1" customFormat="1" x14ac:dyDescent="0.25">
      <c r="A38" s="6">
        <v>34</v>
      </c>
      <c r="B38" s="6">
        <v>3</v>
      </c>
      <c r="C38" s="7">
        <v>10</v>
      </c>
      <c r="D38" s="7" t="str" cm="1">
        <f t="array" ref="D38">VLOOKUP(B38,辅助表!A:B,2,0)&amp;"-"&amp;INDEX(辅助表!$P$2:$S$13,(Sheet1!C38+1),VLOOKUP(B38,辅助表!A:E,5,0))&amp;"|3-"&amp;INDEX(辅助表!$V$2:$Y$13,(Sheet1!C38+1),VLOOKUP(B38,辅助表!A:E,5,0))</f>
        <v>60-64|3-70000</v>
      </c>
      <c r="E38" s="7">
        <v>20020</v>
      </c>
      <c r="F38" s="7"/>
      <c r="G38" s="7">
        <f t="shared" si="13"/>
        <v>5000</v>
      </c>
      <c r="H38" s="7"/>
      <c r="I38" s="11"/>
      <c r="J38" s="7">
        <v>2</v>
      </c>
      <c r="K38" s="7"/>
      <c r="L38" s="9" t="str">
        <f t="shared" si="0"/>
        <v>&lt;span color='#FFFFFF'&gt;晕眩持续时间增加50%&lt;/span&gt;&lt;span color='#45FF7A'&gt;(+5%)&lt;/span&gt;</v>
      </c>
      <c r="O38" s="1" t="s">
        <v>28</v>
      </c>
      <c r="P38" s="1" t="s">
        <v>33</v>
      </c>
      <c r="Q38" s="1" t="str">
        <f t="shared" si="1"/>
        <v>50%</v>
      </c>
      <c r="R38" s="1" t="s">
        <v>30</v>
      </c>
      <c r="S38" s="1" t="s">
        <v>31</v>
      </c>
      <c r="T38" s="1" t="str">
        <f t="shared" si="2"/>
        <v>(+5%)</v>
      </c>
      <c r="U38" s="1" t="s">
        <v>30</v>
      </c>
    </row>
    <row r="39" spans="1:21" s="1" customFormat="1" x14ac:dyDescent="0.25">
      <c r="A39" s="6">
        <v>35</v>
      </c>
      <c r="B39" s="6">
        <f t="shared" ref="B39:B40" si="14">B38</f>
        <v>3</v>
      </c>
      <c r="C39" s="7">
        <f t="shared" ref="C39:C40" si="15">C38+1</f>
        <v>11</v>
      </c>
      <c r="D39" s="7" t="str" cm="1">
        <f t="array" ref="D39">VLOOKUP(B39,辅助表!A:B,2,0)&amp;"-"&amp;INDEX(辅助表!$P$2:$S$13,(Sheet1!C39+1),VLOOKUP(B39,辅助表!A:E,5,0))&amp;"|3-"&amp;INDEX(辅助表!$V$2:$Y$13,(Sheet1!C39+1),VLOOKUP(B39,辅助表!A:E,5,0))</f>
        <v>60-80|3-100000</v>
      </c>
      <c r="E39" s="7">
        <f t="shared" ref="E39:E40" si="16">E38</f>
        <v>20020</v>
      </c>
      <c r="F39" s="7"/>
      <c r="G39" s="7">
        <f t="shared" si="13"/>
        <v>5500</v>
      </c>
      <c r="H39" s="7"/>
      <c r="I39" s="11"/>
      <c r="J39" s="7">
        <f t="shared" ref="J39:J40" si="17">J38</f>
        <v>2</v>
      </c>
      <c r="K39" s="7"/>
      <c r="L39" s="9" t="str">
        <f t="shared" si="0"/>
        <v>&lt;span color='#FFFFFF'&gt;晕眩持续时间增加55%&lt;/span&gt;&lt;span color='#45FF7A'&gt;(+5%)&lt;/span&gt;</v>
      </c>
      <c r="O39" s="1" t="s">
        <v>28</v>
      </c>
      <c r="P39" s="1" t="s">
        <v>33</v>
      </c>
      <c r="Q39" s="1" t="str">
        <f t="shared" si="1"/>
        <v>55%</v>
      </c>
      <c r="R39" s="1" t="s">
        <v>30</v>
      </c>
      <c r="S39" s="1" t="s">
        <v>31</v>
      </c>
      <c r="T39" s="1" t="str">
        <f t="shared" si="2"/>
        <v>(+5%)</v>
      </c>
      <c r="U39" s="1" t="s">
        <v>30</v>
      </c>
    </row>
    <row r="40" spans="1:21" s="1" customFormat="1" x14ac:dyDescent="0.25">
      <c r="A40" s="6">
        <v>36</v>
      </c>
      <c r="B40" s="6">
        <f t="shared" si="14"/>
        <v>3</v>
      </c>
      <c r="C40" s="7">
        <f t="shared" si="15"/>
        <v>12</v>
      </c>
      <c r="D40" s="7"/>
      <c r="E40" s="7">
        <f t="shared" si="16"/>
        <v>20020</v>
      </c>
      <c r="F40" s="7"/>
      <c r="G40" s="7">
        <f t="shared" si="13"/>
        <v>6000</v>
      </c>
      <c r="H40" s="7"/>
      <c r="I40" s="11"/>
      <c r="J40" s="7">
        <f t="shared" si="17"/>
        <v>2</v>
      </c>
      <c r="K40" s="7"/>
      <c r="L40" s="9" t="str">
        <f t="shared" si="0"/>
        <v>&lt;span color='#FFFFFF'&gt;晕眩持续时间增加60%&lt;/span&gt;</v>
      </c>
      <c r="O40" s="1" t="s">
        <v>28</v>
      </c>
      <c r="P40" s="1" t="s">
        <v>33</v>
      </c>
      <c r="Q40" s="1" t="str">
        <f t="shared" si="1"/>
        <v>60%</v>
      </c>
      <c r="R40" s="1" t="s">
        <v>30</v>
      </c>
    </row>
    <row r="41" spans="1:21" s="1" customFormat="1" x14ac:dyDescent="0.25">
      <c r="A41" s="2">
        <v>37</v>
      </c>
      <c r="B41" s="2">
        <v>4</v>
      </c>
      <c r="C41" s="3">
        <v>1</v>
      </c>
      <c r="D41" s="3" t="str" cm="1">
        <f t="array" ref="D41">VLOOKUP(B41,辅助表!A:B,2,0)&amp;"-"&amp;INDEX(辅助表!$P$2:$S$13,(Sheet1!C41+1),VLOOKUP(B41,辅助表!A:E,5,0))&amp;"|3-"&amp;INDEX(辅助表!$V$2:$Y$13,(Sheet1!C41+1),VLOOKUP(B41,辅助表!A:E,5,0))</f>
        <v>61-2|3-2000</v>
      </c>
      <c r="E41" s="3">
        <v>20021</v>
      </c>
      <c r="F41" s="3"/>
      <c r="G41" s="3">
        <v>800</v>
      </c>
      <c r="H41" s="3"/>
      <c r="I41" s="8"/>
      <c r="J41" s="3">
        <v>1</v>
      </c>
      <c r="K41" s="3"/>
      <c r="L41" s="9" t="str">
        <f t="shared" si="0"/>
        <v>&lt;span color='#FFFFFF'&gt;对首领造成伤害增加8%&lt;/span&gt;&lt;span color='#45FF7A'&gt;(+8%)&lt;/span&gt;</v>
      </c>
      <c r="O41" s="1" t="s">
        <v>28</v>
      </c>
      <c r="P41" s="1" t="s">
        <v>34</v>
      </c>
      <c r="Q41" s="1" t="str">
        <f t="shared" si="1"/>
        <v>8%</v>
      </c>
      <c r="R41" s="1" t="s">
        <v>30</v>
      </c>
      <c r="S41" s="1" t="s">
        <v>31</v>
      </c>
      <c r="T41" s="1" t="str">
        <f t="shared" si="2"/>
        <v>(+8%)</v>
      </c>
      <c r="U41" s="1" t="s">
        <v>30</v>
      </c>
    </row>
    <row r="42" spans="1:21" s="1" customFormat="1" x14ac:dyDescent="0.25">
      <c r="A42" s="2">
        <v>38</v>
      </c>
      <c r="B42" s="2">
        <v>4</v>
      </c>
      <c r="C42" s="3">
        <v>2</v>
      </c>
      <c r="D42" s="3" t="str" cm="1">
        <f t="array" ref="D42">VLOOKUP(B42,辅助表!A:B,2,0)&amp;"-"&amp;INDEX(辅助表!$P$2:$S$13,(Sheet1!C42+1),VLOOKUP(B42,辅助表!A:E,5,0))&amp;"|3-"&amp;INDEX(辅助表!$V$2:$Y$13,(Sheet1!C42+1),VLOOKUP(B42,辅助表!A:E,5,0))</f>
        <v>61-4|3-5000</v>
      </c>
      <c r="E42" s="3">
        <v>20021</v>
      </c>
      <c r="F42" s="3"/>
      <c r="G42" s="3">
        <f>G41+800</f>
        <v>1600</v>
      </c>
      <c r="H42" s="3"/>
      <c r="I42" s="8"/>
      <c r="J42" s="3">
        <v>1</v>
      </c>
      <c r="K42" s="3"/>
      <c r="L42" s="9" t="str">
        <f t="shared" si="0"/>
        <v>&lt;span color='#FFFFFF'&gt;对首领造成伤害增加16%&lt;/span&gt;&lt;span color='#45FF7A'&gt;(+8%)&lt;/span&gt;</v>
      </c>
      <c r="O42" s="1" t="s">
        <v>28</v>
      </c>
      <c r="P42" s="1" t="s">
        <v>34</v>
      </c>
      <c r="Q42" s="1" t="str">
        <f t="shared" si="1"/>
        <v>16%</v>
      </c>
      <c r="R42" s="1" t="s">
        <v>30</v>
      </c>
      <c r="S42" s="1" t="s">
        <v>31</v>
      </c>
      <c r="T42" s="1" t="str">
        <f t="shared" si="2"/>
        <v>(+8%)</v>
      </c>
      <c r="U42" s="1" t="s">
        <v>30</v>
      </c>
    </row>
    <row r="43" spans="1:21" s="1" customFormat="1" x14ac:dyDescent="0.25">
      <c r="A43" s="2">
        <v>39</v>
      </c>
      <c r="B43" s="2">
        <v>4</v>
      </c>
      <c r="C43" s="3">
        <v>3</v>
      </c>
      <c r="D43" s="3" t="str" cm="1">
        <f t="array" ref="D43">VLOOKUP(B43,辅助表!A:B,2,0)&amp;"-"&amp;INDEX(辅助表!$P$2:$S$13,(Sheet1!C43+1),VLOOKUP(B43,辅助表!A:E,5,0))&amp;"|3-"&amp;INDEX(辅助表!$V$2:$Y$13,(Sheet1!C43+1),VLOOKUP(B43,辅助表!A:E,5,0))</f>
        <v>61-8|3-10000</v>
      </c>
      <c r="E43" s="3">
        <v>20021</v>
      </c>
      <c r="F43" s="3"/>
      <c r="G43" s="3">
        <f t="shared" ref="G43:G50" si="18">G42+800</f>
        <v>2400</v>
      </c>
      <c r="H43" s="3"/>
      <c r="I43" s="8"/>
      <c r="J43" s="3">
        <v>1</v>
      </c>
      <c r="K43" s="3"/>
      <c r="L43" s="9" t="str">
        <f t="shared" si="0"/>
        <v>&lt;span color='#FFFFFF'&gt;对首领造成伤害增加24%&lt;/span&gt;&lt;span color='#45FF7A'&gt;(+8%)&lt;/span&gt;</v>
      </c>
      <c r="O43" s="1" t="s">
        <v>28</v>
      </c>
      <c r="P43" s="1" t="s">
        <v>34</v>
      </c>
      <c r="Q43" s="1" t="str">
        <f t="shared" si="1"/>
        <v>24%</v>
      </c>
      <c r="R43" s="1" t="s">
        <v>30</v>
      </c>
      <c r="S43" s="1" t="s">
        <v>31</v>
      </c>
      <c r="T43" s="1" t="str">
        <f t="shared" si="2"/>
        <v>(+8%)</v>
      </c>
      <c r="U43" s="1" t="s">
        <v>30</v>
      </c>
    </row>
    <row r="44" spans="1:21" s="1" customFormat="1" x14ac:dyDescent="0.25">
      <c r="A44" s="2">
        <v>40</v>
      </c>
      <c r="B44" s="2">
        <v>4</v>
      </c>
      <c r="C44" s="3">
        <v>4</v>
      </c>
      <c r="D44" s="3" t="str" cm="1">
        <f t="array" ref="D44">VLOOKUP(B44,辅助表!A:B,2,0)&amp;"-"&amp;INDEX(辅助表!$P$2:$S$13,(Sheet1!C44+1),VLOOKUP(B44,辅助表!A:E,5,0))&amp;"|3-"&amp;INDEX(辅助表!$V$2:$Y$13,(Sheet1!C44+1),VLOOKUP(B44,辅助表!A:E,5,0))</f>
        <v>61-12|3-15000</v>
      </c>
      <c r="E44" s="3">
        <v>20021</v>
      </c>
      <c r="F44" s="3"/>
      <c r="G44" s="3">
        <f t="shared" si="18"/>
        <v>3200</v>
      </c>
      <c r="H44" s="3"/>
      <c r="I44" s="8"/>
      <c r="J44" s="3">
        <v>1</v>
      </c>
      <c r="K44" s="3"/>
      <c r="L44" s="9" t="str">
        <f t="shared" si="0"/>
        <v>&lt;span color='#FFFFFF'&gt;对首领造成伤害增加32%&lt;/span&gt;&lt;span color='#45FF7A'&gt;(+8%)&lt;/span&gt;</v>
      </c>
      <c r="O44" s="1" t="s">
        <v>28</v>
      </c>
      <c r="P44" s="1" t="s">
        <v>34</v>
      </c>
      <c r="Q44" s="1" t="str">
        <f t="shared" si="1"/>
        <v>32%</v>
      </c>
      <c r="R44" s="1" t="s">
        <v>30</v>
      </c>
      <c r="S44" s="1" t="s">
        <v>31</v>
      </c>
      <c r="T44" s="1" t="str">
        <f t="shared" si="2"/>
        <v>(+8%)</v>
      </c>
      <c r="U44" s="1" t="s">
        <v>30</v>
      </c>
    </row>
    <row r="45" spans="1:21" s="1" customFormat="1" x14ac:dyDescent="0.25">
      <c r="A45" s="2">
        <v>41</v>
      </c>
      <c r="B45" s="2">
        <v>4</v>
      </c>
      <c r="C45" s="3">
        <v>5</v>
      </c>
      <c r="D45" s="3" t="str" cm="1">
        <f t="array" ref="D45">VLOOKUP(B45,辅助表!A:B,2,0)&amp;"-"&amp;INDEX(辅助表!$P$2:$S$13,(Sheet1!C45+1),VLOOKUP(B45,辅助表!A:E,5,0))&amp;"|3-"&amp;INDEX(辅助表!$V$2:$Y$13,(Sheet1!C45+1),VLOOKUP(B45,辅助表!A:E,5,0))</f>
        <v>61-18|3-25000</v>
      </c>
      <c r="E45" s="3">
        <v>20021</v>
      </c>
      <c r="F45" s="3"/>
      <c r="G45" s="3">
        <f t="shared" si="18"/>
        <v>4000</v>
      </c>
      <c r="H45" s="3"/>
      <c r="I45" s="8"/>
      <c r="J45" s="3">
        <v>1</v>
      </c>
      <c r="K45" s="3"/>
      <c r="L45" s="9" t="str">
        <f t="shared" si="0"/>
        <v>&lt;span color='#FFFFFF'&gt;对首领造成伤害增加40%&lt;/span&gt;&lt;span color='#45FF7A'&gt;(+8%)&lt;/span&gt;</v>
      </c>
      <c r="O45" s="1" t="s">
        <v>28</v>
      </c>
      <c r="P45" s="1" t="s">
        <v>34</v>
      </c>
      <c r="Q45" s="1" t="str">
        <f t="shared" si="1"/>
        <v>40%</v>
      </c>
      <c r="R45" s="1" t="s">
        <v>30</v>
      </c>
      <c r="S45" s="1" t="s">
        <v>31</v>
      </c>
      <c r="T45" s="1" t="str">
        <f t="shared" si="2"/>
        <v>(+8%)</v>
      </c>
      <c r="U45" s="1" t="s">
        <v>30</v>
      </c>
    </row>
    <row r="46" spans="1:21" s="1" customFormat="1" x14ac:dyDescent="0.25">
      <c r="A46" s="2">
        <v>42</v>
      </c>
      <c r="B46" s="2">
        <v>4</v>
      </c>
      <c r="C46" s="3">
        <v>6</v>
      </c>
      <c r="D46" s="3" t="str" cm="1">
        <f t="array" ref="D46">VLOOKUP(B46,辅助表!A:B,2,0)&amp;"-"&amp;INDEX(辅助表!$P$2:$S$13,(Sheet1!C46+1),VLOOKUP(B46,辅助表!A:E,5,0))&amp;"|3-"&amp;INDEX(辅助表!$V$2:$Y$13,(Sheet1!C46+1),VLOOKUP(B46,辅助表!A:E,5,0))</f>
        <v>61-24|3-40000</v>
      </c>
      <c r="E46" s="3">
        <v>20021</v>
      </c>
      <c r="F46" s="3"/>
      <c r="G46" s="3">
        <f t="shared" si="18"/>
        <v>4800</v>
      </c>
      <c r="H46" s="3"/>
      <c r="I46" s="8"/>
      <c r="J46" s="3">
        <v>1</v>
      </c>
      <c r="K46" s="3"/>
      <c r="L46" s="9" t="str">
        <f t="shared" si="0"/>
        <v>&lt;span color='#FFFFFF'&gt;对首领造成伤害增加48%&lt;/span&gt;&lt;span color='#45FF7A'&gt;(+8%)&lt;/span&gt;</v>
      </c>
      <c r="O46" s="1" t="s">
        <v>28</v>
      </c>
      <c r="P46" s="1" t="s">
        <v>34</v>
      </c>
      <c r="Q46" s="1" t="str">
        <f t="shared" si="1"/>
        <v>48%</v>
      </c>
      <c r="R46" s="1" t="s">
        <v>30</v>
      </c>
      <c r="S46" s="1" t="s">
        <v>31</v>
      </c>
      <c r="T46" s="1" t="str">
        <f t="shared" si="2"/>
        <v>(+8%)</v>
      </c>
      <c r="U46" s="1" t="s">
        <v>30</v>
      </c>
    </row>
    <row r="47" spans="1:21" s="1" customFormat="1" x14ac:dyDescent="0.25">
      <c r="A47" s="2">
        <v>43</v>
      </c>
      <c r="B47" s="2">
        <v>4</v>
      </c>
      <c r="C47" s="3">
        <v>7</v>
      </c>
      <c r="D47" s="3" t="str" cm="1">
        <f t="array" ref="D47">VLOOKUP(B47,辅助表!A:B,2,0)&amp;"-"&amp;INDEX(辅助表!$P$2:$S$13,(Sheet1!C47+1),VLOOKUP(B47,辅助表!A:E,5,0))&amp;"|3-"&amp;INDEX(辅助表!$V$2:$Y$13,(Sheet1!C47+1),VLOOKUP(B47,辅助表!A:E,5,0))</f>
        <v>61-36|3-60000</v>
      </c>
      <c r="E47" s="3">
        <v>20021</v>
      </c>
      <c r="F47" s="3"/>
      <c r="G47" s="3">
        <f t="shared" si="18"/>
        <v>5600</v>
      </c>
      <c r="H47" s="3"/>
      <c r="I47" s="8"/>
      <c r="J47" s="3">
        <v>1</v>
      </c>
      <c r="K47" s="3"/>
      <c r="L47" s="9" t="str">
        <f t="shared" si="0"/>
        <v>&lt;span color='#FFFFFF'&gt;对首领造成伤害增加56%&lt;/span&gt;&lt;span color='#45FF7A'&gt;(+8%)&lt;/span&gt;</v>
      </c>
      <c r="O47" s="1" t="s">
        <v>28</v>
      </c>
      <c r="P47" s="1" t="s">
        <v>34</v>
      </c>
      <c r="Q47" s="1" t="str">
        <f t="shared" si="1"/>
        <v>56%</v>
      </c>
      <c r="R47" s="1" t="s">
        <v>30</v>
      </c>
      <c r="S47" s="1" t="s">
        <v>31</v>
      </c>
      <c r="T47" s="1" t="str">
        <f t="shared" si="2"/>
        <v>(+8%)</v>
      </c>
      <c r="U47" s="1" t="s">
        <v>30</v>
      </c>
    </row>
    <row r="48" spans="1:21" s="1" customFormat="1" x14ac:dyDescent="0.25">
      <c r="A48" s="2">
        <v>44</v>
      </c>
      <c r="B48" s="2">
        <v>4</v>
      </c>
      <c r="C48" s="3">
        <v>8</v>
      </c>
      <c r="D48" s="3" t="str" cm="1">
        <f t="array" ref="D48">VLOOKUP(B48,辅助表!A:B,2,0)&amp;"-"&amp;INDEX(辅助表!$P$2:$S$13,(Sheet1!C48+1),VLOOKUP(B48,辅助表!A:E,5,0))&amp;"|3-"&amp;INDEX(辅助表!$V$2:$Y$13,(Sheet1!C48+1),VLOOKUP(B48,辅助表!A:E,5,0))</f>
        <v>61-48|3-90000</v>
      </c>
      <c r="E48" s="3">
        <v>20021</v>
      </c>
      <c r="F48" s="3"/>
      <c r="G48" s="3">
        <f t="shared" si="18"/>
        <v>6400</v>
      </c>
      <c r="H48" s="3"/>
      <c r="I48" s="8"/>
      <c r="J48" s="3">
        <v>1</v>
      </c>
      <c r="K48" s="3"/>
      <c r="L48" s="9" t="str">
        <f t="shared" si="0"/>
        <v>&lt;span color='#FFFFFF'&gt;对首领造成伤害增加64%&lt;/span&gt;&lt;span color='#45FF7A'&gt;(+8%)&lt;/span&gt;</v>
      </c>
      <c r="O48" s="1" t="s">
        <v>28</v>
      </c>
      <c r="P48" s="1" t="s">
        <v>34</v>
      </c>
      <c r="Q48" s="1" t="str">
        <f t="shared" si="1"/>
        <v>64%</v>
      </c>
      <c r="R48" s="1" t="s">
        <v>30</v>
      </c>
      <c r="S48" s="1" t="s">
        <v>31</v>
      </c>
      <c r="T48" s="1" t="str">
        <f t="shared" si="2"/>
        <v>(+8%)</v>
      </c>
      <c r="U48" s="1" t="s">
        <v>30</v>
      </c>
    </row>
    <row r="49" spans="1:21" s="1" customFormat="1" x14ac:dyDescent="0.25">
      <c r="A49" s="2">
        <v>45</v>
      </c>
      <c r="B49" s="2">
        <f t="shared" ref="B49:B50" si="19">B48</f>
        <v>4</v>
      </c>
      <c r="C49" s="3">
        <f t="shared" ref="C49:C50" si="20">C48+1</f>
        <v>9</v>
      </c>
      <c r="D49" s="3" t="str" cm="1">
        <f t="array" ref="D49">VLOOKUP(B49,辅助表!A:B,2,0)&amp;"-"&amp;INDEX(辅助表!$P$2:$S$13,(Sheet1!C49+1),VLOOKUP(B49,辅助表!A:E,5,0))&amp;"|3-"&amp;INDEX(辅助表!$V$2:$Y$13,(Sheet1!C49+1),VLOOKUP(B49,辅助表!A:E,5,0))</f>
        <v>61-64|3-120000</v>
      </c>
      <c r="E49" s="3">
        <f t="shared" ref="E49:E50" si="21">E48</f>
        <v>20021</v>
      </c>
      <c r="F49" s="3"/>
      <c r="G49" s="3">
        <f t="shared" si="18"/>
        <v>7200</v>
      </c>
      <c r="H49" s="3"/>
      <c r="I49" s="8"/>
      <c r="J49" s="3">
        <f t="shared" ref="J49:J50" si="22">J48</f>
        <v>1</v>
      </c>
      <c r="K49" s="3"/>
      <c r="L49" s="9" t="str">
        <f t="shared" si="0"/>
        <v>&lt;span color='#FFFFFF'&gt;对首领造成伤害增加72%&lt;/span&gt;&lt;span color='#45FF7A'&gt;(+8%)&lt;/span&gt;</v>
      </c>
      <c r="O49" s="1" t="s">
        <v>28</v>
      </c>
      <c r="P49" s="1" t="s">
        <v>34</v>
      </c>
      <c r="Q49" s="1" t="str">
        <f t="shared" si="1"/>
        <v>72%</v>
      </c>
      <c r="R49" s="1" t="s">
        <v>30</v>
      </c>
      <c r="S49" s="1" t="s">
        <v>31</v>
      </c>
      <c r="T49" s="1" t="str">
        <f t="shared" si="2"/>
        <v>(+8%)</v>
      </c>
      <c r="U49" s="1" t="s">
        <v>30</v>
      </c>
    </row>
    <row r="50" spans="1:21" s="1" customFormat="1" x14ac:dyDescent="0.25">
      <c r="A50" s="2">
        <v>46</v>
      </c>
      <c r="B50" s="2">
        <f t="shared" si="19"/>
        <v>4</v>
      </c>
      <c r="C50" s="3">
        <f t="shared" si="20"/>
        <v>10</v>
      </c>
      <c r="D50" s="3"/>
      <c r="E50" s="3">
        <f t="shared" si="21"/>
        <v>20021</v>
      </c>
      <c r="F50" s="3"/>
      <c r="G50" s="3">
        <f t="shared" si="18"/>
        <v>8000</v>
      </c>
      <c r="H50" s="3"/>
      <c r="I50" s="8"/>
      <c r="J50" s="3">
        <f t="shared" si="22"/>
        <v>1</v>
      </c>
      <c r="K50" s="3"/>
      <c r="L50" s="9" t="str">
        <f t="shared" si="0"/>
        <v>&lt;span color='#FFFFFF'&gt;对首领造成伤害增加80%&lt;/span&gt;</v>
      </c>
      <c r="O50" s="1" t="s">
        <v>28</v>
      </c>
      <c r="P50" s="1" t="s">
        <v>34</v>
      </c>
      <c r="Q50" s="1" t="str">
        <f t="shared" si="1"/>
        <v>80%</v>
      </c>
      <c r="R50" s="1" t="s">
        <v>30</v>
      </c>
    </row>
    <row r="51" spans="1:21" s="1" customFormat="1" x14ac:dyDescent="0.25">
      <c r="A51" s="4">
        <v>47</v>
      </c>
      <c r="B51" s="4">
        <v>5</v>
      </c>
      <c r="C51" s="5">
        <v>1</v>
      </c>
      <c r="D51" s="5" t="str" cm="1">
        <f t="array" ref="D51">VLOOKUP(B51,辅助表!A:B,2,0)&amp;"-"&amp;INDEX(辅助表!$P$2:$S$13,(Sheet1!C51+1),VLOOKUP(B51,辅助表!A:E,5,0))&amp;"|3-"&amp;INDEX(辅助表!$V$2:$Y$13,(Sheet1!C51+1),VLOOKUP(B51,辅助表!A:E,5,0))</f>
        <v>62-3|3-4000</v>
      </c>
      <c r="E51" s="5">
        <v>20017</v>
      </c>
      <c r="F51" s="5"/>
      <c r="G51" s="5">
        <v>1000</v>
      </c>
      <c r="H51" s="5"/>
      <c r="I51" s="10"/>
      <c r="J51" s="5">
        <v>1</v>
      </c>
      <c r="K51" s="5"/>
      <c r="L51" s="9" t="str">
        <f t="shared" si="0"/>
        <v>&lt;span color='#FFFFFF'&gt;所有英雄技能伤害增加10%&lt;/span&gt;&lt;span color='#45FF7A'&gt;(+10%)&lt;/span&gt;</v>
      </c>
      <c r="O51" s="1" t="s">
        <v>28</v>
      </c>
      <c r="P51" s="1" t="s">
        <v>35</v>
      </c>
      <c r="Q51" s="1" t="str">
        <f t="shared" si="1"/>
        <v>10%</v>
      </c>
      <c r="R51" s="1" t="s">
        <v>30</v>
      </c>
      <c r="S51" s="1" t="s">
        <v>31</v>
      </c>
      <c r="T51" s="1" t="str">
        <f t="shared" si="2"/>
        <v>(+10%)</v>
      </c>
      <c r="U51" s="1" t="s">
        <v>30</v>
      </c>
    </row>
    <row r="52" spans="1:21" s="1" customFormat="1" x14ac:dyDescent="0.25">
      <c r="A52" s="4">
        <v>48</v>
      </c>
      <c r="B52" s="4">
        <v>5</v>
      </c>
      <c r="C52" s="5">
        <v>2</v>
      </c>
      <c r="D52" s="5" t="str" cm="1">
        <f t="array" ref="D52">VLOOKUP(B52,辅助表!A:B,2,0)&amp;"-"&amp;INDEX(辅助表!$P$2:$S$13,(Sheet1!C52+1),VLOOKUP(B52,辅助表!A:E,5,0))&amp;"|3-"&amp;INDEX(辅助表!$V$2:$Y$13,(Sheet1!C52+1),VLOOKUP(B52,辅助表!A:E,5,0))</f>
        <v>62-6|3-8000</v>
      </c>
      <c r="E52" s="5">
        <v>20017</v>
      </c>
      <c r="F52" s="5"/>
      <c r="G52" s="5">
        <f>G51+1000</f>
        <v>2000</v>
      </c>
      <c r="H52" s="5"/>
      <c r="I52" s="10"/>
      <c r="J52" s="5">
        <v>1</v>
      </c>
      <c r="K52" s="5"/>
      <c r="L52" s="9" t="str">
        <f t="shared" si="0"/>
        <v>&lt;span color='#FFFFFF'&gt;所有英雄技能伤害增加20%&lt;/span&gt;&lt;span color='#45FF7A'&gt;(+10%)&lt;/span&gt;</v>
      </c>
      <c r="O52" s="1" t="s">
        <v>28</v>
      </c>
      <c r="P52" s="1" t="s">
        <v>35</v>
      </c>
      <c r="Q52" s="1" t="str">
        <f t="shared" si="1"/>
        <v>20%</v>
      </c>
      <c r="R52" s="1" t="s">
        <v>30</v>
      </c>
      <c r="S52" s="1" t="s">
        <v>31</v>
      </c>
      <c r="T52" s="1" t="str">
        <f t="shared" si="2"/>
        <v>(+10%)</v>
      </c>
      <c r="U52" s="1" t="s">
        <v>30</v>
      </c>
    </row>
    <row r="53" spans="1:21" s="1" customFormat="1" x14ac:dyDescent="0.25">
      <c r="A53" s="4">
        <v>49</v>
      </c>
      <c r="B53" s="4">
        <v>5</v>
      </c>
      <c r="C53" s="5">
        <v>3</v>
      </c>
      <c r="D53" s="5" t="str" cm="1">
        <f t="array" ref="D53">VLOOKUP(B53,辅助表!A:B,2,0)&amp;"-"&amp;INDEX(辅助表!$P$2:$S$13,(Sheet1!C53+1),VLOOKUP(B53,辅助表!A:E,5,0))&amp;"|3-"&amp;INDEX(辅助表!$V$2:$Y$13,(Sheet1!C53+1),VLOOKUP(B53,辅助表!A:E,5,0))</f>
        <v>62-10|3-15000</v>
      </c>
      <c r="E53" s="5">
        <v>20017</v>
      </c>
      <c r="F53" s="5"/>
      <c r="G53" s="5">
        <f t="shared" ref="G53:G59" si="23">G52+1000</f>
        <v>3000</v>
      </c>
      <c r="H53" s="5"/>
      <c r="I53" s="10"/>
      <c r="J53" s="5">
        <v>1</v>
      </c>
      <c r="K53" s="5"/>
      <c r="L53" s="9" t="str">
        <f t="shared" si="0"/>
        <v>&lt;span color='#FFFFFF'&gt;所有英雄技能伤害增加30%&lt;/span&gt;&lt;span color='#45FF7A'&gt;(+10%)&lt;/span&gt;</v>
      </c>
      <c r="O53" s="1" t="s">
        <v>28</v>
      </c>
      <c r="P53" s="1" t="s">
        <v>35</v>
      </c>
      <c r="Q53" s="1" t="str">
        <f t="shared" si="1"/>
        <v>30%</v>
      </c>
      <c r="R53" s="1" t="s">
        <v>30</v>
      </c>
      <c r="S53" s="1" t="s">
        <v>31</v>
      </c>
      <c r="T53" s="1" t="str">
        <f t="shared" si="2"/>
        <v>(+10%)</v>
      </c>
      <c r="U53" s="1" t="s">
        <v>30</v>
      </c>
    </row>
    <row r="54" spans="1:21" s="1" customFormat="1" x14ac:dyDescent="0.25">
      <c r="A54" s="4">
        <v>50</v>
      </c>
      <c r="B54" s="4">
        <v>5</v>
      </c>
      <c r="C54" s="5">
        <v>4</v>
      </c>
      <c r="D54" s="5" t="str" cm="1">
        <f t="array" ref="D54">VLOOKUP(B54,辅助表!A:B,2,0)&amp;"-"&amp;INDEX(辅助表!$P$2:$S$13,(Sheet1!C54+1),VLOOKUP(B54,辅助表!A:E,5,0))&amp;"|3-"&amp;INDEX(辅助表!$V$2:$Y$13,(Sheet1!C54+1),VLOOKUP(B54,辅助表!A:E,5,0))</f>
        <v>62-16|3-30000</v>
      </c>
      <c r="E54" s="5">
        <v>20017</v>
      </c>
      <c r="F54" s="5"/>
      <c r="G54" s="5">
        <f t="shared" si="23"/>
        <v>4000</v>
      </c>
      <c r="H54" s="5"/>
      <c r="I54" s="10"/>
      <c r="J54" s="5">
        <v>1</v>
      </c>
      <c r="K54" s="5"/>
      <c r="L54" s="9" t="str">
        <f t="shared" si="0"/>
        <v>&lt;span color='#FFFFFF'&gt;所有英雄技能伤害增加40%&lt;/span&gt;&lt;span color='#45FF7A'&gt;(+10%)&lt;/span&gt;</v>
      </c>
      <c r="O54" s="1" t="s">
        <v>28</v>
      </c>
      <c r="P54" s="1" t="s">
        <v>35</v>
      </c>
      <c r="Q54" s="1" t="str">
        <f t="shared" si="1"/>
        <v>40%</v>
      </c>
      <c r="R54" s="1" t="s">
        <v>30</v>
      </c>
      <c r="S54" s="1" t="s">
        <v>31</v>
      </c>
      <c r="T54" s="1" t="str">
        <f t="shared" si="2"/>
        <v>(+10%)</v>
      </c>
      <c r="U54" s="1" t="s">
        <v>30</v>
      </c>
    </row>
    <row r="55" spans="1:21" s="1" customFormat="1" x14ac:dyDescent="0.25">
      <c r="A55" s="4">
        <v>51</v>
      </c>
      <c r="B55" s="4">
        <v>5</v>
      </c>
      <c r="C55" s="5">
        <v>5</v>
      </c>
      <c r="D55" s="5" t="str" cm="1">
        <f t="array" ref="D55">VLOOKUP(B55,辅助表!A:B,2,0)&amp;"-"&amp;INDEX(辅助表!$P$2:$S$13,(Sheet1!C55+1),VLOOKUP(B55,辅助表!A:E,5,0))&amp;"|3-"&amp;INDEX(辅助表!$V$2:$Y$13,(Sheet1!C55+1),VLOOKUP(B55,辅助表!A:E,5,0))</f>
        <v>62-24|3-50000</v>
      </c>
      <c r="E55" s="5">
        <v>20017</v>
      </c>
      <c r="F55" s="5"/>
      <c r="G55" s="5">
        <f t="shared" si="23"/>
        <v>5000</v>
      </c>
      <c r="H55" s="5"/>
      <c r="I55" s="10"/>
      <c r="J55" s="5">
        <v>1</v>
      </c>
      <c r="K55" s="5"/>
      <c r="L55" s="9" t="str">
        <f t="shared" si="0"/>
        <v>&lt;span color='#FFFFFF'&gt;所有英雄技能伤害增加50%&lt;/span&gt;&lt;span color='#45FF7A'&gt;(+10%)&lt;/span&gt;</v>
      </c>
      <c r="O55" s="1" t="s">
        <v>28</v>
      </c>
      <c r="P55" s="1" t="s">
        <v>35</v>
      </c>
      <c r="Q55" s="1" t="str">
        <f t="shared" si="1"/>
        <v>50%</v>
      </c>
      <c r="R55" s="1" t="s">
        <v>30</v>
      </c>
      <c r="S55" s="1" t="s">
        <v>31</v>
      </c>
      <c r="T55" s="1" t="str">
        <f t="shared" si="2"/>
        <v>(+10%)</v>
      </c>
      <c r="U55" s="1" t="s">
        <v>30</v>
      </c>
    </row>
    <row r="56" spans="1:21" s="1" customFormat="1" x14ac:dyDescent="0.25">
      <c r="A56" s="4">
        <v>52</v>
      </c>
      <c r="B56" s="4">
        <v>5</v>
      </c>
      <c r="C56" s="5">
        <v>6</v>
      </c>
      <c r="D56" s="5" t="str" cm="1">
        <f t="array" ref="D56">VLOOKUP(B56,辅助表!A:B,2,0)&amp;"-"&amp;INDEX(辅助表!$P$2:$S$13,(Sheet1!C56+1),VLOOKUP(B56,辅助表!A:E,5,0))&amp;"|3-"&amp;INDEX(辅助表!$V$2:$Y$13,(Sheet1!C56+1),VLOOKUP(B56,辅助表!A:E,5,0))</f>
        <v>62-32|3-80000</v>
      </c>
      <c r="E56" s="5">
        <v>20017</v>
      </c>
      <c r="F56" s="5"/>
      <c r="G56" s="5">
        <f t="shared" si="23"/>
        <v>6000</v>
      </c>
      <c r="H56" s="5"/>
      <c r="I56" s="10"/>
      <c r="J56" s="5">
        <v>1</v>
      </c>
      <c r="K56" s="5"/>
      <c r="L56" s="9" t="str">
        <f t="shared" si="0"/>
        <v>&lt;span color='#FFFFFF'&gt;所有英雄技能伤害增加60%&lt;/span&gt;&lt;span color='#45FF7A'&gt;(+10%)&lt;/span&gt;</v>
      </c>
      <c r="O56" s="1" t="s">
        <v>28</v>
      </c>
      <c r="P56" s="1" t="s">
        <v>35</v>
      </c>
      <c r="Q56" s="1" t="str">
        <f t="shared" si="1"/>
        <v>60%</v>
      </c>
      <c r="R56" s="1" t="s">
        <v>30</v>
      </c>
      <c r="S56" s="1" t="s">
        <v>31</v>
      </c>
      <c r="T56" s="1" t="str">
        <f t="shared" si="2"/>
        <v>(+10%)</v>
      </c>
      <c r="U56" s="1" t="s">
        <v>30</v>
      </c>
    </row>
    <row r="57" spans="1:21" s="1" customFormat="1" x14ac:dyDescent="0.25">
      <c r="A57" s="4">
        <v>53</v>
      </c>
      <c r="B57" s="4">
        <v>5</v>
      </c>
      <c r="C57" s="5">
        <v>7</v>
      </c>
      <c r="D57" s="5" t="str" cm="1">
        <f t="array" ref="D57">VLOOKUP(B57,辅助表!A:B,2,0)&amp;"-"&amp;INDEX(辅助表!$P$2:$S$13,(Sheet1!C57+1),VLOOKUP(B57,辅助表!A:E,5,0))&amp;"|3-"&amp;INDEX(辅助表!$V$2:$Y$13,(Sheet1!C57+1),VLOOKUP(B57,辅助表!A:E,5,0))</f>
        <v>62-44|3-120000</v>
      </c>
      <c r="E57" s="5">
        <v>20017</v>
      </c>
      <c r="F57" s="5"/>
      <c r="G57" s="5">
        <f t="shared" si="23"/>
        <v>7000</v>
      </c>
      <c r="H57" s="5"/>
      <c r="I57" s="10"/>
      <c r="J57" s="5">
        <v>1</v>
      </c>
      <c r="K57" s="5"/>
      <c r="L57" s="9" t="str">
        <f t="shared" si="0"/>
        <v>&lt;span color='#FFFFFF'&gt;所有英雄技能伤害增加70%&lt;/span&gt;&lt;span color='#45FF7A'&gt;(+10%)&lt;/span&gt;</v>
      </c>
      <c r="O57" s="1" t="s">
        <v>28</v>
      </c>
      <c r="P57" s="1" t="s">
        <v>35</v>
      </c>
      <c r="Q57" s="1" t="str">
        <f t="shared" si="1"/>
        <v>70%</v>
      </c>
      <c r="R57" s="1" t="s">
        <v>30</v>
      </c>
      <c r="S57" s="1" t="s">
        <v>31</v>
      </c>
      <c r="T57" s="1" t="str">
        <f t="shared" si="2"/>
        <v>(+10%)</v>
      </c>
      <c r="U57" s="1" t="s">
        <v>30</v>
      </c>
    </row>
    <row r="58" spans="1:21" s="1" customFormat="1" x14ac:dyDescent="0.25">
      <c r="A58" s="4">
        <v>54</v>
      </c>
      <c r="B58" s="4">
        <f t="shared" ref="B58:B59" si="24">B57</f>
        <v>5</v>
      </c>
      <c r="C58" s="5">
        <f t="shared" ref="C58:C59" si="25">C57+1</f>
        <v>8</v>
      </c>
      <c r="D58" s="5" t="str" cm="1">
        <f t="array" ref="D58">VLOOKUP(B58,辅助表!A:B,2,0)&amp;"-"&amp;INDEX(辅助表!$P$2:$S$13,(Sheet1!C58+1),VLOOKUP(B58,辅助表!A:E,5,0))&amp;"|3-"&amp;INDEX(辅助表!$V$2:$Y$13,(Sheet1!C58+1),VLOOKUP(B58,辅助表!A:E,5,0))</f>
        <v>62-56|3-150000</v>
      </c>
      <c r="E58" s="5">
        <f t="shared" ref="E58:E59" si="26">E57</f>
        <v>20017</v>
      </c>
      <c r="F58" s="5"/>
      <c r="G58" s="5">
        <f t="shared" si="23"/>
        <v>8000</v>
      </c>
      <c r="H58" s="5"/>
      <c r="I58" s="10"/>
      <c r="J58" s="5">
        <f t="shared" ref="J58:J59" si="27">J57</f>
        <v>1</v>
      </c>
      <c r="K58" s="5"/>
      <c r="L58" s="9" t="str">
        <f t="shared" si="0"/>
        <v>&lt;span color='#FFFFFF'&gt;所有英雄技能伤害增加80%&lt;/span&gt;&lt;span color='#45FF7A'&gt;(+10%)&lt;/span&gt;</v>
      </c>
      <c r="O58" s="1" t="s">
        <v>28</v>
      </c>
      <c r="P58" s="1" t="s">
        <v>35</v>
      </c>
      <c r="Q58" s="1" t="str">
        <f t="shared" si="1"/>
        <v>80%</v>
      </c>
      <c r="R58" s="1" t="s">
        <v>30</v>
      </c>
      <c r="S58" s="1" t="s">
        <v>31</v>
      </c>
      <c r="T58" s="1" t="str">
        <f t="shared" si="2"/>
        <v>(+10%)</v>
      </c>
      <c r="U58" s="1" t="s">
        <v>30</v>
      </c>
    </row>
    <row r="59" spans="1:21" s="1" customFormat="1" x14ac:dyDescent="0.25">
      <c r="A59" s="4">
        <v>55</v>
      </c>
      <c r="B59" s="4">
        <f t="shared" si="24"/>
        <v>5</v>
      </c>
      <c r="C59" s="5">
        <f t="shared" si="25"/>
        <v>9</v>
      </c>
      <c r="D59" s="5"/>
      <c r="E59" s="5">
        <f t="shared" si="26"/>
        <v>20017</v>
      </c>
      <c r="F59" s="5"/>
      <c r="G59" s="5">
        <f t="shared" si="23"/>
        <v>9000</v>
      </c>
      <c r="H59" s="5"/>
      <c r="I59" s="10"/>
      <c r="J59" s="5">
        <f t="shared" si="27"/>
        <v>1</v>
      </c>
      <c r="K59" s="5"/>
      <c r="L59" s="9" t="str">
        <f t="shared" si="0"/>
        <v>&lt;span color='#FFFFFF'&gt;所有英雄技能伤害增加90%&lt;/span&gt;</v>
      </c>
      <c r="O59" s="1" t="s">
        <v>28</v>
      </c>
      <c r="P59" s="1" t="s">
        <v>35</v>
      </c>
      <c r="Q59" s="1" t="str">
        <f t="shared" si="1"/>
        <v>90%</v>
      </c>
      <c r="R59" s="1" t="s">
        <v>30</v>
      </c>
    </row>
    <row r="60" spans="1:21" s="1" customFormat="1" x14ac:dyDescent="0.25">
      <c r="A60" s="6">
        <v>56</v>
      </c>
      <c r="B60" s="6">
        <v>6</v>
      </c>
      <c r="C60" s="7">
        <v>1</v>
      </c>
      <c r="D60" s="7" t="str" cm="1">
        <f t="array" ref="D60">VLOOKUP(B60,辅助表!A:B,2,0)&amp;"-"&amp;INDEX(辅助表!$P$2:$S$13,(Sheet1!C60+1),VLOOKUP(B60,辅助表!A:E,5,0))&amp;"|3-"&amp;INDEX(辅助表!$V$2:$Y$13,(Sheet1!C60+1),VLOOKUP(B60,辅助表!A:E,5,0))</f>
        <v>63-2|3-1000</v>
      </c>
      <c r="E60" s="7">
        <v>20013</v>
      </c>
      <c r="F60" s="7"/>
      <c r="G60" s="7">
        <v>500</v>
      </c>
      <c r="H60" s="7"/>
      <c r="I60" s="11"/>
      <c r="J60" s="7">
        <v>2</v>
      </c>
      <c r="K60" s="7"/>
      <c r="L60" s="9" t="str">
        <f t="shared" si="0"/>
        <v>&lt;span color='#FFFFFF'&gt;使所有敌人移动速度减少5%&lt;/span&gt;&lt;span color='#45FF7A'&gt;(+5%)&lt;/span&gt;</v>
      </c>
      <c r="O60" s="1" t="s">
        <v>28</v>
      </c>
      <c r="P60" s="1" t="s">
        <v>36</v>
      </c>
      <c r="Q60" s="1" t="str">
        <f t="shared" si="1"/>
        <v>5%</v>
      </c>
      <c r="R60" s="1" t="s">
        <v>30</v>
      </c>
      <c r="S60" s="1" t="s">
        <v>31</v>
      </c>
      <c r="T60" s="1" t="str">
        <f t="shared" si="2"/>
        <v>(+5%)</v>
      </c>
      <c r="U60" s="1" t="s">
        <v>30</v>
      </c>
    </row>
    <row r="61" spans="1:21" s="1" customFormat="1" x14ac:dyDescent="0.25">
      <c r="A61" s="6">
        <v>57</v>
      </c>
      <c r="B61" s="6">
        <v>6</v>
      </c>
      <c r="C61" s="7">
        <v>2</v>
      </c>
      <c r="D61" s="7" t="str" cm="1">
        <f t="array" ref="D61">VLOOKUP(B61,辅助表!A:B,2,0)&amp;"-"&amp;INDEX(辅助表!$P$2:$S$13,(Sheet1!C61+1),VLOOKUP(B61,辅助表!A:E,5,0))&amp;"|3-"&amp;INDEX(辅助表!$V$2:$Y$13,(Sheet1!C61+1),VLOOKUP(B61,辅助表!A:E,5,0))</f>
        <v>63-4|3-2000</v>
      </c>
      <c r="E61" s="7">
        <v>20013</v>
      </c>
      <c r="F61" s="7"/>
      <c r="G61" s="7">
        <f>G60+500</f>
        <v>1000</v>
      </c>
      <c r="H61" s="7"/>
      <c r="I61" s="11"/>
      <c r="J61" s="7">
        <v>2</v>
      </c>
      <c r="K61" s="7"/>
      <c r="L61" s="9" t="str">
        <f t="shared" si="0"/>
        <v>&lt;span color='#FFFFFF'&gt;使所有敌人移动速度减少10%&lt;/span&gt;&lt;span color='#45FF7A'&gt;(+5%)&lt;/span&gt;</v>
      </c>
      <c r="O61" s="1" t="s">
        <v>28</v>
      </c>
      <c r="P61" s="1" t="s">
        <v>36</v>
      </c>
      <c r="Q61" s="1" t="str">
        <f t="shared" si="1"/>
        <v>10%</v>
      </c>
      <c r="R61" s="1" t="s">
        <v>30</v>
      </c>
      <c r="S61" s="1" t="s">
        <v>31</v>
      </c>
      <c r="T61" s="1" t="str">
        <f t="shared" si="2"/>
        <v>(+5%)</v>
      </c>
      <c r="U61" s="1" t="s">
        <v>30</v>
      </c>
    </row>
    <row r="62" spans="1:21" s="1" customFormat="1" x14ac:dyDescent="0.25">
      <c r="A62" s="6">
        <v>58</v>
      </c>
      <c r="B62" s="6">
        <v>6</v>
      </c>
      <c r="C62" s="7">
        <v>3</v>
      </c>
      <c r="D62" s="7" t="str" cm="1">
        <f t="array" ref="D62">VLOOKUP(B62,辅助表!A:B,2,0)&amp;"-"&amp;INDEX(辅助表!$P$2:$S$13,(Sheet1!C62+1),VLOOKUP(B62,辅助表!A:E,5,0))&amp;"|3-"&amp;INDEX(辅助表!$V$2:$Y$13,(Sheet1!C62+1),VLOOKUP(B62,辅助表!A:E,5,0))</f>
        <v>63-8|3-4000</v>
      </c>
      <c r="E62" s="7">
        <v>20013</v>
      </c>
      <c r="F62" s="7"/>
      <c r="G62" s="7">
        <f t="shared" ref="G62:G71" si="28">G61+500</f>
        <v>1500</v>
      </c>
      <c r="H62" s="7"/>
      <c r="I62" s="11"/>
      <c r="J62" s="7">
        <v>2</v>
      </c>
      <c r="K62" s="7"/>
      <c r="L62" s="9" t="str">
        <f t="shared" si="0"/>
        <v>&lt;span color='#FFFFFF'&gt;使所有敌人移动速度减少15%&lt;/span&gt;&lt;span color='#45FF7A'&gt;(+5%)&lt;/span&gt;</v>
      </c>
      <c r="O62" s="1" t="s">
        <v>28</v>
      </c>
      <c r="P62" s="1" t="s">
        <v>36</v>
      </c>
      <c r="Q62" s="1" t="str">
        <f t="shared" si="1"/>
        <v>15%</v>
      </c>
      <c r="R62" s="1" t="s">
        <v>30</v>
      </c>
      <c r="S62" s="1" t="s">
        <v>31</v>
      </c>
      <c r="T62" s="1" t="str">
        <f t="shared" si="2"/>
        <v>(+5%)</v>
      </c>
      <c r="U62" s="1" t="s">
        <v>30</v>
      </c>
    </row>
    <row r="63" spans="1:21" s="1" customFormat="1" x14ac:dyDescent="0.25">
      <c r="A63" s="6">
        <v>59</v>
      </c>
      <c r="B63" s="6">
        <v>6</v>
      </c>
      <c r="C63" s="7">
        <v>4</v>
      </c>
      <c r="D63" s="7" t="str" cm="1">
        <f t="array" ref="D63">VLOOKUP(B63,辅助表!A:B,2,0)&amp;"-"&amp;INDEX(辅助表!$P$2:$S$13,(Sheet1!C63+1),VLOOKUP(B63,辅助表!A:E,5,0))&amp;"|3-"&amp;INDEX(辅助表!$V$2:$Y$13,(Sheet1!C63+1),VLOOKUP(B63,辅助表!A:E,5,0))</f>
        <v>63-12|3-6000</v>
      </c>
      <c r="E63" s="7">
        <v>20013</v>
      </c>
      <c r="F63" s="7"/>
      <c r="G63" s="7">
        <f t="shared" si="28"/>
        <v>2000</v>
      </c>
      <c r="H63" s="7"/>
      <c r="I63" s="11"/>
      <c r="J63" s="7">
        <v>2</v>
      </c>
      <c r="K63" s="7"/>
      <c r="L63" s="9" t="str">
        <f t="shared" si="0"/>
        <v>&lt;span color='#FFFFFF'&gt;使所有敌人移动速度减少20%&lt;/span&gt;&lt;span color='#45FF7A'&gt;(+5%)&lt;/span&gt;</v>
      </c>
      <c r="O63" s="1" t="s">
        <v>28</v>
      </c>
      <c r="P63" s="1" t="s">
        <v>36</v>
      </c>
      <c r="Q63" s="1" t="str">
        <f t="shared" si="1"/>
        <v>20%</v>
      </c>
      <c r="R63" s="1" t="s">
        <v>30</v>
      </c>
      <c r="S63" s="1" t="s">
        <v>31</v>
      </c>
      <c r="T63" s="1" t="str">
        <f t="shared" si="2"/>
        <v>(+5%)</v>
      </c>
      <c r="U63" s="1" t="s">
        <v>30</v>
      </c>
    </row>
    <row r="64" spans="1:21" s="1" customFormat="1" x14ac:dyDescent="0.25">
      <c r="A64" s="6">
        <v>60</v>
      </c>
      <c r="B64" s="6">
        <v>6</v>
      </c>
      <c r="C64" s="7">
        <v>5</v>
      </c>
      <c r="D64" s="7" t="str" cm="1">
        <f t="array" ref="D64">VLOOKUP(B64,辅助表!A:B,2,0)&amp;"-"&amp;INDEX(辅助表!$P$2:$S$13,(Sheet1!C64+1),VLOOKUP(B64,辅助表!A:E,5,0))&amp;"|3-"&amp;INDEX(辅助表!$V$2:$Y$13,(Sheet1!C64+1),VLOOKUP(B64,辅助表!A:E,5,0))</f>
        <v>63-16|3-10000</v>
      </c>
      <c r="E64" s="7">
        <v>20013</v>
      </c>
      <c r="F64" s="7"/>
      <c r="G64" s="7">
        <f t="shared" si="28"/>
        <v>2500</v>
      </c>
      <c r="H64" s="7"/>
      <c r="I64" s="11"/>
      <c r="J64" s="7">
        <v>2</v>
      </c>
      <c r="K64" s="7"/>
      <c r="L64" s="9" t="str">
        <f t="shared" si="0"/>
        <v>&lt;span color='#FFFFFF'&gt;使所有敌人移动速度减少25%&lt;/span&gt;&lt;span color='#45FF7A'&gt;(+5%)&lt;/span&gt;</v>
      </c>
      <c r="O64" s="1" t="s">
        <v>28</v>
      </c>
      <c r="P64" s="1" t="s">
        <v>36</v>
      </c>
      <c r="Q64" s="1" t="str">
        <f t="shared" si="1"/>
        <v>25%</v>
      </c>
      <c r="R64" s="1" t="s">
        <v>30</v>
      </c>
      <c r="S64" s="1" t="s">
        <v>31</v>
      </c>
      <c r="T64" s="1" t="str">
        <f t="shared" si="2"/>
        <v>(+5%)</v>
      </c>
      <c r="U64" s="1" t="s">
        <v>30</v>
      </c>
    </row>
    <row r="65" spans="1:21" s="1" customFormat="1" x14ac:dyDescent="0.25">
      <c r="A65" s="6">
        <v>61</v>
      </c>
      <c r="B65" s="6">
        <v>6</v>
      </c>
      <c r="C65" s="7">
        <v>6</v>
      </c>
      <c r="D65" s="7" t="str" cm="1">
        <f t="array" ref="D65">VLOOKUP(B65,辅助表!A:B,2,0)&amp;"-"&amp;INDEX(辅助表!$P$2:$S$13,(Sheet1!C65+1),VLOOKUP(B65,辅助表!A:E,5,0))&amp;"|3-"&amp;INDEX(辅助表!$V$2:$Y$13,(Sheet1!C65+1),VLOOKUP(B65,辅助表!A:E,5,0))</f>
        <v>63-20|3-15000</v>
      </c>
      <c r="E65" s="7">
        <v>20013</v>
      </c>
      <c r="F65" s="7"/>
      <c r="G65" s="7">
        <f t="shared" si="28"/>
        <v>3000</v>
      </c>
      <c r="H65" s="7"/>
      <c r="I65" s="11"/>
      <c r="J65" s="7">
        <v>2</v>
      </c>
      <c r="K65" s="7"/>
      <c r="L65" s="9" t="str">
        <f t="shared" si="0"/>
        <v>&lt;span color='#FFFFFF'&gt;使所有敌人移动速度减少30%&lt;/span&gt;&lt;span color='#45FF7A'&gt;(+5%)&lt;/span&gt;</v>
      </c>
      <c r="O65" s="1" t="s">
        <v>28</v>
      </c>
      <c r="P65" s="1" t="s">
        <v>36</v>
      </c>
      <c r="Q65" s="1" t="str">
        <f t="shared" si="1"/>
        <v>30%</v>
      </c>
      <c r="R65" s="1" t="s">
        <v>30</v>
      </c>
      <c r="S65" s="1" t="s">
        <v>31</v>
      </c>
      <c r="T65" s="1" t="str">
        <f t="shared" si="2"/>
        <v>(+5%)</v>
      </c>
      <c r="U65" s="1" t="s">
        <v>30</v>
      </c>
    </row>
    <row r="66" spans="1:21" s="1" customFormat="1" x14ac:dyDescent="0.25">
      <c r="A66" s="6">
        <v>62</v>
      </c>
      <c r="B66" s="6">
        <v>6</v>
      </c>
      <c r="C66" s="7">
        <v>7</v>
      </c>
      <c r="D66" s="7" t="str" cm="1">
        <f t="array" ref="D66">VLOOKUP(B66,辅助表!A:B,2,0)&amp;"-"&amp;INDEX(辅助表!$P$2:$S$13,(Sheet1!C66+1),VLOOKUP(B66,辅助表!A:E,5,0))&amp;"|3-"&amp;INDEX(辅助表!$V$2:$Y$13,(Sheet1!C66+1),VLOOKUP(B66,辅助表!A:E,5,0))</f>
        <v>63-28|3-22000</v>
      </c>
      <c r="E66" s="7">
        <v>20013</v>
      </c>
      <c r="F66" s="7"/>
      <c r="G66" s="7">
        <f t="shared" si="28"/>
        <v>3500</v>
      </c>
      <c r="H66" s="7"/>
      <c r="I66" s="11"/>
      <c r="J66" s="7">
        <v>2</v>
      </c>
      <c r="K66" s="7"/>
      <c r="L66" s="9" t="str">
        <f t="shared" si="0"/>
        <v>&lt;span color='#FFFFFF'&gt;使所有敌人移动速度减少35%&lt;/span&gt;&lt;span color='#45FF7A'&gt;(+5%)&lt;/span&gt;</v>
      </c>
      <c r="O66" s="1" t="s">
        <v>28</v>
      </c>
      <c r="P66" s="1" t="s">
        <v>36</v>
      </c>
      <c r="Q66" s="1" t="str">
        <f t="shared" si="1"/>
        <v>35%</v>
      </c>
      <c r="R66" s="1" t="s">
        <v>30</v>
      </c>
      <c r="S66" s="1" t="s">
        <v>31</v>
      </c>
      <c r="T66" s="1" t="str">
        <f t="shared" si="2"/>
        <v>(+5%)</v>
      </c>
      <c r="U66" s="1" t="s">
        <v>30</v>
      </c>
    </row>
    <row r="67" spans="1:21" s="1" customFormat="1" x14ac:dyDescent="0.25">
      <c r="A67" s="6">
        <v>63</v>
      </c>
      <c r="B67" s="6">
        <v>6</v>
      </c>
      <c r="C67" s="7">
        <v>8</v>
      </c>
      <c r="D67" s="7" t="str" cm="1">
        <f t="array" ref="D67">VLOOKUP(B67,辅助表!A:B,2,0)&amp;"-"&amp;INDEX(辅助表!$P$2:$S$13,(Sheet1!C67+1),VLOOKUP(B67,辅助表!A:E,5,0))&amp;"|3-"&amp;INDEX(辅助表!$V$2:$Y$13,(Sheet1!C67+1),VLOOKUP(B67,辅助表!A:E,5,0))</f>
        <v>63-36|3-30000</v>
      </c>
      <c r="E67" s="7">
        <v>20013</v>
      </c>
      <c r="F67" s="7"/>
      <c r="G67" s="7">
        <f t="shared" si="28"/>
        <v>4000</v>
      </c>
      <c r="H67" s="7"/>
      <c r="I67" s="11"/>
      <c r="J67" s="7">
        <v>2</v>
      </c>
      <c r="K67" s="7"/>
      <c r="L67" s="9" t="str">
        <f t="shared" si="0"/>
        <v>&lt;span color='#FFFFFF'&gt;使所有敌人移动速度减少40%&lt;/span&gt;&lt;span color='#45FF7A'&gt;(+5%)&lt;/span&gt;</v>
      </c>
      <c r="O67" s="1" t="s">
        <v>28</v>
      </c>
      <c r="P67" s="1" t="s">
        <v>36</v>
      </c>
      <c r="Q67" s="1" t="str">
        <f t="shared" si="1"/>
        <v>40%</v>
      </c>
      <c r="R67" s="1" t="s">
        <v>30</v>
      </c>
      <c r="S67" s="1" t="s">
        <v>31</v>
      </c>
      <c r="T67" s="1" t="str">
        <f t="shared" si="2"/>
        <v>(+5%)</v>
      </c>
      <c r="U67" s="1" t="s">
        <v>30</v>
      </c>
    </row>
    <row r="68" spans="1:21" s="1" customFormat="1" x14ac:dyDescent="0.25">
      <c r="A68" s="6">
        <v>64</v>
      </c>
      <c r="B68" s="6">
        <v>6</v>
      </c>
      <c r="C68" s="7">
        <v>9</v>
      </c>
      <c r="D68" s="7" t="str" cm="1">
        <f t="array" ref="D68">VLOOKUP(B68,辅助表!A:B,2,0)&amp;"-"&amp;INDEX(辅助表!$P$2:$S$13,(Sheet1!C68+1),VLOOKUP(B68,辅助表!A:E,5,0))&amp;"|3-"&amp;INDEX(辅助表!$V$2:$Y$13,(Sheet1!C68+1),VLOOKUP(B68,辅助表!A:E,5,0))</f>
        <v>63-48|3-50000</v>
      </c>
      <c r="E68" s="7">
        <v>20013</v>
      </c>
      <c r="F68" s="7"/>
      <c r="G68" s="7">
        <f t="shared" si="28"/>
        <v>4500</v>
      </c>
      <c r="H68" s="7"/>
      <c r="I68" s="11"/>
      <c r="J68" s="7">
        <v>2</v>
      </c>
      <c r="K68" s="7"/>
      <c r="L68" s="9" t="str">
        <f t="shared" si="0"/>
        <v>&lt;span color='#FFFFFF'&gt;使所有敌人移动速度减少45%&lt;/span&gt;&lt;span color='#45FF7A'&gt;(+5%)&lt;/span&gt;</v>
      </c>
      <c r="O68" s="1" t="s">
        <v>28</v>
      </c>
      <c r="P68" s="1" t="s">
        <v>36</v>
      </c>
      <c r="Q68" s="1" t="str">
        <f t="shared" si="1"/>
        <v>45%</v>
      </c>
      <c r="R68" s="1" t="s">
        <v>30</v>
      </c>
      <c r="S68" s="1" t="s">
        <v>31</v>
      </c>
      <c r="T68" s="1" t="str">
        <f t="shared" si="2"/>
        <v>(+5%)</v>
      </c>
      <c r="U68" s="1" t="s">
        <v>30</v>
      </c>
    </row>
    <row r="69" spans="1:21" s="1" customFormat="1" x14ac:dyDescent="0.25">
      <c r="A69" s="6">
        <v>65</v>
      </c>
      <c r="B69" s="6">
        <v>6</v>
      </c>
      <c r="C69" s="7">
        <v>10</v>
      </c>
      <c r="D69" s="7" t="str" cm="1">
        <f t="array" ref="D69">VLOOKUP(B69,辅助表!A:B,2,0)&amp;"-"&amp;INDEX(辅助表!$P$2:$S$13,(Sheet1!C69+1),VLOOKUP(B69,辅助表!A:E,5,0))&amp;"|3-"&amp;INDEX(辅助表!$V$2:$Y$13,(Sheet1!C69+1),VLOOKUP(B69,辅助表!A:E,5,0))</f>
        <v>63-64|3-70000</v>
      </c>
      <c r="E69" s="7">
        <v>20013</v>
      </c>
      <c r="F69" s="7"/>
      <c r="G69" s="7">
        <f t="shared" si="28"/>
        <v>5000</v>
      </c>
      <c r="H69" s="7"/>
      <c r="I69" s="11"/>
      <c r="J69" s="7">
        <v>2</v>
      </c>
      <c r="K69" s="7"/>
      <c r="L69" s="9" t="str">
        <f t="shared" si="0"/>
        <v>&lt;span color='#FFFFFF'&gt;使所有敌人移动速度减少50%&lt;/span&gt;&lt;span color='#45FF7A'&gt;(+5%)&lt;/span&gt;</v>
      </c>
      <c r="O69" s="1" t="s">
        <v>28</v>
      </c>
      <c r="P69" s="1" t="s">
        <v>36</v>
      </c>
      <c r="Q69" s="1" t="str">
        <f t="shared" si="1"/>
        <v>50%</v>
      </c>
      <c r="R69" s="1" t="s">
        <v>30</v>
      </c>
      <c r="S69" s="1" t="s">
        <v>31</v>
      </c>
      <c r="T69" s="1" t="str">
        <f t="shared" si="2"/>
        <v>(+5%)</v>
      </c>
      <c r="U69" s="1" t="s">
        <v>30</v>
      </c>
    </row>
    <row r="70" spans="1:21" s="1" customFormat="1" x14ac:dyDescent="0.25">
      <c r="A70" s="6">
        <v>66</v>
      </c>
      <c r="B70" s="6">
        <f t="shared" ref="B70:B71" si="29">B69</f>
        <v>6</v>
      </c>
      <c r="C70" s="7">
        <f t="shared" ref="C70:C71" si="30">C69+1</f>
        <v>11</v>
      </c>
      <c r="D70" s="7" t="str" cm="1">
        <f t="array" ref="D70">VLOOKUP(B70,辅助表!A:B,2,0)&amp;"-"&amp;INDEX(辅助表!$P$2:$S$13,(Sheet1!C70+1),VLOOKUP(B70,辅助表!A:E,5,0))&amp;"|3-"&amp;INDEX(辅助表!$V$2:$Y$13,(Sheet1!C70+1),VLOOKUP(B70,辅助表!A:E,5,0))</f>
        <v>63-80|3-100000</v>
      </c>
      <c r="E70" s="7">
        <f t="shared" ref="E70:E71" si="31">E69</f>
        <v>20013</v>
      </c>
      <c r="F70" s="7"/>
      <c r="G70" s="7">
        <f t="shared" si="28"/>
        <v>5500</v>
      </c>
      <c r="H70" s="7"/>
      <c r="I70" s="11"/>
      <c r="J70" s="7">
        <f t="shared" ref="J70:J71" si="32">J69</f>
        <v>2</v>
      </c>
      <c r="K70" s="7"/>
      <c r="L70" s="9" t="str">
        <f t="shared" ref="L70:L133" si="33">_xlfn.TEXTJOIN("",1,N70:X70)</f>
        <v>&lt;span color='#FFFFFF'&gt;使所有敌人移动速度减少55%&lt;/span&gt;&lt;span color='#45FF7A'&gt;(+5%)&lt;/span&gt;</v>
      </c>
      <c r="O70" s="1" t="s">
        <v>28</v>
      </c>
      <c r="P70" s="1" t="s">
        <v>36</v>
      </c>
      <c r="Q70" s="1" t="str">
        <f t="shared" ref="Q70:Q128" si="34">G70/100&amp;"%"</f>
        <v>55%</v>
      </c>
      <c r="R70" s="1" t="s">
        <v>30</v>
      </c>
      <c r="S70" s="1" t="s">
        <v>31</v>
      </c>
      <c r="T70" s="1" t="str">
        <f t="shared" ref="T70:T127" si="35">"(+"&amp;(G71-G70)/100&amp;"%)"</f>
        <v>(+5%)</v>
      </c>
      <c r="U70" s="1" t="s">
        <v>30</v>
      </c>
    </row>
    <row r="71" spans="1:21" s="1" customFormat="1" x14ac:dyDescent="0.25">
      <c r="A71" s="6">
        <v>67</v>
      </c>
      <c r="B71" s="6">
        <f t="shared" si="29"/>
        <v>6</v>
      </c>
      <c r="C71" s="7">
        <f t="shared" si="30"/>
        <v>12</v>
      </c>
      <c r="D71" s="7"/>
      <c r="E71" s="7">
        <f t="shared" si="31"/>
        <v>20013</v>
      </c>
      <c r="F71" s="7"/>
      <c r="G71" s="7">
        <f t="shared" si="28"/>
        <v>6000</v>
      </c>
      <c r="H71" s="7"/>
      <c r="I71" s="11"/>
      <c r="J71" s="7">
        <f t="shared" si="32"/>
        <v>2</v>
      </c>
      <c r="K71" s="7"/>
      <c r="L71" s="9" t="str">
        <f t="shared" si="33"/>
        <v>&lt;span color='#FFFFFF'&gt;使所有敌人移动速度减少60%&lt;/span&gt;</v>
      </c>
      <c r="O71" s="1" t="s">
        <v>28</v>
      </c>
      <c r="P71" s="1" t="s">
        <v>36</v>
      </c>
      <c r="Q71" s="1" t="str">
        <f t="shared" si="34"/>
        <v>60%</v>
      </c>
      <c r="R71" s="1" t="s">
        <v>30</v>
      </c>
    </row>
    <row r="72" spans="1:21" s="1" customFormat="1" x14ac:dyDescent="0.25">
      <c r="A72" s="2">
        <v>68</v>
      </c>
      <c r="B72" s="2">
        <v>7</v>
      </c>
      <c r="C72" s="3">
        <v>1</v>
      </c>
      <c r="D72" s="3" t="str" cm="1">
        <f t="array" ref="D72">VLOOKUP(B72,辅助表!A:B,2,0)&amp;"-"&amp;INDEX(辅助表!$P$2:$S$13,(Sheet1!C72+1),VLOOKUP(B72,辅助表!A:E,5,0))&amp;"|3-"&amp;INDEX(辅助表!$V$2:$Y$13,(Sheet1!C72+1),VLOOKUP(B72,辅助表!A:E,5,0))</f>
        <v>64-2|3-2000</v>
      </c>
      <c r="E72" s="3">
        <v>20005</v>
      </c>
      <c r="F72" s="3"/>
      <c r="G72" s="3">
        <v>800</v>
      </c>
      <c r="H72" s="3"/>
      <c r="I72" s="8"/>
      <c r="J72" s="3">
        <v>1</v>
      </c>
      <c r="K72" s="3"/>
      <c r="L72" s="9" t="str">
        <f t="shared" si="33"/>
        <v>&lt;span color='#FFFFFF'&gt;所有英雄物理伤害增加8%&lt;/span&gt;&lt;span color='#45FF7A'&gt;(+8%)&lt;/span&gt;</v>
      </c>
      <c r="O72" s="1" t="s">
        <v>28</v>
      </c>
      <c r="P72" s="1" t="s">
        <v>37</v>
      </c>
      <c r="Q72" s="1" t="str">
        <f t="shared" si="34"/>
        <v>8%</v>
      </c>
      <c r="R72" s="1" t="s">
        <v>30</v>
      </c>
      <c r="S72" s="1" t="s">
        <v>31</v>
      </c>
      <c r="T72" s="1" t="str">
        <f t="shared" si="35"/>
        <v>(+8%)</v>
      </c>
      <c r="U72" s="1" t="s">
        <v>30</v>
      </c>
    </row>
    <row r="73" spans="1:21" s="1" customFormat="1" x14ac:dyDescent="0.25">
      <c r="A73" s="2">
        <v>69</v>
      </c>
      <c r="B73" s="2">
        <v>7</v>
      </c>
      <c r="C73" s="3">
        <v>2</v>
      </c>
      <c r="D73" s="3" t="str" cm="1">
        <f t="array" ref="D73">VLOOKUP(B73,辅助表!A:B,2,0)&amp;"-"&amp;INDEX(辅助表!$P$2:$S$13,(Sheet1!C73+1),VLOOKUP(B73,辅助表!A:E,5,0))&amp;"|3-"&amp;INDEX(辅助表!$V$2:$Y$13,(Sheet1!C73+1),VLOOKUP(B73,辅助表!A:E,5,0))</f>
        <v>64-4|3-5000</v>
      </c>
      <c r="E73" s="3">
        <v>20005</v>
      </c>
      <c r="F73" s="3"/>
      <c r="G73" s="3">
        <f>G72+800</f>
        <v>1600</v>
      </c>
      <c r="H73" s="3"/>
      <c r="I73" s="8"/>
      <c r="J73" s="3">
        <v>1</v>
      </c>
      <c r="K73" s="3"/>
      <c r="L73" s="9" t="str">
        <f t="shared" si="33"/>
        <v>&lt;span color='#FFFFFF'&gt;所有英雄物理伤害增加16%&lt;/span&gt;&lt;span color='#45FF7A'&gt;(+8%)&lt;/span&gt;</v>
      </c>
      <c r="O73" s="1" t="s">
        <v>28</v>
      </c>
      <c r="P73" s="1" t="s">
        <v>37</v>
      </c>
      <c r="Q73" s="1" t="str">
        <f t="shared" si="34"/>
        <v>16%</v>
      </c>
      <c r="R73" s="1" t="s">
        <v>30</v>
      </c>
      <c r="S73" s="1" t="s">
        <v>31</v>
      </c>
      <c r="T73" s="1" t="str">
        <f t="shared" si="35"/>
        <v>(+8%)</v>
      </c>
      <c r="U73" s="1" t="s">
        <v>30</v>
      </c>
    </row>
    <row r="74" spans="1:21" s="1" customFormat="1" x14ac:dyDescent="0.25">
      <c r="A74" s="2">
        <v>70</v>
      </c>
      <c r="B74" s="2">
        <v>7</v>
      </c>
      <c r="C74" s="3">
        <v>3</v>
      </c>
      <c r="D74" s="3" t="str" cm="1">
        <f t="array" ref="D74">VLOOKUP(B74,辅助表!A:B,2,0)&amp;"-"&amp;INDEX(辅助表!$P$2:$S$13,(Sheet1!C74+1),VLOOKUP(B74,辅助表!A:E,5,0))&amp;"|3-"&amp;INDEX(辅助表!$V$2:$Y$13,(Sheet1!C74+1),VLOOKUP(B74,辅助表!A:E,5,0))</f>
        <v>64-8|3-10000</v>
      </c>
      <c r="E74" s="3">
        <v>20005</v>
      </c>
      <c r="F74" s="3"/>
      <c r="G74" s="3">
        <f t="shared" ref="G74:G81" si="36">G73+800</f>
        <v>2400</v>
      </c>
      <c r="H74" s="3"/>
      <c r="I74" s="8"/>
      <c r="J74" s="3">
        <v>1</v>
      </c>
      <c r="K74" s="3"/>
      <c r="L74" s="9" t="str">
        <f t="shared" si="33"/>
        <v>&lt;span color='#FFFFFF'&gt;所有英雄物理伤害增加24%&lt;/span&gt;&lt;span color='#45FF7A'&gt;(+8%)&lt;/span&gt;</v>
      </c>
      <c r="O74" s="1" t="s">
        <v>28</v>
      </c>
      <c r="P74" s="1" t="s">
        <v>37</v>
      </c>
      <c r="Q74" s="1" t="str">
        <f t="shared" si="34"/>
        <v>24%</v>
      </c>
      <c r="R74" s="1" t="s">
        <v>30</v>
      </c>
      <c r="S74" s="1" t="s">
        <v>31</v>
      </c>
      <c r="T74" s="1" t="str">
        <f t="shared" si="35"/>
        <v>(+8%)</v>
      </c>
      <c r="U74" s="1" t="s">
        <v>30</v>
      </c>
    </row>
    <row r="75" spans="1:21" s="1" customFormat="1" x14ac:dyDescent="0.25">
      <c r="A75" s="2">
        <v>71</v>
      </c>
      <c r="B75" s="2">
        <v>7</v>
      </c>
      <c r="C75" s="3">
        <v>4</v>
      </c>
      <c r="D75" s="3" t="str" cm="1">
        <f t="array" ref="D75">VLOOKUP(B75,辅助表!A:B,2,0)&amp;"-"&amp;INDEX(辅助表!$P$2:$S$13,(Sheet1!C75+1),VLOOKUP(B75,辅助表!A:E,5,0))&amp;"|3-"&amp;INDEX(辅助表!$V$2:$Y$13,(Sheet1!C75+1),VLOOKUP(B75,辅助表!A:E,5,0))</f>
        <v>64-12|3-15000</v>
      </c>
      <c r="E75" s="3">
        <v>20005</v>
      </c>
      <c r="F75" s="3"/>
      <c r="G75" s="3">
        <f t="shared" si="36"/>
        <v>3200</v>
      </c>
      <c r="H75" s="3"/>
      <c r="I75" s="8"/>
      <c r="J75" s="3">
        <v>1</v>
      </c>
      <c r="K75" s="3"/>
      <c r="L75" s="9" t="str">
        <f t="shared" si="33"/>
        <v>&lt;span color='#FFFFFF'&gt;所有英雄物理伤害增加32%&lt;/span&gt;&lt;span color='#45FF7A'&gt;(+8%)&lt;/span&gt;</v>
      </c>
      <c r="O75" s="1" t="s">
        <v>28</v>
      </c>
      <c r="P75" s="1" t="s">
        <v>37</v>
      </c>
      <c r="Q75" s="1" t="str">
        <f t="shared" si="34"/>
        <v>32%</v>
      </c>
      <c r="R75" s="1" t="s">
        <v>30</v>
      </c>
      <c r="S75" s="1" t="s">
        <v>31</v>
      </c>
      <c r="T75" s="1" t="str">
        <f t="shared" si="35"/>
        <v>(+8%)</v>
      </c>
      <c r="U75" s="1" t="s">
        <v>30</v>
      </c>
    </row>
    <row r="76" spans="1:21" s="1" customFormat="1" x14ac:dyDescent="0.25">
      <c r="A76" s="2">
        <v>72</v>
      </c>
      <c r="B76" s="2">
        <v>7</v>
      </c>
      <c r="C76" s="3">
        <v>5</v>
      </c>
      <c r="D76" s="3" t="str" cm="1">
        <f t="array" ref="D76">VLOOKUP(B76,辅助表!A:B,2,0)&amp;"-"&amp;INDEX(辅助表!$P$2:$S$13,(Sheet1!C76+1),VLOOKUP(B76,辅助表!A:E,5,0))&amp;"|3-"&amp;INDEX(辅助表!$V$2:$Y$13,(Sheet1!C76+1),VLOOKUP(B76,辅助表!A:E,5,0))</f>
        <v>64-18|3-25000</v>
      </c>
      <c r="E76" s="3">
        <v>20005</v>
      </c>
      <c r="F76" s="3"/>
      <c r="G76" s="3">
        <f t="shared" si="36"/>
        <v>4000</v>
      </c>
      <c r="H76" s="3"/>
      <c r="I76" s="8"/>
      <c r="J76" s="3">
        <v>1</v>
      </c>
      <c r="K76" s="3"/>
      <c r="L76" s="9" t="str">
        <f t="shared" si="33"/>
        <v>&lt;span color='#FFFFFF'&gt;所有英雄物理伤害增加40%&lt;/span&gt;&lt;span color='#45FF7A'&gt;(+8%)&lt;/span&gt;</v>
      </c>
      <c r="O76" s="1" t="s">
        <v>28</v>
      </c>
      <c r="P76" s="1" t="s">
        <v>37</v>
      </c>
      <c r="Q76" s="1" t="str">
        <f t="shared" si="34"/>
        <v>40%</v>
      </c>
      <c r="R76" s="1" t="s">
        <v>30</v>
      </c>
      <c r="S76" s="1" t="s">
        <v>31</v>
      </c>
      <c r="T76" s="1" t="str">
        <f t="shared" si="35"/>
        <v>(+8%)</v>
      </c>
      <c r="U76" s="1" t="s">
        <v>30</v>
      </c>
    </row>
    <row r="77" spans="1:21" s="1" customFormat="1" x14ac:dyDescent="0.25">
      <c r="A77" s="2">
        <v>73</v>
      </c>
      <c r="B77" s="2">
        <v>7</v>
      </c>
      <c r="C77" s="3">
        <v>6</v>
      </c>
      <c r="D77" s="3" t="str" cm="1">
        <f t="array" ref="D77">VLOOKUP(B77,辅助表!A:B,2,0)&amp;"-"&amp;INDEX(辅助表!$P$2:$S$13,(Sheet1!C77+1),VLOOKUP(B77,辅助表!A:E,5,0))&amp;"|3-"&amp;INDEX(辅助表!$V$2:$Y$13,(Sheet1!C77+1),VLOOKUP(B77,辅助表!A:E,5,0))</f>
        <v>64-24|3-40000</v>
      </c>
      <c r="E77" s="3">
        <v>20005</v>
      </c>
      <c r="F77" s="3"/>
      <c r="G77" s="3">
        <f t="shared" si="36"/>
        <v>4800</v>
      </c>
      <c r="H77" s="3"/>
      <c r="I77" s="8"/>
      <c r="J77" s="3">
        <v>1</v>
      </c>
      <c r="K77" s="3"/>
      <c r="L77" s="9" t="str">
        <f t="shared" si="33"/>
        <v>&lt;span color='#FFFFFF'&gt;所有英雄物理伤害增加48%&lt;/span&gt;&lt;span color='#45FF7A'&gt;(+8%)&lt;/span&gt;</v>
      </c>
      <c r="O77" s="1" t="s">
        <v>28</v>
      </c>
      <c r="P77" s="1" t="s">
        <v>37</v>
      </c>
      <c r="Q77" s="1" t="str">
        <f t="shared" si="34"/>
        <v>48%</v>
      </c>
      <c r="R77" s="1" t="s">
        <v>30</v>
      </c>
      <c r="S77" s="1" t="s">
        <v>31</v>
      </c>
      <c r="T77" s="1" t="str">
        <f t="shared" si="35"/>
        <v>(+8%)</v>
      </c>
      <c r="U77" s="1" t="s">
        <v>30</v>
      </c>
    </row>
    <row r="78" spans="1:21" s="1" customFormat="1" x14ac:dyDescent="0.25">
      <c r="A78" s="2">
        <v>74</v>
      </c>
      <c r="B78" s="2">
        <v>7</v>
      </c>
      <c r="C78" s="3">
        <v>7</v>
      </c>
      <c r="D78" s="3" t="str" cm="1">
        <f t="array" ref="D78">VLOOKUP(B78,辅助表!A:B,2,0)&amp;"-"&amp;INDEX(辅助表!$P$2:$S$13,(Sheet1!C78+1),VLOOKUP(B78,辅助表!A:E,5,0))&amp;"|3-"&amp;INDEX(辅助表!$V$2:$Y$13,(Sheet1!C78+1),VLOOKUP(B78,辅助表!A:E,5,0))</f>
        <v>64-36|3-60000</v>
      </c>
      <c r="E78" s="3">
        <v>20005</v>
      </c>
      <c r="F78" s="3"/>
      <c r="G78" s="3">
        <f t="shared" si="36"/>
        <v>5600</v>
      </c>
      <c r="H78" s="3"/>
      <c r="I78" s="8"/>
      <c r="J78" s="3">
        <v>1</v>
      </c>
      <c r="K78" s="3"/>
      <c r="L78" s="9" t="str">
        <f t="shared" si="33"/>
        <v>&lt;span color='#FFFFFF'&gt;所有英雄物理伤害增加56%&lt;/span&gt;&lt;span color='#45FF7A'&gt;(+8%)&lt;/span&gt;</v>
      </c>
      <c r="O78" s="1" t="s">
        <v>28</v>
      </c>
      <c r="P78" s="1" t="s">
        <v>37</v>
      </c>
      <c r="Q78" s="1" t="str">
        <f t="shared" si="34"/>
        <v>56%</v>
      </c>
      <c r="R78" s="1" t="s">
        <v>30</v>
      </c>
      <c r="S78" s="1" t="s">
        <v>31</v>
      </c>
      <c r="T78" s="1" t="str">
        <f t="shared" si="35"/>
        <v>(+8%)</v>
      </c>
      <c r="U78" s="1" t="s">
        <v>30</v>
      </c>
    </row>
    <row r="79" spans="1:21" s="1" customFormat="1" x14ac:dyDescent="0.25">
      <c r="A79" s="2">
        <v>75</v>
      </c>
      <c r="B79" s="2">
        <v>7</v>
      </c>
      <c r="C79" s="3">
        <v>8</v>
      </c>
      <c r="D79" s="3" t="str" cm="1">
        <f t="array" ref="D79">VLOOKUP(B79,辅助表!A:B,2,0)&amp;"-"&amp;INDEX(辅助表!$P$2:$S$13,(Sheet1!C79+1),VLOOKUP(B79,辅助表!A:E,5,0))&amp;"|3-"&amp;INDEX(辅助表!$V$2:$Y$13,(Sheet1!C79+1),VLOOKUP(B79,辅助表!A:E,5,0))</f>
        <v>64-48|3-90000</v>
      </c>
      <c r="E79" s="3">
        <v>20005</v>
      </c>
      <c r="F79" s="3"/>
      <c r="G79" s="3">
        <f t="shared" si="36"/>
        <v>6400</v>
      </c>
      <c r="H79" s="3"/>
      <c r="I79" s="8"/>
      <c r="J79" s="3">
        <v>1</v>
      </c>
      <c r="K79" s="3"/>
      <c r="L79" s="9" t="str">
        <f t="shared" si="33"/>
        <v>&lt;span color='#FFFFFF'&gt;所有英雄物理伤害增加64%&lt;/span&gt;&lt;span color='#45FF7A'&gt;(+8%)&lt;/span&gt;</v>
      </c>
      <c r="O79" s="1" t="s">
        <v>28</v>
      </c>
      <c r="P79" s="1" t="s">
        <v>37</v>
      </c>
      <c r="Q79" s="1" t="str">
        <f t="shared" si="34"/>
        <v>64%</v>
      </c>
      <c r="R79" s="1" t="s">
        <v>30</v>
      </c>
      <c r="S79" s="1" t="s">
        <v>31</v>
      </c>
      <c r="T79" s="1" t="str">
        <f t="shared" si="35"/>
        <v>(+8%)</v>
      </c>
      <c r="U79" s="1" t="s">
        <v>30</v>
      </c>
    </row>
    <row r="80" spans="1:21" s="1" customFormat="1" x14ac:dyDescent="0.25">
      <c r="A80" s="2">
        <v>76</v>
      </c>
      <c r="B80" s="2">
        <f t="shared" ref="B80:B81" si="37">B79</f>
        <v>7</v>
      </c>
      <c r="C80" s="3">
        <f t="shared" ref="C80:C81" si="38">C79+1</f>
        <v>9</v>
      </c>
      <c r="D80" s="3" t="str" cm="1">
        <f t="array" ref="D80">VLOOKUP(B80,辅助表!A:B,2,0)&amp;"-"&amp;INDEX(辅助表!$P$2:$S$13,(Sheet1!C80+1),VLOOKUP(B80,辅助表!A:E,5,0))&amp;"|3-"&amp;INDEX(辅助表!$V$2:$Y$13,(Sheet1!C80+1),VLOOKUP(B80,辅助表!A:E,5,0))</f>
        <v>64-64|3-120000</v>
      </c>
      <c r="E80" s="3">
        <f t="shared" ref="E80:E81" si="39">E79</f>
        <v>20005</v>
      </c>
      <c r="F80" s="3"/>
      <c r="G80" s="3">
        <f t="shared" si="36"/>
        <v>7200</v>
      </c>
      <c r="H80" s="3"/>
      <c r="I80" s="8"/>
      <c r="J80" s="3">
        <f t="shared" ref="J80:J81" si="40">J79</f>
        <v>1</v>
      </c>
      <c r="K80" s="3"/>
      <c r="L80" s="9" t="str">
        <f t="shared" si="33"/>
        <v>&lt;span color='#FFFFFF'&gt;所有英雄物理伤害增加72%&lt;/span&gt;&lt;span color='#45FF7A'&gt;(+8%)&lt;/span&gt;</v>
      </c>
      <c r="O80" s="1" t="s">
        <v>28</v>
      </c>
      <c r="P80" s="1" t="s">
        <v>37</v>
      </c>
      <c r="Q80" s="1" t="str">
        <f t="shared" si="34"/>
        <v>72%</v>
      </c>
      <c r="R80" s="1" t="s">
        <v>30</v>
      </c>
      <c r="S80" s="1" t="s">
        <v>31</v>
      </c>
      <c r="T80" s="1" t="str">
        <f t="shared" si="35"/>
        <v>(+8%)</v>
      </c>
      <c r="U80" s="1" t="s">
        <v>30</v>
      </c>
    </row>
    <row r="81" spans="1:21" s="1" customFormat="1" x14ac:dyDescent="0.25">
      <c r="A81" s="2">
        <v>77</v>
      </c>
      <c r="B81" s="2">
        <f t="shared" si="37"/>
        <v>7</v>
      </c>
      <c r="C81" s="3">
        <f t="shared" si="38"/>
        <v>10</v>
      </c>
      <c r="D81" s="3"/>
      <c r="E81" s="3">
        <f t="shared" si="39"/>
        <v>20005</v>
      </c>
      <c r="F81" s="3"/>
      <c r="G81" s="3">
        <f t="shared" si="36"/>
        <v>8000</v>
      </c>
      <c r="H81" s="3"/>
      <c r="I81" s="8"/>
      <c r="J81" s="3">
        <f t="shared" si="40"/>
        <v>1</v>
      </c>
      <c r="K81" s="3"/>
      <c r="L81" s="9" t="str">
        <f t="shared" si="33"/>
        <v>&lt;span color='#FFFFFF'&gt;所有英雄物理伤害增加80%&lt;/span&gt;</v>
      </c>
      <c r="O81" s="1" t="s">
        <v>28</v>
      </c>
      <c r="P81" s="1" t="s">
        <v>37</v>
      </c>
      <c r="Q81" s="1" t="str">
        <f t="shared" si="34"/>
        <v>80%</v>
      </c>
      <c r="R81" s="1" t="s">
        <v>30</v>
      </c>
    </row>
    <row r="82" spans="1:21" s="1" customFormat="1" x14ac:dyDescent="0.25">
      <c r="A82" s="4">
        <v>78</v>
      </c>
      <c r="B82" s="4">
        <v>8</v>
      </c>
      <c r="C82" s="5">
        <v>1</v>
      </c>
      <c r="D82" s="5" t="str" cm="1">
        <f t="array" ref="D82">VLOOKUP(B82,辅助表!A:B,2,0)&amp;"-"&amp;INDEX(辅助表!$P$2:$S$13,(Sheet1!C82+1),VLOOKUP(B82,辅助表!A:E,5,0))&amp;"|3-"&amp;INDEX(辅助表!$V$2:$Y$13,(Sheet1!C82+1),VLOOKUP(B82,辅助表!A:E,5,0))</f>
        <v>65-2|3-2000</v>
      </c>
      <c r="E82" s="5">
        <v>20006</v>
      </c>
      <c r="F82" s="5"/>
      <c r="G82" s="5">
        <v>800</v>
      </c>
      <c r="H82" s="5"/>
      <c r="I82" s="10"/>
      <c r="J82" s="5">
        <v>1</v>
      </c>
      <c r="K82" s="5"/>
      <c r="L82" s="9" t="str">
        <f t="shared" si="33"/>
        <v>&lt;span color='#FFFFFF'&gt;所有英雄魔法伤害增加8%&lt;/span&gt;&lt;span color='#45FF7A'&gt;(+8%)&lt;/span&gt;</v>
      </c>
      <c r="O82" s="1" t="s">
        <v>28</v>
      </c>
      <c r="P82" s="1" t="s">
        <v>38</v>
      </c>
      <c r="Q82" s="1" t="str">
        <f t="shared" si="34"/>
        <v>8%</v>
      </c>
      <c r="R82" s="1" t="s">
        <v>30</v>
      </c>
      <c r="S82" s="1" t="s">
        <v>31</v>
      </c>
      <c r="T82" s="1" t="str">
        <f t="shared" si="35"/>
        <v>(+8%)</v>
      </c>
      <c r="U82" s="1" t="s">
        <v>30</v>
      </c>
    </row>
    <row r="83" spans="1:21" s="1" customFormat="1" x14ac:dyDescent="0.25">
      <c r="A83" s="4">
        <v>79</v>
      </c>
      <c r="B83" s="4">
        <v>8</v>
      </c>
      <c r="C83" s="5">
        <v>2</v>
      </c>
      <c r="D83" s="5" t="str" cm="1">
        <f t="array" ref="D83">VLOOKUP(B83,辅助表!A:B,2,0)&amp;"-"&amp;INDEX(辅助表!$P$2:$S$13,(Sheet1!C83+1),VLOOKUP(B83,辅助表!A:E,5,0))&amp;"|3-"&amp;INDEX(辅助表!$V$2:$Y$13,(Sheet1!C83+1),VLOOKUP(B83,辅助表!A:E,5,0))</f>
        <v>65-4|3-5000</v>
      </c>
      <c r="E83" s="5">
        <v>20006</v>
      </c>
      <c r="F83" s="5"/>
      <c r="G83" s="5">
        <f>G82+800</f>
        <v>1600</v>
      </c>
      <c r="H83" s="5"/>
      <c r="I83" s="10"/>
      <c r="J83" s="5">
        <v>1</v>
      </c>
      <c r="K83" s="5"/>
      <c r="L83" s="9" t="str">
        <f t="shared" si="33"/>
        <v>&lt;span color='#FFFFFF'&gt;所有英雄魔法伤害增加16%&lt;/span&gt;&lt;span color='#45FF7A'&gt;(+8%)&lt;/span&gt;</v>
      </c>
      <c r="O83" s="1" t="s">
        <v>28</v>
      </c>
      <c r="P83" s="1" t="s">
        <v>38</v>
      </c>
      <c r="Q83" s="1" t="str">
        <f t="shared" si="34"/>
        <v>16%</v>
      </c>
      <c r="R83" s="1" t="s">
        <v>30</v>
      </c>
      <c r="S83" s="1" t="s">
        <v>31</v>
      </c>
      <c r="T83" s="1" t="str">
        <f t="shared" si="35"/>
        <v>(+8%)</v>
      </c>
      <c r="U83" s="1" t="s">
        <v>30</v>
      </c>
    </row>
    <row r="84" spans="1:21" s="1" customFormat="1" x14ac:dyDescent="0.25">
      <c r="A84" s="4">
        <v>80</v>
      </c>
      <c r="B84" s="4">
        <v>8</v>
      </c>
      <c r="C84" s="5">
        <v>3</v>
      </c>
      <c r="D84" s="5" t="str" cm="1">
        <f t="array" ref="D84">VLOOKUP(B84,辅助表!A:B,2,0)&amp;"-"&amp;INDEX(辅助表!$P$2:$S$13,(Sheet1!C84+1),VLOOKUP(B84,辅助表!A:E,5,0))&amp;"|3-"&amp;INDEX(辅助表!$V$2:$Y$13,(Sheet1!C84+1),VLOOKUP(B84,辅助表!A:E,5,0))</f>
        <v>65-8|3-10000</v>
      </c>
      <c r="E84" s="5">
        <v>20006</v>
      </c>
      <c r="F84" s="5"/>
      <c r="G84" s="5">
        <f t="shared" ref="G84:G91" si="41">G83+800</f>
        <v>2400</v>
      </c>
      <c r="H84" s="5"/>
      <c r="I84" s="10"/>
      <c r="J84" s="5">
        <v>1</v>
      </c>
      <c r="K84" s="5"/>
      <c r="L84" s="9" t="str">
        <f t="shared" si="33"/>
        <v>&lt;span color='#FFFFFF'&gt;所有英雄魔法伤害增加24%&lt;/span&gt;&lt;span color='#45FF7A'&gt;(+8%)&lt;/span&gt;</v>
      </c>
      <c r="O84" s="1" t="s">
        <v>28</v>
      </c>
      <c r="P84" s="1" t="s">
        <v>38</v>
      </c>
      <c r="Q84" s="1" t="str">
        <f t="shared" si="34"/>
        <v>24%</v>
      </c>
      <c r="R84" s="1" t="s">
        <v>30</v>
      </c>
      <c r="S84" s="1" t="s">
        <v>31</v>
      </c>
      <c r="T84" s="1" t="str">
        <f t="shared" si="35"/>
        <v>(+8%)</v>
      </c>
      <c r="U84" s="1" t="s">
        <v>30</v>
      </c>
    </row>
    <row r="85" spans="1:21" s="1" customFormat="1" x14ac:dyDescent="0.25">
      <c r="A85" s="4">
        <v>81</v>
      </c>
      <c r="B85" s="4">
        <v>8</v>
      </c>
      <c r="C85" s="5">
        <v>4</v>
      </c>
      <c r="D85" s="5" t="str" cm="1">
        <f t="array" ref="D85">VLOOKUP(B85,辅助表!A:B,2,0)&amp;"-"&amp;INDEX(辅助表!$P$2:$S$13,(Sheet1!C85+1),VLOOKUP(B85,辅助表!A:E,5,0))&amp;"|3-"&amp;INDEX(辅助表!$V$2:$Y$13,(Sheet1!C85+1),VLOOKUP(B85,辅助表!A:E,5,0))</f>
        <v>65-12|3-15000</v>
      </c>
      <c r="E85" s="5">
        <v>20006</v>
      </c>
      <c r="F85" s="5"/>
      <c r="G85" s="5">
        <f t="shared" si="41"/>
        <v>3200</v>
      </c>
      <c r="H85" s="5"/>
      <c r="I85" s="10"/>
      <c r="J85" s="5">
        <v>1</v>
      </c>
      <c r="K85" s="5"/>
      <c r="L85" s="9" t="str">
        <f t="shared" si="33"/>
        <v>&lt;span color='#FFFFFF'&gt;所有英雄魔法伤害增加32%&lt;/span&gt;&lt;span color='#45FF7A'&gt;(+8%)&lt;/span&gt;</v>
      </c>
      <c r="O85" s="1" t="s">
        <v>28</v>
      </c>
      <c r="P85" s="1" t="s">
        <v>38</v>
      </c>
      <c r="Q85" s="1" t="str">
        <f t="shared" si="34"/>
        <v>32%</v>
      </c>
      <c r="R85" s="1" t="s">
        <v>30</v>
      </c>
      <c r="S85" s="1" t="s">
        <v>31</v>
      </c>
      <c r="T85" s="1" t="str">
        <f t="shared" si="35"/>
        <v>(+8%)</v>
      </c>
      <c r="U85" s="1" t="s">
        <v>30</v>
      </c>
    </row>
    <row r="86" spans="1:21" s="1" customFormat="1" x14ac:dyDescent="0.25">
      <c r="A86" s="4">
        <v>82</v>
      </c>
      <c r="B86" s="4">
        <v>8</v>
      </c>
      <c r="C86" s="5">
        <v>5</v>
      </c>
      <c r="D86" s="5" t="str" cm="1">
        <f t="array" ref="D86">VLOOKUP(B86,辅助表!A:B,2,0)&amp;"-"&amp;INDEX(辅助表!$P$2:$S$13,(Sheet1!C86+1),VLOOKUP(B86,辅助表!A:E,5,0))&amp;"|3-"&amp;INDEX(辅助表!$V$2:$Y$13,(Sheet1!C86+1),VLOOKUP(B86,辅助表!A:E,5,0))</f>
        <v>65-18|3-25000</v>
      </c>
      <c r="E86" s="5">
        <v>20006</v>
      </c>
      <c r="F86" s="5"/>
      <c r="G86" s="5">
        <f t="shared" si="41"/>
        <v>4000</v>
      </c>
      <c r="H86" s="5"/>
      <c r="I86" s="10"/>
      <c r="J86" s="5">
        <v>1</v>
      </c>
      <c r="K86" s="5"/>
      <c r="L86" s="9" t="str">
        <f t="shared" si="33"/>
        <v>&lt;span color='#FFFFFF'&gt;所有英雄魔法伤害增加40%&lt;/span&gt;&lt;span color='#45FF7A'&gt;(+8%)&lt;/span&gt;</v>
      </c>
      <c r="O86" s="1" t="s">
        <v>28</v>
      </c>
      <c r="P86" s="1" t="s">
        <v>38</v>
      </c>
      <c r="Q86" s="1" t="str">
        <f t="shared" si="34"/>
        <v>40%</v>
      </c>
      <c r="R86" s="1" t="s">
        <v>30</v>
      </c>
      <c r="S86" s="1" t="s">
        <v>31</v>
      </c>
      <c r="T86" s="1" t="str">
        <f t="shared" si="35"/>
        <v>(+8%)</v>
      </c>
      <c r="U86" s="1" t="s">
        <v>30</v>
      </c>
    </row>
    <row r="87" spans="1:21" s="1" customFormat="1" x14ac:dyDescent="0.25">
      <c r="A87" s="4">
        <v>83</v>
      </c>
      <c r="B87" s="4">
        <v>8</v>
      </c>
      <c r="C87" s="5">
        <v>6</v>
      </c>
      <c r="D87" s="5" t="str" cm="1">
        <f t="array" ref="D87">VLOOKUP(B87,辅助表!A:B,2,0)&amp;"-"&amp;INDEX(辅助表!$P$2:$S$13,(Sheet1!C87+1),VLOOKUP(B87,辅助表!A:E,5,0))&amp;"|3-"&amp;INDEX(辅助表!$V$2:$Y$13,(Sheet1!C87+1),VLOOKUP(B87,辅助表!A:E,5,0))</f>
        <v>65-24|3-40000</v>
      </c>
      <c r="E87" s="5">
        <v>20006</v>
      </c>
      <c r="F87" s="5"/>
      <c r="G87" s="5">
        <f t="shared" si="41"/>
        <v>4800</v>
      </c>
      <c r="H87" s="5"/>
      <c r="I87" s="10"/>
      <c r="J87" s="5">
        <v>1</v>
      </c>
      <c r="K87" s="5"/>
      <c r="L87" s="9" t="str">
        <f t="shared" si="33"/>
        <v>&lt;span color='#FFFFFF'&gt;所有英雄魔法伤害增加48%&lt;/span&gt;&lt;span color='#45FF7A'&gt;(+8%)&lt;/span&gt;</v>
      </c>
      <c r="O87" s="1" t="s">
        <v>28</v>
      </c>
      <c r="P87" s="1" t="s">
        <v>38</v>
      </c>
      <c r="Q87" s="1" t="str">
        <f t="shared" si="34"/>
        <v>48%</v>
      </c>
      <c r="R87" s="1" t="s">
        <v>30</v>
      </c>
      <c r="S87" s="1" t="s">
        <v>31</v>
      </c>
      <c r="T87" s="1" t="str">
        <f t="shared" si="35"/>
        <v>(+8%)</v>
      </c>
      <c r="U87" s="1" t="s">
        <v>30</v>
      </c>
    </row>
    <row r="88" spans="1:21" s="1" customFormat="1" x14ac:dyDescent="0.25">
      <c r="A88" s="4">
        <v>84</v>
      </c>
      <c r="B88" s="4">
        <v>8</v>
      </c>
      <c r="C88" s="5">
        <v>7</v>
      </c>
      <c r="D88" s="5" t="str" cm="1">
        <f t="array" ref="D88">VLOOKUP(B88,辅助表!A:B,2,0)&amp;"-"&amp;INDEX(辅助表!$P$2:$S$13,(Sheet1!C88+1),VLOOKUP(B88,辅助表!A:E,5,0))&amp;"|3-"&amp;INDEX(辅助表!$V$2:$Y$13,(Sheet1!C88+1),VLOOKUP(B88,辅助表!A:E,5,0))</f>
        <v>65-36|3-60000</v>
      </c>
      <c r="E88" s="5">
        <v>20006</v>
      </c>
      <c r="F88" s="5"/>
      <c r="G88" s="5">
        <f t="shared" si="41"/>
        <v>5600</v>
      </c>
      <c r="H88" s="5"/>
      <c r="I88" s="10"/>
      <c r="J88" s="5">
        <v>1</v>
      </c>
      <c r="K88" s="5"/>
      <c r="L88" s="9" t="str">
        <f t="shared" si="33"/>
        <v>&lt;span color='#FFFFFF'&gt;所有英雄魔法伤害增加56%&lt;/span&gt;&lt;span color='#45FF7A'&gt;(+8%)&lt;/span&gt;</v>
      </c>
      <c r="O88" s="1" t="s">
        <v>28</v>
      </c>
      <c r="P88" s="1" t="s">
        <v>38</v>
      </c>
      <c r="Q88" s="1" t="str">
        <f t="shared" si="34"/>
        <v>56%</v>
      </c>
      <c r="R88" s="1" t="s">
        <v>30</v>
      </c>
      <c r="S88" s="1" t="s">
        <v>31</v>
      </c>
      <c r="T88" s="1" t="str">
        <f t="shared" si="35"/>
        <v>(+8%)</v>
      </c>
      <c r="U88" s="1" t="s">
        <v>30</v>
      </c>
    </row>
    <row r="89" spans="1:21" s="1" customFormat="1" x14ac:dyDescent="0.25">
      <c r="A89" s="4">
        <v>85</v>
      </c>
      <c r="B89" s="4">
        <v>8</v>
      </c>
      <c r="C89" s="5">
        <v>8</v>
      </c>
      <c r="D89" s="5" t="str" cm="1">
        <f t="array" ref="D89">VLOOKUP(B89,辅助表!A:B,2,0)&amp;"-"&amp;INDEX(辅助表!$P$2:$S$13,(Sheet1!C89+1),VLOOKUP(B89,辅助表!A:E,5,0))&amp;"|3-"&amp;INDEX(辅助表!$V$2:$Y$13,(Sheet1!C89+1),VLOOKUP(B89,辅助表!A:E,5,0))</f>
        <v>65-48|3-90000</v>
      </c>
      <c r="E89" s="5">
        <v>20006</v>
      </c>
      <c r="F89" s="5"/>
      <c r="G89" s="5">
        <f t="shared" si="41"/>
        <v>6400</v>
      </c>
      <c r="H89" s="5"/>
      <c r="I89" s="10"/>
      <c r="J89" s="5">
        <v>1</v>
      </c>
      <c r="K89" s="5"/>
      <c r="L89" s="9" t="str">
        <f t="shared" si="33"/>
        <v>&lt;span color='#FFFFFF'&gt;所有英雄魔法伤害增加64%&lt;/span&gt;&lt;span color='#45FF7A'&gt;(+8%)&lt;/span&gt;</v>
      </c>
      <c r="O89" s="1" t="s">
        <v>28</v>
      </c>
      <c r="P89" s="1" t="s">
        <v>38</v>
      </c>
      <c r="Q89" s="1" t="str">
        <f t="shared" si="34"/>
        <v>64%</v>
      </c>
      <c r="R89" s="1" t="s">
        <v>30</v>
      </c>
      <c r="S89" s="1" t="s">
        <v>31</v>
      </c>
      <c r="T89" s="1" t="str">
        <f t="shared" si="35"/>
        <v>(+8%)</v>
      </c>
      <c r="U89" s="1" t="s">
        <v>30</v>
      </c>
    </row>
    <row r="90" spans="1:21" s="1" customFormat="1" x14ac:dyDescent="0.25">
      <c r="A90" s="4">
        <v>86</v>
      </c>
      <c r="B90" s="4">
        <f t="shared" ref="B90:B91" si="42">B89</f>
        <v>8</v>
      </c>
      <c r="C90" s="5">
        <f t="shared" ref="C90:C91" si="43">C89+1</f>
        <v>9</v>
      </c>
      <c r="D90" s="5" t="str" cm="1">
        <f t="array" ref="D90">VLOOKUP(B90,辅助表!A:B,2,0)&amp;"-"&amp;INDEX(辅助表!$P$2:$S$13,(Sheet1!C90+1),VLOOKUP(B90,辅助表!A:E,5,0))&amp;"|3-"&amp;INDEX(辅助表!$V$2:$Y$13,(Sheet1!C90+1),VLOOKUP(B90,辅助表!A:E,5,0))</f>
        <v>65-64|3-120000</v>
      </c>
      <c r="E90" s="5">
        <f t="shared" ref="E90:E91" si="44">E89</f>
        <v>20006</v>
      </c>
      <c r="F90" s="5"/>
      <c r="G90" s="5">
        <f t="shared" si="41"/>
        <v>7200</v>
      </c>
      <c r="H90" s="5"/>
      <c r="I90" s="10"/>
      <c r="J90" s="5">
        <f t="shared" ref="J90:J91" si="45">J89</f>
        <v>1</v>
      </c>
      <c r="K90" s="5"/>
      <c r="L90" s="9" t="str">
        <f t="shared" si="33"/>
        <v>&lt;span color='#FFFFFF'&gt;所有英雄魔法伤害增加72%&lt;/span&gt;&lt;span color='#45FF7A'&gt;(+8%)&lt;/span&gt;</v>
      </c>
      <c r="O90" s="1" t="s">
        <v>28</v>
      </c>
      <c r="P90" s="1" t="s">
        <v>38</v>
      </c>
      <c r="Q90" s="1" t="str">
        <f t="shared" si="34"/>
        <v>72%</v>
      </c>
      <c r="R90" s="1" t="s">
        <v>30</v>
      </c>
      <c r="S90" s="1" t="s">
        <v>31</v>
      </c>
      <c r="T90" s="1" t="str">
        <f t="shared" si="35"/>
        <v>(+8%)</v>
      </c>
      <c r="U90" s="1" t="s">
        <v>30</v>
      </c>
    </row>
    <row r="91" spans="1:21" s="1" customFormat="1" x14ac:dyDescent="0.25">
      <c r="A91" s="4">
        <v>87</v>
      </c>
      <c r="B91" s="4">
        <f t="shared" si="42"/>
        <v>8</v>
      </c>
      <c r="C91" s="5">
        <f t="shared" si="43"/>
        <v>10</v>
      </c>
      <c r="D91" s="5"/>
      <c r="E91" s="5">
        <f t="shared" si="44"/>
        <v>20006</v>
      </c>
      <c r="F91" s="5"/>
      <c r="G91" s="5">
        <f t="shared" si="41"/>
        <v>8000</v>
      </c>
      <c r="H91" s="5"/>
      <c r="I91" s="10"/>
      <c r="J91" s="5">
        <f t="shared" si="45"/>
        <v>1</v>
      </c>
      <c r="K91" s="5"/>
      <c r="L91" s="9" t="str">
        <f t="shared" si="33"/>
        <v>&lt;span color='#FFFFFF'&gt;所有英雄魔法伤害增加80%&lt;/span&gt;</v>
      </c>
      <c r="O91" s="1" t="s">
        <v>28</v>
      </c>
      <c r="P91" s="1" t="s">
        <v>38</v>
      </c>
      <c r="Q91" s="1" t="str">
        <f t="shared" si="34"/>
        <v>80%</v>
      </c>
      <c r="R91" s="1" t="s">
        <v>30</v>
      </c>
    </row>
    <row r="92" spans="1:21" s="1" customFormat="1" x14ac:dyDescent="0.25">
      <c r="A92" s="6">
        <v>88</v>
      </c>
      <c r="B92" s="6">
        <v>9</v>
      </c>
      <c r="C92" s="7">
        <v>1</v>
      </c>
      <c r="D92" s="7" t="str" cm="1">
        <f t="array" ref="D92">VLOOKUP(B92,辅助表!A:B,2,0)&amp;"-"&amp;INDEX(辅助表!$P$2:$S$13,(Sheet1!C92+1),VLOOKUP(B92,辅助表!A:E,5,0))&amp;"|3-"&amp;INDEX(辅助表!$V$2:$Y$13,(Sheet1!C92+1),VLOOKUP(B92,辅助表!A:E,5,0))</f>
        <v>66-3|3-4000</v>
      </c>
      <c r="E92" s="7">
        <v>30001</v>
      </c>
      <c r="F92" s="7"/>
      <c r="G92" s="7"/>
      <c r="H92" s="7"/>
      <c r="I92" s="16" t="s">
        <v>127</v>
      </c>
      <c r="J92" s="7">
        <v>3</v>
      </c>
      <c r="K92" s="7"/>
      <c r="L92" s="9" t="str">
        <f t="shared" si="33"/>
        <v>&lt;span color='#FFFFFF'&gt;初始铜钱增加60&lt;/span&gt;&lt;span color='#45FF7A'&gt;(+60)&lt;/span&gt;</v>
      </c>
      <c r="O92" s="1" t="s">
        <v>28</v>
      </c>
      <c r="P92" s="1" t="s">
        <v>39</v>
      </c>
      <c r="Q92" s="1">
        <v>60</v>
      </c>
      <c r="R92" s="1" t="s">
        <v>30</v>
      </c>
      <c r="S92" s="1" t="s">
        <v>31</v>
      </c>
      <c r="T92" s="15" t="s">
        <v>138</v>
      </c>
      <c r="U92" s="1" t="s">
        <v>30</v>
      </c>
    </row>
    <row r="93" spans="1:21" s="1" customFormat="1" x14ac:dyDescent="0.25">
      <c r="A93" s="6">
        <v>89</v>
      </c>
      <c r="B93" s="6">
        <v>9</v>
      </c>
      <c r="C93" s="7">
        <v>2</v>
      </c>
      <c r="D93" s="7" t="str" cm="1">
        <f t="array" ref="D93">VLOOKUP(B93,辅助表!A:B,2,0)&amp;"-"&amp;INDEX(辅助表!$P$2:$S$13,(Sheet1!C93+1),VLOOKUP(B93,辅助表!A:E,5,0))&amp;"|3-"&amp;INDEX(辅助表!$V$2:$Y$13,(Sheet1!C93+1),VLOOKUP(B93,辅助表!A:E,5,0))</f>
        <v>66-6|3-8000</v>
      </c>
      <c r="E93" s="7">
        <v>30001</v>
      </c>
      <c r="F93" s="7"/>
      <c r="G93" s="7"/>
      <c r="H93" s="7"/>
      <c r="I93" s="16" t="s">
        <v>129</v>
      </c>
      <c r="J93" s="7">
        <v>3</v>
      </c>
      <c r="K93" s="7"/>
      <c r="L93" s="9" t="str">
        <f t="shared" si="33"/>
        <v>&lt;span color='#FFFFFF'&gt;初始铜钱增加120&lt;/span&gt;&lt;span color='#45FF7A'&gt;(+60)&lt;/span&gt;</v>
      </c>
      <c r="O93" s="1" t="s">
        <v>28</v>
      </c>
      <c r="P93" s="1" t="s">
        <v>39</v>
      </c>
      <c r="Q93" s="1">
        <v>120</v>
      </c>
      <c r="R93" s="1" t="s">
        <v>30</v>
      </c>
      <c r="S93" s="1" t="s">
        <v>31</v>
      </c>
      <c r="T93" s="15" t="s">
        <v>138</v>
      </c>
      <c r="U93" s="1" t="s">
        <v>30</v>
      </c>
    </row>
    <row r="94" spans="1:21" s="1" customFormat="1" x14ac:dyDescent="0.25">
      <c r="A94" s="6">
        <v>90</v>
      </c>
      <c r="B94" s="6">
        <v>9</v>
      </c>
      <c r="C94" s="7">
        <v>3</v>
      </c>
      <c r="D94" s="7" t="str" cm="1">
        <f t="array" ref="D94">VLOOKUP(B94,辅助表!A:B,2,0)&amp;"-"&amp;INDEX(辅助表!$P$2:$S$13,(Sheet1!C94+1),VLOOKUP(B94,辅助表!A:E,5,0))&amp;"|3-"&amp;INDEX(辅助表!$V$2:$Y$13,(Sheet1!C94+1),VLOOKUP(B94,辅助表!A:E,5,0))</f>
        <v>66-10|3-15000</v>
      </c>
      <c r="E94" s="7">
        <v>30001</v>
      </c>
      <c r="F94" s="7"/>
      <c r="G94" s="7"/>
      <c r="H94" s="7"/>
      <c r="I94" s="16" t="s">
        <v>130</v>
      </c>
      <c r="J94" s="7">
        <v>3</v>
      </c>
      <c r="K94" s="7"/>
      <c r="L94" s="9" t="str">
        <f t="shared" si="33"/>
        <v>&lt;span color='#FFFFFF'&gt;初始铜钱增加180&lt;/span&gt;&lt;span color='#45FF7A'&gt;(+60)&lt;/span&gt;</v>
      </c>
      <c r="O94" s="1" t="s">
        <v>28</v>
      </c>
      <c r="P94" s="1" t="s">
        <v>39</v>
      </c>
      <c r="Q94" s="1">
        <v>180</v>
      </c>
      <c r="R94" s="1" t="s">
        <v>30</v>
      </c>
      <c r="S94" s="1" t="s">
        <v>31</v>
      </c>
      <c r="T94" s="15" t="s">
        <v>138</v>
      </c>
      <c r="U94" s="1" t="s">
        <v>30</v>
      </c>
    </row>
    <row r="95" spans="1:21" s="1" customFormat="1" x14ac:dyDescent="0.25">
      <c r="A95" s="6">
        <v>91</v>
      </c>
      <c r="B95" s="6">
        <v>9</v>
      </c>
      <c r="C95" s="7">
        <v>4</v>
      </c>
      <c r="D95" s="7" t="str" cm="1">
        <f t="array" ref="D95">VLOOKUP(B95,辅助表!A:B,2,0)&amp;"-"&amp;INDEX(辅助表!$P$2:$S$13,(Sheet1!C95+1),VLOOKUP(B95,辅助表!A:E,5,0))&amp;"|3-"&amp;INDEX(辅助表!$V$2:$Y$13,(Sheet1!C95+1),VLOOKUP(B95,辅助表!A:E,5,0))</f>
        <v>66-16|3-30000</v>
      </c>
      <c r="E95" s="7">
        <v>30001</v>
      </c>
      <c r="F95" s="7"/>
      <c r="G95" s="7"/>
      <c r="H95" s="7"/>
      <c r="I95" s="16" t="s">
        <v>131</v>
      </c>
      <c r="J95" s="7">
        <v>3</v>
      </c>
      <c r="K95" s="7"/>
      <c r="L95" s="9" t="str">
        <f t="shared" si="33"/>
        <v>&lt;span color='#FFFFFF'&gt;初始铜钱增加240&lt;/span&gt;&lt;span color='#45FF7A'&gt;(+60)&lt;/span&gt;</v>
      </c>
      <c r="O95" s="1" t="s">
        <v>28</v>
      </c>
      <c r="P95" s="1" t="s">
        <v>39</v>
      </c>
      <c r="Q95" s="1">
        <v>240</v>
      </c>
      <c r="R95" s="1" t="s">
        <v>30</v>
      </c>
      <c r="S95" s="1" t="s">
        <v>31</v>
      </c>
      <c r="T95" s="15" t="s">
        <v>138</v>
      </c>
      <c r="U95" s="1" t="s">
        <v>30</v>
      </c>
    </row>
    <row r="96" spans="1:21" s="1" customFormat="1" x14ac:dyDescent="0.25">
      <c r="A96" s="6">
        <v>92</v>
      </c>
      <c r="B96" s="6">
        <v>9</v>
      </c>
      <c r="C96" s="7">
        <v>5</v>
      </c>
      <c r="D96" s="7" t="str" cm="1">
        <f t="array" ref="D96">VLOOKUP(B96,辅助表!A:B,2,0)&amp;"-"&amp;INDEX(辅助表!$P$2:$S$13,(Sheet1!C96+1),VLOOKUP(B96,辅助表!A:E,5,0))&amp;"|3-"&amp;INDEX(辅助表!$V$2:$Y$13,(Sheet1!C96+1),VLOOKUP(B96,辅助表!A:E,5,0))</f>
        <v>66-24|3-50000</v>
      </c>
      <c r="E96" s="7">
        <v>30001</v>
      </c>
      <c r="F96" s="7"/>
      <c r="G96" s="7"/>
      <c r="H96" s="7"/>
      <c r="I96" s="16" t="s">
        <v>132</v>
      </c>
      <c r="J96" s="7">
        <v>3</v>
      </c>
      <c r="K96" s="7"/>
      <c r="L96" s="9" t="str">
        <f t="shared" si="33"/>
        <v>&lt;span color='#FFFFFF'&gt;初始铜钱增加300&lt;/span&gt;&lt;span color='#45FF7A'&gt;(+60)&lt;/span&gt;</v>
      </c>
      <c r="O96" s="1" t="s">
        <v>28</v>
      </c>
      <c r="P96" s="1" t="s">
        <v>39</v>
      </c>
      <c r="Q96" s="1">
        <v>300</v>
      </c>
      <c r="R96" s="1" t="s">
        <v>30</v>
      </c>
      <c r="S96" s="1" t="s">
        <v>31</v>
      </c>
      <c r="T96" s="15" t="s">
        <v>138</v>
      </c>
      <c r="U96" s="1" t="s">
        <v>30</v>
      </c>
    </row>
    <row r="97" spans="1:24" s="1" customFormat="1" x14ac:dyDescent="0.25">
      <c r="A97" s="6">
        <v>93</v>
      </c>
      <c r="B97" s="6">
        <v>9</v>
      </c>
      <c r="C97" s="7">
        <v>6</v>
      </c>
      <c r="D97" s="7" t="str" cm="1">
        <f t="array" ref="D97">VLOOKUP(B97,辅助表!A:B,2,0)&amp;"-"&amp;INDEX(辅助表!$P$2:$S$13,(Sheet1!C97+1),VLOOKUP(B97,辅助表!A:E,5,0))&amp;"|3-"&amp;INDEX(辅助表!$V$2:$Y$13,(Sheet1!C97+1),VLOOKUP(B97,辅助表!A:E,5,0))</f>
        <v>66-32|3-80000</v>
      </c>
      <c r="E97" s="7">
        <v>30001</v>
      </c>
      <c r="F97" s="7"/>
      <c r="G97" s="7"/>
      <c r="H97" s="7"/>
      <c r="I97" s="16" t="s">
        <v>133</v>
      </c>
      <c r="J97" s="7">
        <v>3</v>
      </c>
      <c r="K97" s="7"/>
      <c r="L97" s="9" t="str">
        <f t="shared" si="33"/>
        <v>&lt;span color='#FFFFFF'&gt;初始铜钱增加360&lt;/span&gt;&lt;span color='#45FF7A'&gt;(+60)&lt;/span&gt;</v>
      </c>
      <c r="O97" s="1" t="s">
        <v>28</v>
      </c>
      <c r="P97" s="1" t="s">
        <v>39</v>
      </c>
      <c r="Q97" s="1">
        <v>360</v>
      </c>
      <c r="R97" s="1" t="s">
        <v>30</v>
      </c>
      <c r="S97" s="1" t="s">
        <v>31</v>
      </c>
      <c r="T97" s="15" t="s">
        <v>138</v>
      </c>
      <c r="U97" s="1" t="s">
        <v>30</v>
      </c>
    </row>
    <row r="98" spans="1:24" s="1" customFormat="1" x14ac:dyDescent="0.25">
      <c r="A98" s="6">
        <v>94</v>
      </c>
      <c r="B98" s="6">
        <v>9</v>
      </c>
      <c r="C98" s="7">
        <v>7</v>
      </c>
      <c r="D98" s="7" t="str" cm="1">
        <f t="array" ref="D98">VLOOKUP(B98,辅助表!A:B,2,0)&amp;"-"&amp;INDEX(辅助表!$P$2:$S$13,(Sheet1!C98+1),VLOOKUP(B98,辅助表!A:E,5,0))&amp;"|3-"&amp;INDEX(辅助表!$V$2:$Y$13,(Sheet1!C98+1),VLOOKUP(B98,辅助表!A:E,5,0))</f>
        <v>66-44|3-120000</v>
      </c>
      <c r="E98" s="7">
        <v>30001</v>
      </c>
      <c r="F98" s="7"/>
      <c r="G98" s="7"/>
      <c r="H98" s="7"/>
      <c r="I98" s="16" t="s">
        <v>134</v>
      </c>
      <c r="J98" s="7">
        <v>3</v>
      </c>
      <c r="K98" s="7"/>
      <c r="L98" s="9" t="str">
        <f t="shared" si="33"/>
        <v>&lt;span color='#FFFFFF'&gt;初始铜钱增加420&lt;/span&gt;&lt;span color='#45FF7A'&gt;(+60)&lt;/span&gt;</v>
      </c>
      <c r="O98" s="1" t="s">
        <v>28</v>
      </c>
      <c r="P98" s="1" t="s">
        <v>39</v>
      </c>
      <c r="Q98" s="1">
        <v>420</v>
      </c>
      <c r="R98" s="1" t="s">
        <v>30</v>
      </c>
      <c r="S98" s="1" t="s">
        <v>31</v>
      </c>
      <c r="T98" s="15" t="s">
        <v>138</v>
      </c>
      <c r="U98" s="1" t="s">
        <v>30</v>
      </c>
    </row>
    <row r="99" spans="1:24" s="1" customFormat="1" x14ac:dyDescent="0.25">
      <c r="A99" s="6">
        <v>95</v>
      </c>
      <c r="B99" s="6">
        <f t="shared" ref="B99:B100" si="46">B98</f>
        <v>9</v>
      </c>
      <c r="C99" s="7">
        <f t="shared" ref="C99:C100" si="47">C98+1</f>
        <v>8</v>
      </c>
      <c r="D99" s="7" t="str" cm="1">
        <f t="array" ref="D99">VLOOKUP(B99,辅助表!A:B,2,0)&amp;"-"&amp;INDEX(辅助表!$P$2:$S$13,(Sheet1!C99+1),VLOOKUP(B99,辅助表!A:E,5,0))&amp;"|3-"&amp;INDEX(辅助表!$V$2:$Y$13,(Sheet1!C99+1),VLOOKUP(B99,辅助表!A:E,5,0))</f>
        <v>66-56|3-150000</v>
      </c>
      <c r="E99" s="7">
        <f t="shared" ref="E99:E100" si="48">E98</f>
        <v>30001</v>
      </c>
      <c r="F99" s="7"/>
      <c r="G99" s="7"/>
      <c r="H99" s="7"/>
      <c r="I99" s="16" t="s">
        <v>135</v>
      </c>
      <c r="J99" s="7">
        <f t="shared" ref="J99:J100" si="49">J98</f>
        <v>3</v>
      </c>
      <c r="K99" s="7"/>
      <c r="L99" s="9" t="str">
        <f t="shared" si="33"/>
        <v>&lt;span color='#FFFFFF'&gt;初始铜钱增加480&lt;/span&gt;&lt;span color='#45FF7A'&gt;(+60)&lt;/span&gt;</v>
      </c>
      <c r="O99" s="1" t="s">
        <v>28</v>
      </c>
      <c r="P99" s="1" t="s">
        <v>39</v>
      </c>
      <c r="Q99" s="1">
        <v>480</v>
      </c>
      <c r="R99" s="1" t="s">
        <v>30</v>
      </c>
      <c r="S99" s="1" t="s">
        <v>31</v>
      </c>
      <c r="T99" s="15" t="s">
        <v>138</v>
      </c>
      <c r="U99" s="1" t="s">
        <v>30</v>
      </c>
    </row>
    <row r="100" spans="1:24" s="1" customFormat="1" x14ac:dyDescent="0.25">
      <c r="A100" s="6">
        <v>96</v>
      </c>
      <c r="B100" s="6">
        <f t="shared" si="46"/>
        <v>9</v>
      </c>
      <c r="C100" s="7">
        <f t="shared" si="47"/>
        <v>9</v>
      </c>
      <c r="D100" s="7"/>
      <c r="E100" s="7">
        <f t="shared" si="48"/>
        <v>30001</v>
      </c>
      <c r="F100" s="7"/>
      <c r="G100" s="7"/>
      <c r="H100" s="7"/>
      <c r="I100" s="16" t="s">
        <v>136</v>
      </c>
      <c r="J100" s="7">
        <f t="shared" si="49"/>
        <v>3</v>
      </c>
      <c r="K100" s="7"/>
      <c r="L100" s="9" t="str">
        <f t="shared" si="33"/>
        <v>&lt;span color='#FFFFFF'&gt;初始铜钱增加540&lt;/span&gt;</v>
      </c>
      <c r="O100" s="1" t="s">
        <v>28</v>
      </c>
      <c r="P100" s="1" t="s">
        <v>39</v>
      </c>
      <c r="Q100" s="1">
        <v>540</v>
      </c>
      <c r="R100" s="1" t="s">
        <v>30</v>
      </c>
    </row>
    <row r="101" spans="1:24" s="1" customFormat="1" x14ac:dyDescent="0.25">
      <c r="A101" s="2">
        <v>97</v>
      </c>
      <c r="B101" s="2">
        <v>10</v>
      </c>
      <c r="C101" s="3">
        <v>1</v>
      </c>
      <c r="D101" s="3" t="str" cm="1">
        <f t="array" ref="D101">VLOOKUP(B101,辅助表!A:B,2,0)&amp;"-"&amp;INDEX(辅助表!$P$2:$S$13,(Sheet1!C101+1),VLOOKUP(B101,辅助表!A:E,5,0))&amp;"|3-"&amp;INDEX(辅助表!$V$2:$Y$13,(Sheet1!C101+1),VLOOKUP(B101,辅助表!A:E,5,0))</f>
        <v>67-3|3-8000</v>
      </c>
      <c r="E101" s="3">
        <v>30002</v>
      </c>
      <c r="F101" s="3"/>
      <c r="G101" s="12"/>
      <c r="H101" s="3">
        <v>4</v>
      </c>
      <c r="I101" s="8"/>
      <c r="J101" s="3">
        <v>3</v>
      </c>
      <c r="K101" s="3"/>
      <c r="L101" s="9" t="str">
        <f t="shared" si="33"/>
        <v>&lt;span color='#FFFFFF'&gt;怪物计数上限增加4&lt;/span&gt;&lt;span color='#45FF7A'&gt;(+2)&lt;/span&gt;</v>
      </c>
      <c r="O101" s="1" t="s">
        <v>28</v>
      </c>
      <c r="P101" s="1" t="s">
        <v>42</v>
      </c>
      <c r="Q101" s="1">
        <v>4</v>
      </c>
      <c r="R101" s="1" t="s">
        <v>30</v>
      </c>
      <c r="S101" s="1" t="s">
        <v>31</v>
      </c>
      <c r="T101" s="15" t="s">
        <v>137</v>
      </c>
      <c r="U101" s="1" t="s">
        <v>30</v>
      </c>
    </row>
    <row r="102" spans="1:24" s="1" customFormat="1" x14ac:dyDescent="0.25">
      <c r="A102" s="2">
        <v>98</v>
      </c>
      <c r="B102" s="2">
        <v>10</v>
      </c>
      <c r="C102" s="3">
        <v>2</v>
      </c>
      <c r="D102" s="3" t="str" cm="1">
        <f t="array" ref="D102">VLOOKUP(B102,辅助表!A:B,2,0)&amp;"-"&amp;INDEX(辅助表!$P$2:$S$13,(Sheet1!C102+1),VLOOKUP(B102,辅助表!A:E,5,0))&amp;"|3-"&amp;INDEX(辅助表!$V$2:$Y$13,(Sheet1!C102+1),VLOOKUP(B102,辅助表!A:E,5,0))</f>
        <v>67-6|3-15000</v>
      </c>
      <c r="E102" s="3">
        <v>30002</v>
      </c>
      <c r="F102" s="3"/>
      <c r="G102" s="12"/>
      <c r="H102" s="3">
        <v>6</v>
      </c>
      <c r="I102" s="8"/>
      <c r="J102" s="3">
        <v>3</v>
      </c>
      <c r="K102" s="3"/>
      <c r="L102" s="9" t="str">
        <f t="shared" si="33"/>
        <v>&lt;span color='#FFFFFF'&gt;怪物计数上限增加6&lt;/span&gt;&lt;span color='#45FF7A'&gt;(+2)&lt;/span&gt;</v>
      </c>
      <c r="O102" s="1" t="s">
        <v>28</v>
      </c>
      <c r="P102" s="1" t="s">
        <v>42</v>
      </c>
      <c r="Q102" s="1">
        <v>6</v>
      </c>
      <c r="R102" s="1" t="s">
        <v>30</v>
      </c>
      <c r="S102" s="1" t="s">
        <v>31</v>
      </c>
      <c r="T102" s="15" t="s">
        <v>137</v>
      </c>
      <c r="U102" s="1" t="s">
        <v>30</v>
      </c>
    </row>
    <row r="103" spans="1:24" s="1" customFormat="1" x14ac:dyDescent="0.25">
      <c r="A103" s="2">
        <v>99</v>
      </c>
      <c r="B103" s="2">
        <v>10</v>
      </c>
      <c r="C103" s="3">
        <v>3</v>
      </c>
      <c r="D103" s="3" t="str" cm="1">
        <f t="array" ref="D103">VLOOKUP(B103,辅助表!A:B,2,0)&amp;"-"&amp;INDEX(辅助表!$P$2:$S$13,(Sheet1!C103+1),VLOOKUP(B103,辅助表!A:E,5,0))&amp;"|3-"&amp;INDEX(辅助表!$V$2:$Y$13,(Sheet1!C103+1),VLOOKUP(B103,辅助表!A:E,5,0))</f>
        <v>67-12|3-30000</v>
      </c>
      <c r="E103" s="3">
        <v>30002</v>
      </c>
      <c r="F103" s="3"/>
      <c r="G103" s="12"/>
      <c r="H103" s="3">
        <v>8</v>
      </c>
      <c r="I103" s="8"/>
      <c r="J103" s="3">
        <v>3</v>
      </c>
      <c r="K103" s="3"/>
      <c r="L103" s="9" t="str">
        <f t="shared" si="33"/>
        <v>&lt;span color='#FFFFFF'&gt;怪物计数上限增加8&lt;/span&gt;&lt;span color='#45FF7A'&gt;(+2)&lt;/span&gt;</v>
      </c>
      <c r="O103" s="1" t="s">
        <v>28</v>
      </c>
      <c r="P103" s="1" t="s">
        <v>42</v>
      </c>
      <c r="Q103" s="1">
        <v>8</v>
      </c>
      <c r="R103" s="1" t="s">
        <v>30</v>
      </c>
      <c r="S103" s="1" t="s">
        <v>31</v>
      </c>
      <c r="T103" s="15" t="s">
        <v>137</v>
      </c>
      <c r="U103" s="1" t="s">
        <v>30</v>
      </c>
    </row>
    <row r="104" spans="1:24" s="1" customFormat="1" x14ac:dyDescent="0.25">
      <c r="A104" s="2">
        <v>100</v>
      </c>
      <c r="B104" s="2">
        <v>10</v>
      </c>
      <c r="C104" s="3">
        <v>4</v>
      </c>
      <c r="D104" s="3" t="str" cm="1">
        <f t="array" ref="D104">VLOOKUP(B104,辅助表!A:B,2,0)&amp;"-"&amp;INDEX(辅助表!$P$2:$S$13,(Sheet1!C104+1),VLOOKUP(B104,辅助表!A:E,5,0))&amp;"|3-"&amp;INDEX(辅助表!$V$2:$Y$13,(Sheet1!C104+1),VLOOKUP(B104,辅助表!A:E,5,0))</f>
        <v>67-20|3-50000</v>
      </c>
      <c r="E104" s="3">
        <v>30002</v>
      </c>
      <c r="F104" s="3"/>
      <c r="G104" s="12"/>
      <c r="H104" s="3">
        <v>10</v>
      </c>
      <c r="I104" s="8"/>
      <c r="J104" s="3">
        <v>3</v>
      </c>
      <c r="K104" s="3"/>
      <c r="L104" s="9" t="str">
        <f t="shared" si="33"/>
        <v>&lt;span color='#FFFFFF'&gt;怪物计数上限增加10&lt;/span&gt;&lt;span color='#45FF7A'&gt;(+2)&lt;/span&gt;</v>
      </c>
      <c r="O104" s="1" t="s">
        <v>28</v>
      </c>
      <c r="P104" s="1" t="s">
        <v>42</v>
      </c>
      <c r="Q104" s="1">
        <v>10</v>
      </c>
      <c r="R104" s="1" t="s">
        <v>30</v>
      </c>
      <c r="S104" s="1" t="s">
        <v>31</v>
      </c>
      <c r="T104" s="15" t="s">
        <v>137</v>
      </c>
      <c r="U104" s="1" t="s">
        <v>30</v>
      </c>
    </row>
    <row r="105" spans="1:24" s="1" customFormat="1" x14ac:dyDescent="0.25">
      <c r="A105" s="2">
        <v>101</v>
      </c>
      <c r="B105" s="2">
        <v>10</v>
      </c>
      <c r="C105" s="3">
        <v>5</v>
      </c>
      <c r="D105" s="3" t="str" cm="1">
        <f t="array" ref="D105">VLOOKUP(B105,辅助表!A:B,2,0)&amp;"-"&amp;INDEX(辅助表!$P$2:$S$13,(Sheet1!C105+1),VLOOKUP(B105,辅助表!A:E,5,0))&amp;"|3-"&amp;INDEX(辅助表!$V$2:$Y$13,(Sheet1!C105+1),VLOOKUP(B105,辅助表!A:E,5,0))</f>
        <v>67-28|3-100000</v>
      </c>
      <c r="E105" s="3">
        <v>30002</v>
      </c>
      <c r="F105" s="3"/>
      <c r="G105" s="12"/>
      <c r="H105" s="3">
        <v>12</v>
      </c>
      <c r="I105" s="8"/>
      <c r="J105" s="3">
        <v>3</v>
      </c>
      <c r="K105" s="3"/>
      <c r="L105" s="9" t="str">
        <f t="shared" si="33"/>
        <v>&lt;span color='#FFFFFF'&gt;怪物计数上限增加12&lt;/span&gt;&lt;span color='#45FF7A'&gt;(+2)&lt;/span&gt;</v>
      </c>
      <c r="O105" s="1" t="s">
        <v>28</v>
      </c>
      <c r="P105" s="1" t="s">
        <v>42</v>
      </c>
      <c r="Q105" s="1">
        <v>12</v>
      </c>
      <c r="R105" s="1" t="s">
        <v>30</v>
      </c>
      <c r="S105" s="1" t="s">
        <v>31</v>
      </c>
      <c r="T105" s="15" t="s">
        <v>137</v>
      </c>
      <c r="U105" s="1" t="s">
        <v>30</v>
      </c>
    </row>
    <row r="106" spans="1:24" s="1" customFormat="1" x14ac:dyDescent="0.25">
      <c r="A106" s="2">
        <v>102</v>
      </c>
      <c r="B106" s="2">
        <f t="shared" ref="B106:B107" si="50">B105</f>
        <v>10</v>
      </c>
      <c r="C106" s="3">
        <f t="shared" ref="C106:C107" si="51">C105+1</f>
        <v>6</v>
      </c>
      <c r="D106" s="3" t="str" cm="1">
        <f t="array" ref="D106">VLOOKUP(B106,辅助表!A:B,2,0)&amp;"-"&amp;INDEX(辅助表!$P$2:$S$13,(Sheet1!C106+1),VLOOKUP(B106,辅助表!A:E,5,0))&amp;"|3-"&amp;INDEX(辅助表!$V$2:$Y$13,(Sheet1!C106+1),VLOOKUP(B106,辅助表!A:E,5,0))</f>
        <v>67-36|3-200000</v>
      </c>
      <c r="E106" s="3">
        <f t="shared" ref="E106:E107" si="52">E105</f>
        <v>30002</v>
      </c>
      <c r="F106" s="3"/>
      <c r="G106" s="12"/>
      <c r="H106" s="3">
        <v>14</v>
      </c>
      <c r="I106" s="8"/>
      <c r="J106" s="3">
        <f t="shared" ref="J106:J107" si="53">J105</f>
        <v>3</v>
      </c>
      <c r="K106" s="3"/>
      <c r="L106" s="9" t="str">
        <f t="shared" si="33"/>
        <v>&lt;span color='#FFFFFF'&gt;怪物计数上限增加14&lt;/span&gt;&lt;span color='#45FF7A'&gt;(+2)&lt;/span&gt;</v>
      </c>
      <c r="O106" s="1" t="s">
        <v>28</v>
      </c>
      <c r="P106" s="1" t="s">
        <v>42</v>
      </c>
      <c r="Q106" s="1">
        <v>14</v>
      </c>
      <c r="R106" s="1" t="s">
        <v>30</v>
      </c>
      <c r="S106" s="1" t="s">
        <v>31</v>
      </c>
      <c r="T106" s="15" t="s">
        <v>137</v>
      </c>
      <c r="U106" s="1" t="s">
        <v>30</v>
      </c>
    </row>
    <row r="107" spans="1:24" s="1" customFormat="1" x14ac:dyDescent="0.25">
      <c r="A107" s="2">
        <v>103</v>
      </c>
      <c r="B107" s="2">
        <f t="shared" si="50"/>
        <v>10</v>
      </c>
      <c r="C107" s="3">
        <f t="shared" si="51"/>
        <v>7</v>
      </c>
      <c r="D107" s="3"/>
      <c r="E107" s="3">
        <f t="shared" si="52"/>
        <v>30002</v>
      </c>
      <c r="F107" s="3"/>
      <c r="G107" s="12"/>
      <c r="H107" s="3">
        <v>16</v>
      </c>
      <c r="I107" s="8"/>
      <c r="J107" s="3">
        <f t="shared" si="53"/>
        <v>3</v>
      </c>
      <c r="K107" s="3"/>
      <c r="L107" s="9" t="str">
        <f>_xlfn.TEXTJOIN("",1,N107:X107)</f>
        <v>&lt;span color='#FFFFFF'&gt;怪物计数上限增加16&lt;/span&gt;</v>
      </c>
      <c r="O107" s="1" t="s">
        <v>28</v>
      </c>
      <c r="P107" s="1" t="s">
        <v>42</v>
      </c>
      <c r="Q107" s="1">
        <v>16</v>
      </c>
      <c r="R107" s="1" t="s">
        <v>30</v>
      </c>
    </row>
    <row r="108" spans="1:24" s="1" customFormat="1" x14ac:dyDescent="0.25">
      <c r="A108" s="4">
        <v>104</v>
      </c>
      <c r="B108" s="4">
        <v>11</v>
      </c>
      <c r="C108" s="5">
        <v>1</v>
      </c>
      <c r="D108" s="5" t="str" cm="1">
        <f t="array" ref="D108">VLOOKUP(B108,辅助表!A:B,2,0)&amp;"-"&amp;INDEX(辅助表!$P$2:$S$13,(Sheet1!C108+1),VLOOKUP(B108,辅助表!A:E,5,0))&amp;"|3-"&amp;INDEX(辅助表!$V$2:$Y$13,(Sheet1!C108+1),VLOOKUP(B108,辅助表!A:E,5,0))</f>
        <v>68-2|3-1000</v>
      </c>
      <c r="E108" s="5">
        <v>30003</v>
      </c>
      <c r="F108" s="5"/>
      <c r="G108" s="5"/>
      <c r="H108" s="5"/>
      <c r="I108" s="17" t="s">
        <v>139</v>
      </c>
      <c r="J108" s="5">
        <v>3</v>
      </c>
      <c r="K108" s="5"/>
      <c r="L108" s="9" t="str">
        <f t="shared" si="33"/>
        <v>&lt;span color='#FFFFFF'&gt;每波次结束额外获得10&lt;/span&gt;&lt;span color='#45FF7A'&gt;(+10)&lt;/span&gt;&lt;span color='#FFFFFF'&gt;枚铜钱&lt;/span&gt;</v>
      </c>
      <c r="O108" s="1" t="s">
        <v>28</v>
      </c>
      <c r="P108" s="1" t="s">
        <v>45</v>
      </c>
      <c r="Q108" s="1">
        <v>10</v>
      </c>
      <c r="R108" s="1" t="s">
        <v>30</v>
      </c>
      <c r="S108" s="1" t="s">
        <v>31</v>
      </c>
      <c r="T108" s="15" t="s">
        <v>147</v>
      </c>
      <c r="U108" s="1" t="s">
        <v>30</v>
      </c>
      <c r="V108" t="s">
        <v>28</v>
      </c>
      <c r="W108" s="13" t="s">
        <v>46</v>
      </c>
      <c r="X108" t="s">
        <v>30</v>
      </c>
    </row>
    <row r="109" spans="1:24" s="1" customFormat="1" x14ac:dyDescent="0.25">
      <c r="A109" s="4">
        <v>105</v>
      </c>
      <c r="B109" s="4">
        <v>11</v>
      </c>
      <c r="C109" s="5">
        <v>2</v>
      </c>
      <c r="D109" s="5" t="str" cm="1">
        <f t="array" ref="D109">VLOOKUP(B109,辅助表!A:B,2,0)&amp;"-"&amp;INDEX(辅助表!$P$2:$S$13,(Sheet1!C109+1),VLOOKUP(B109,辅助表!A:E,5,0))&amp;"|3-"&amp;INDEX(辅助表!$V$2:$Y$13,(Sheet1!C109+1),VLOOKUP(B109,辅助表!A:E,5,0))</f>
        <v>68-4|3-2000</v>
      </c>
      <c r="E109" s="5">
        <v>30003</v>
      </c>
      <c r="F109" s="5"/>
      <c r="G109" s="5"/>
      <c r="H109" s="5"/>
      <c r="I109" s="17" t="s">
        <v>140</v>
      </c>
      <c r="J109" s="5">
        <v>3</v>
      </c>
      <c r="K109" s="5"/>
      <c r="L109" s="9" t="str">
        <f t="shared" si="33"/>
        <v>&lt;span color='#FFFFFF'&gt;每波次结束额外获得20&lt;/span&gt;&lt;span color='#45FF7A'&gt;(+10)&lt;/span&gt;&lt;span color='#FFFFFF'&gt;枚铜钱&lt;/span&gt;</v>
      </c>
      <c r="O109" s="1" t="s">
        <v>28</v>
      </c>
      <c r="P109" s="1" t="s">
        <v>45</v>
      </c>
      <c r="Q109" s="1">
        <v>20</v>
      </c>
      <c r="R109" s="1" t="s">
        <v>30</v>
      </c>
      <c r="S109" s="1" t="s">
        <v>31</v>
      </c>
      <c r="T109" s="15" t="s">
        <v>147</v>
      </c>
      <c r="U109" s="1" t="s">
        <v>30</v>
      </c>
      <c r="V109" t="s">
        <v>28</v>
      </c>
      <c r="W109" s="13" t="s">
        <v>46</v>
      </c>
      <c r="X109" t="s">
        <v>30</v>
      </c>
    </row>
    <row r="110" spans="1:24" s="1" customFormat="1" x14ac:dyDescent="0.25">
      <c r="A110" s="4">
        <v>106</v>
      </c>
      <c r="B110" s="4">
        <v>11</v>
      </c>
      <c r="C110" s="5">
        <v>3</v>
      </c>
      <c r="D110" s="5" t="str" cm="1">
        <f t="array" ref="D110">VLOOKUP(B110,辅助表!A:B,2,0)&amp;"-"&amp;INDEX(辅助表!$P$2:$S$13,(Sheet1!C110+1),VLOOKUP(B110,辅助表!A:E,5,0))&amp;"|3-"&amp;INDEX(辅助表!$V$2:$Y$13,(Sheet1!C110+1),VLOOKUP(B110,辅助表!A:E,5,0))</f>
        <v>68-8|3-4000</v>
      </c>
      <c r="E110" s="5">
        <v>30003</v>
      </c>
      <c r="F110" s="5"/>
      <c r="G110" s="5"/>
      <c r="H110" s="5"/>
      <c r="I110" s="17" t="s">
        <v>141</v>
      </c>
      <c r="J110" s="5">
        <v>3</v>
      </c>
      <c r="K110" s="5"/>
      <c r="L110" s="9" t="str">
        <f t="shared" si="33"/>
        <v>&lt;span color='#FFFFFF'&gt;每波次结束额外获得30&lt;/span&gt;&lt;span color='#45FF7A'&gt;(+10)&lt;/span&gt;&lt;span color='#FFFFFF'&gt;枚铜钱&lt;/span&gt;</v>
      </c>
      <c r="O110" s="1" t="s">
        <v>28</v>
      </c>
      <c r="P110" s="1" t="s">
        <v>45</v>
      </c>
      <c r="Q110" s="1">
        <v>30</v>
      </c>
      <c r="R110" s="1" t="s">
        <v>30</v>
      </c>
      <c r="S110" s="1" t="s">
        <v>31</v>
      </c>
      <c r="T110" s="15" t="s">
        <v>147</v>
      </c>
      <c r="U110" s="1" t="s">
        <v>30</v>
      </c>
      <c r="V110" t="s">
        <v>28</v>
      </c>
      <c r="W110" s="13" t="s">
        <v>46</v>
      </c>
      <c r="X110" t="s">
        <v>30</v>
      </c>
    </row>
    <row r="111" spans="1:24" s="1" customFormat="1" x14ac:dyDescent="0.25">
      <c r="A111" s="4">
        <v>107</v>
      </c>
      <c r="B111" s="4">
        <v>11</v>
      </c>
      <c r="C111" s="5">
        <v>4</v>
      </c>
      <c r="D111" s="5" t="str" cm="1">
        <f t="array" ref="D111">VLOOKUP(B111,辅助表!A:B,2,0)&amp;"-"&amp;INDEX(辅助表!$P$2:$S$13,(Sheet1!C111+1),VLOOKUP(B111,辅助表!A:E,5,0))&amp;"|3-"&amp;INDEX(辅助表!$V$2:$Y$13,(Sheet1!C111+1),VLOOKUP(B111,辅助表!A:E,5,0))</f>
        <v>68-12|3-6000</v>
      </c>
      <c r="E111" s="5">
        <v>30003</v>
      </c>
      <c r="F111" s="5"/>
      <c r="G111" s="5"/>
      <c r="H111" s="5"/>
      <c r="I111" s="17" t="s">
        <v>142</v>
      </c>
      <c r="J111" s="5">
        <v>3</v>
      </c>
      <c r="K111" s="5"/>
      <c r="L111" s="9" t="str">
        <f t="shared" si="33"/>
        <v>&lt;span color='#FFFFFF'&gt;每波次结束额外获得40&lt;/span&gt;&lt;span color='#45FF7A'&gt;(+10)&lt;/span&gt;&lt;span color='#FFFFFF'&gt;枚铜钱&lt;/span&gt;</v>
      </c>
      <c r="O111" s="1" t="s">
        <v>28</v>
      </c>
      <c r="P111" s="1" t="s">
        <v>45</v>
      </c>
      <c r="Q111" s="1">
        <v>40</v>
      </c>
      <c r="R111" s="1" t="s">
        <v>30</v>
      </c>
      <c r="S111" s="1" t="s">
        <v>31</v>
      </c>
      <c r="T111" s="15" t="s">
        <v>147</v>
      </c>
      <c r="U111" s="1" t="s">
        <v>30</v>
      </c>
      <c r="V111" t="s">
        <v>28</v>
      </c>
      <c r="W111" s="13" t="s">
        <v>46</v>
      </c>
      <c r="X111" t="s">
        <v>30</v>
      </c>
    </row>
    <row r="112" spans="1:24" s="1" customFormat="1" x14ac:dyDescent="0.25">
      <c r="A112" s="4">
        <v>108</v>
      </c>
      <c r="B112" s="4">
        <v>11</v>
      </c>
      <c r="C112" s="5">
        <v>5</v>
      </c>
      <c r="D112" s="5" t="str" cm="1">
        <f t="array" ref="D112">VLOOKUP(B112,辅助表!A:B,2,0)&amp;"-"&amp;INDEX(辅助表!$P$2:$S$13,(Sheet1!C112+1),VLOOKUP(B112,辅助表!A:E,5,0))&amp;"|3-"&amp;INDEX(辅助表!$V$2:$Y$13,(Sheet1!C112+1),VLOOKUP(B112,辅助表!A:E,5,0))</f>
        <v>68-16|3-10000</v>
      </c>
      <c r="E112" s="5">
        <v>30003</v>
      </c>
      <c r="F112" s="5"/>
      <c r="G112" s="5"/>
      <c r="H112" s="5"/>
      <c r="I112" s="17" t="s">
        <v>143</v>
      </c>
      <c r="J112" s="5">
        <v>3</v>
      </c>
      <c r="K112" s="5"/>
      <c r="L112" s="9" t="str">
        <f t="shared" si="33"/>
        <v>&lt;span color='#FFFFFF'&gt;每波次结束额外获得50&lt;/span&gt;&lt;span color='#45FF7A'&gt;(+10)&lt;/span&gt;&lt;span color='#FFFFFF'&gt;枚铜钱&lt;/span&gt;</v>
      </c>
      <c r="O112" s="1" t="s">
        <v>28</v>
      </c>
      <c r="P112" s="1" t="s">
        <v>45</v>
      </c>
      <c r="Q112" s="1">
        <v>50</v>
      </c>
      <c r="R112" s="1" t="s">
        <v>30</v>
      </c>
      <c r="S112" s="1" t="s">
        <v>31</v>
      </c>
      <c r="T112" s="15" t="s">
        <v>147</v>
      </c>
      <c r="U112" s="1" t="s">
        <v>30</v>
      </c>
      <c r="V112" t="s">
        <v>28</v>
      </c>
      <c r="W112" s="13" t="s">
        <v>46</v>
      </c>
      <c r="X112" t="s">
        <v>30</v>
      </c>
    </row>
    <row r="113" spans="1:24" s="1" customFormat="1" x14ac:dyDescent="0.25">
      <c r="A113" s="4">
        <v>109</v>
      </c>
      <c r="B113" s="4">
        <v>11</v>
      </c>
      <c r="C113" s="5">
        <v>6</v>
      </c>
      <c r="D113" s="5" t="str" cm="1">
        <f t="array" ref="D113">VLOOKUP(B113,辅助表!A:B,2,0)&amp;"-"&amp;INDEX(辅助表!$P$2:$S$13,(Sheet1!C113+1),VLOOKUP(B113,辅助表!A:E,5,0))&amp;"|3-"&amp;INDEX(辅助表!$V$2:$Y$13,(Sheet1!C113+1),VLOOKUP(B113,辅助表!A:E,5,0))</f>
        <v>68-20|3-15000</v>
      </c>
      <c r="E113" s="5">
        <v>30003</v>
      </c>
      <c r="F113" s="5"/>
      <c r="G113" s="5"/>
      <c r="H113" s="5"/>
      <c r="I113" s="17" t="s">
        <v>126</v>
      </c>
      <c r="J113" s="5">
        <v>3</v>
      </c>
      <c r="K113" s="5"/>
      <c r="L113" s="9" t="str">
        <f t="shared" si="33"/>
        <v>&lt;span color='#FFFFFF'&gt;每波次结束额外获得60&lt;/span&gt;&lt;span color='#45FF7A'&gt;(+10)&lt;/span&gt;&lt;span color='#FFFFFF'&gt;枚铜钱&lt;/span&gt;</v>
      </c>
      <c r="O113" s="1" t="s">
        <v>28</v>
      </c>
      <c r="P113" s="1" t="s">
        <v>45</v>
      </c>
      <c r="Q113" s="1">
        <v>60</v>
      </c>
      <c r="R113" s="1" t="s">
        <v>30</v>
      </c>
      <c r="S113" s="1" t="s">
        <v>31</v>
      </c>
      <c r="T113" s="15" t="s">
        <v>147</v>
      </c>
      <c r="U113" s="1" t="s">
        <v>30</v>
      </c>
      <c r="V113" t="s">
        <v>28</v>
      </c>
      <c r="W113" s="13" t="s">
        <v>46</v>
      </c>
      <c r="X113" t="s">
        <v>30</v>
      </c>
    </row>
    <row r="114" spans="1:24" s="1" customFormat="1" x14ac:dyDescent="0.25">
      <c r="A114" s="4">
        <v>110</v>
      </c>
      <c r="B114" s="4">
        <v>11</v>
      </c>
      <c r="C114" s="5">
        <v>7</v>
      </c>
      <c r="D114" s="5" t="str" cm="1">
        <f t="array" ref="D114">VLOOKUP(B114,辅助表!A:B,2,0)&amp;"-"&amp;INDEX(辅助表!$P$2:$S$13,(Sheet1!C114+1),VLOOKUP(B114,辅助表!A:E,5,0))&amp;"|3-"&amp;INDEX(辅助表!$V$2:$Y$13,(Sheet1!C114+1),VLOOKUP(B114,辅助表!A:E,5,0))</f>
        <v>68-28|3-22000</v>
      </c>
      <c r="E114" s="5">
        <v>30003</v>
      </c>
      <c r="F114" s="5"/>
      <c r="G114" s="5"/>
      <c r="H114" s="5"/>
      <c r="I114" s="17" t="s">
        <v>144</v>
      </c>
      <c r="J114" s="5">
        <v>3</v>
      </c>
      <c r="K114" s="5"/>
      <c r="L114" s="9" t="str">
        <f t="shared" si="33"/>
        <v>&lt;span color='#FFFFFF'&gt;每波次结束额外获得70&lt;/span&gt;&lt;span color='#45FF7A'&gt;(+10)&lt;/span&gt;&lt;span color='#FFFFFF'&gt;枚铜钱&lt;/span&gt;</v>
      </c>
      <c r="O114" s="1" t="s">
        <v>28</v>
      </c>
      <c r="P114" s="1" t="s">
        <v>45</v>
      </c>
      <c r="Q114" s="1">
        <v>70</v>
      </c>
      <c r="R114" s="1" t="s">
        <v>30</v>
      </c>
      <c r="S114" s="1" t="s">
        <v>31</v>
      </c>
      <c r="T114" s="15" t="s">
        <v>147</v>
      </c>
      <c r="U114" s="1" t="s">
        <v>30</v>
      </c>
      <c r="V114" t="s">
        <v>28</v>
      </c>
      <c r="W114" s="13" t="s">
        <v>46</v>
      </c>
      <c r="X114" t="s">
        <v>30</v>
      </c>
    </row>
    <row r="115" spans="1:24" s="1" customFormat="1" x14ac:dyDescent="0.25">
      <c r="A115" s="4">
        <v>111</v>
      </c>
      <c r="B115" s="4">
        <v>11</v>
      </c>
      <c r="C115" s="5">
        <v>8</v>
      </c>
      <c r="D115" s="5" t="str" cm="1">
        <f t="array" ref="D115">VLOOKUP(B115,辅助表!A:B,2,0)&amp;"-"&amp;INDEX(辅助表!$P$2:$S$13,(Sheet1!C115+1),VLOOKUP(B115,辅助表!A:E,5,0))&amp;"|3-"&amp;INDEX(辅助表!$V$2:$Y$13,(Sheet1!C115+1),VLOOKUP(B115,辅助表!A:E,5,0))</f>
        <v>68-36|3-30000</v>
      </c>
      <c r="E115" s="5">
        <v>30003</v>
      </c>
      <c r="F115" s="5"/>
      <c r="G115" s="5"/>
      <c r="H115" s="5"/>
      <c r="I115" s="17" t="s">
        <v>145</v>
      </c>
      <c r="J115" s="5">
        <v>3</v>
      </c>
      <c r="K115" s="5"/>
      <c r="L115" s="9" t="str">
        <f t="shared" si="33"/>
        <v>&lt;span color='#FFFFFF'&gt;每波次结束额外获得80&lt;/span&gt;&lt;span color='#45FF7A'&gt;(+10)&lt;/span&gt;&lt;span color='#FFFFFF'&gt;枚铜钱&lt;/span&gt;</v>
      </c>
      <c r="O115" s="1" t="s">
        <v>28</v>
      </c>
      <c r="P115" s="1" t="s">
        <v>45</v>
      </c>
      <c r="Q115" s="1">
        <v>80</v>
      </c>
      <c r="R115" s="1" t="s">
        <v>30</v>
      </c>
      <c r="S115" s="1" t="s">
        <v>31</v>
      </c>
      <c r="T115" s="15" t="s">
        <v>147</v>
      </c>
      <c r="U115" s="1" t="s">
        <v>30</v>
      </c>
      <c r="V115" t="s">
        <v>28</v>
      </c>
      <c r="W115" s="13" t="s">
        <v>46</v>
      </c>
      <c r="X115" t="s">
        <v>30</v>
      </c>
    </row>
    <row r="116" spans="1:24" s="1" customFormat="1" x14ac:dyDescent="0.25">
      <c r="A116" s="4">
        <v>112</v>
      </c>
      <c r="B116" s="4">
        <v>11</v>
      </c>
      <c r="C116" s="5">
        <v>9</v>
      </c>
      <c r="D116" s="5" t="str" cm="1">
        <f t="array" ref="D116">VLOOKUP(B116,辅助表!A:B,2,0)&amp;"-"&amp;INDEX(辅助表!$P$2:$S$13,(Sheet1!C116+1),VLOOKUP(B116,辅助表!A:E,5,0))&amp;"|3-"&amp;INDEX(辅助表!$V$2:$Y$13,(Sheet1!C116+1),VLOOKUP(B116,辅助表!A:E,5,0))</f>
        <v>68-48|3-50000</v>
      </c>
      <c r="E116" s="5">
        <v>30003</v>
      </c>
      <c r="F116" s="5"/>
      <c r="G116" s="5"/>
      <c r="H116" s="5"/>
      <c r="I116" s="17" t="s">
        <v>40</v>
      </c>
      <c r="J116" s="5">
        <v>3</v>
      </c>
      <c r="K116" s="5"/>
      <c r="L116" s="9" t="str">
        <f t="shared" si="33"/>
        <v>&lt;span color='#FFFFFF'&gt;每波次结束额外获得90&lt;/span&gt;&lt;span color='#45FF7A'&gt;(+10)&lt;/span&gt;&lt;span color='#FFFFFF'&gt;枚铜钱&lt;/span&gt;</v>
      </c>
      <c r="O116" s="1" t="s">
        <v>28</v>
      </c>
      <c r="P116" s="1" t="s">
        <v>45</v>
      </c>
      <c r="Q116" s="1">
        <v>90</v>
      </c>
      <c r="R116" s="1" t="s">
        <v>30</v>
      </c>
      <c r="S116" s="1" t="s">
        <v>31</v>
      </c>
      <c r="T116" s="15" t="s">
        <v>147</v>
      </c>
      <c r="U116" s="1" t="s">
        <v>30</v>
      </c>
      <c r="V116" t="s">
        <v>28</v>
      </c>
      <c r="W116" s="13" t="s">
        <v>46</v>
      </c>
      <c r="X116" t="s">
        <v>30</v>
      </c>
    </row>
    <row r="117" spans="1:24" s="1" customFormat="1" x14ac:dyDescent="0.25">
      <c r="A117" s="4">
        <v>113</v>
      </c>
      <c r="B117" s="4">
        <v>11</v>
      </c>
      <c r="C117" s="5">
        <v>10</v>
      </c>
      <c r="D117" s="5" t="str" cm="1">
        <f t="array" ref="D117">VLOOKUP(B117,辅助表!A:B,2,0)&amp;"-"&amp;INDEX(辅助表!$P$2:$S$13,(Sheet1!C117+1),VLOOKUP(B117,辅助表!A:E,5,0))&amp;"|3-"&amp;INDEX(辅助表!$V$2:$Y$13,(Sheet1!C117+1),VLOOKUP(B117,辅助表!A:E,5,0))</f>
        <v>68-64|3-70000</v>
      </c>
      <c r="E117" s="5">
        <v>30003</v>
      </c>
      <c r="F117" s="5"/>
      <c r="G117" s="5"/>
      <c r="H117" s="5"/>
      <c r="I117" s="17" t="s">
        <v>146</v>
      </c>
      <c r="J117" s="5">
        <v>3</v>
      </c>
      <c r="K117" s="5"/>
      <c r="L117" s="9" t="str">
        <f t="shared" si="33"/>
        <v>&lt;span color='#FFFFFF'&gt;每波次结束额外获得100&lt;/span&gt;&lt;span color='#45FF7A'&gt;(+10)&lt;/span&gt;&lt;span color='#FFFFFF'&gt;枚铜钱&lt;/span&gt;</v>
      </c>
      <c r="O117" s="1" t="s">
        <v>28</v>
      </c>
      <c r="P117" s="1" t="s">
        <v>45</v>
      </c>
      <c r="Q117" s="1">
        <v>100</v>
      </c>
      <c r="R117" s="1" t="s">
        <v>30</v>
      </c>
      <c r="S117" s="1" t="s">
        <v>31</v>
      </c>
      <c r="T117" s="15" t="s">
        <v>147</v>
      </c>
      <c r="U117" s="1" t="s">
        <v>30</v>
      </c>
      <c r="V117" t="s">
        <v>28</v>
      </c>
      <c r="W117" s="13" t="s">
        <v>46</v>
      </c>
      <c r="X117" t="s">
        <v>30</v>
      </c>
    </row>
    <row r="118" spans="1:24" s="1" customFormat="1" x14ac:dyDescent="0.25">
      <c r="A118" s="4">
        <v>114</v>
      </c>
      <c r="B118" s="4">
        <f t="shared" ref="B118:B119" si="54">B117</f>
        <v>11</v>
      </c>
      <c r="C118" s="5">
        <f t="shared" ref="C118:C119" si="55">C117+1</f>
        <v>11</v>
      </c>
      <c r="D118" s="5" t="str" cm="1">
        <f t="array" ref="D118">VLOOKUP(B118,辅助表!A:B,2,0)&amp;"-"&amp;INDEX(辅助表!$P$2:$S$13,(Sheet1!C118+1),VLOOKUP(B118,辅助表!A:E,5,0))&amp;"|3-"&amp;INDEX(辅助表!$V$2:$Y$13,(Sheet1!C118+1),VLOOKUP(B118,辅助表!A:E,5,0))</f>
        <v>68-80|3-100000</v>
      </c>
      <c r="E118" s="5">
        <f t="shared" ref="E118:E119" si="56">E117</f>
        <v>30003</v>
      </c>
      <c r="F118" s="5"/>
      <c r="G118" s="5"/>
      <c r="H118" s="5"/>
      <c r="I118" s="17" t="s">
        <v>41</v>
      </c>
      <c r="J118" s="5">
        <f t="shared" ref="J118:J119" si="57">J117</f>
        <v>3</v>
      </c>
      <c r="K118" s="5"/>
      <c r="L118" s="9" t="str">
        <f t="shared" si="33"/>
        <v>&lt;span color='#FFFFFF'&gt;每波次结束额外获得110&lt;/span&gt;&lt;span color='#45FF7A'&gt;(+10)&lt;/span&gt;&lt;span color='#FFFFFF'&gt;枚铜钱&lt;/span&gt;</v>
      </c>
      <c r="O118" s="1" t="s">
        <v>28</v>
      </c>
      <c r="P118" s="1" t="s">
        <v>45</v>
      </c>
      <c r="Q118" s="1">
        <v>110</v>
      </c>
      <c r="R118" s="1" t="s">
        <v>30</v>
      </c>
      <c r="S118" s="1" t="s">
        <v>31</v>
      </c>
      <c r="T118" s="15" t="s">
        <v>147</v>
      </c>
      <c r="U118" s="1" t="s">
        <v>30</v>
      </c>
      <c r="V118" t="s">
        <v>28</v>
      </c>
      <c r="W118" s="13" t="s">
        <v>46</v>
      </c>
      <c r="X118" t="s">
        <v>30</v>
      </c>
    </row>
    <row r="119" spans="1:24" s="1" customFormat="1" x14ac:dyDescent="0.25">
      <c r="A119" s="4">
        <v>115</v>
      </c>
      <c r="B119" s="4">
        <f t="shared" si="54"/>
        <v>11</v>
      </c>
      <c r="C119" s="5">
        <f t="shared" si="55"/>
        <v>12</v>
      </c>
      <c r="D119" s="5"/>
      <c r="E119" s="5">
        <f t="shared" si="56"/>
        <v>30003</v>
      </c>
      <c r="F119" s="5"/>
      <c r="G119" s="5"/>
      <c r="H119" s="5"/>
      <c r="I119" s="17" t="s">
        <v>128</v>
      </c>
      <c r="J119" s="5">
        <f t="shared" si="57"/>
        <v>3</v>
      </c>
      <c r="K119" s="5"/>
      <c r="L119" s="9" t="str">
        <f t="shared" si="33"/>
        <v>&lt;span color='#FFFFFF'&gt;每波次结束额外获得120&lt;/span&gt;&lt;span color='#FFFFFF'&gt;枚铜钱&lt;/span&gt;</v>
      </c>
      <c r="O119" s="1" t="s">
        <v>28</v>
      </c>
      <c r="P119" s="1" t="s">
        <v>45</v>
      </c>
      <c r="Q119" s="1">
        <v>120</v>
      </c>
      <c r="R119" s="1" t="s">
        <v>30</v>
      </c>
      <c r="V119" t="s">
        <v>28</v>
      </c>
      <c r="W119" s="13" t="s">
        <v>46</v>
      </c>
      <c r="X119" t="s">
        <v>30</v>
      </c>
    </row>
    <row r="120" spans="1:24" s="1" customFormat="1" x14ac:dyDescent="0.25">
      <c r="A120" s="6">
        <v>116</v>
      </c>
      <c r="B120" s="6">
        <v>12</v>
      </c>
      <c r="C120" s="7">
        <v>1</v>
      </c>
      <c r="D120" s="7" t="str" cm="1">
        <f t="array" ref="D120">VLOOKUP(B120,辅助表!A:B,2,0)&amp;"-"&amp;INDEX(辅助表!$P$2:$S$13,(Sheet1!C120+1),VLOOKUP(B120,辅助表!A:E,5,0))&amp;"|3-"&amp;INDEX(辅助表!$V$2:$Y$13,(Sheet1!C120+1),VLOOKUP(B120,辅助表!A:E,5,0))</f>
        <v>69-3|3-4000</v>
      </c>
      <c r="E120" s="7">
        <v>30004</v>
      </c>
      <c r="F120" s="7"/>
      <c r="G120" s="7">
        <v>200</v>
      </c>
      <c r="H120" s="7"/>
      <c r="I120" s="11"/>
      <c r="J120" s="7">
        <v>3</v>
      </c>
      <c r="K120" s="7">
        <v>3</v>
      </c>
      <c r="L120" s="9" t="str">
        <f t="shared" si="33"/>
        <v>&lt;span color='#FFFFFF'&gt;史诗英雄祈愿成功概率增加2%&lt;/span&gt;&lt;span color='#45FF7A'&gt;(+2%)&lt;/span&gt;</v>
      </c>
      <c r="O120" s="1" t="s">
        <v>28</v>
      </c>
      <c r="P120" s="1" t="s">
        <v>47</v>
      </c>
      <c r="Q120" s="1" t="str">
        <f t="shared" si="34"/>
        <v>2%</v>
      </c>
      <c r="R120" s="1" t="s">
        <v>30</v>
      </c>
      <c r="S120" s="1" t="s">
        <v>31</v>
      </c>
      <c r="T120" s="1" t="str">
        <f t="shared" si="35"/>
        <v>(+2%)</v>
      </c>
      <c r="U120" s="1" t="s">
        <v>30</v>
      </c>
    </row>
    <row r="121" spans="1:24" s="1" customFormat="1" x14ac:dyDescent="0.25">
      <c r="A121" s="6">
        <v>117</v>
      </c>
      <c r="B121" s="6">
        <v>12</v>
      </c>
      <c r="C121" s="7">
        <v>2</v>
      </c>
      <c r="D121" s="7" t="str" cm="1">
        <f t="array" ref="D121">VLOOKUP(B121,辅助表!A:B,2,0)&amp;"-"&amp;INDEX(辅助表!$P$2:$S$13,(Sheet1!C121+1),VLOOKUP(B121,辅助表!A:E,5,0))&amp;"|3-"&amp;INDEX(辅助表!$V$2:$Y$13,(Sheet1!C121+1),VLOOKUP(B121,辅助表!A:E,5,0))</f>
        <v>69-6|3-8000</v>
      </c>
      <c r="E121" s="7">
        <v>30004</v>
      </c>
      <c r="F121" s="7"/>
      <c r="G121" s="7">
        <v>400</v>
      </c>
      <c r="H121" s="7"/>
      <c r="I121" s="11"/>
      <c r="J121" s="7">
        <v>3</v>
      </c>
      <c r="K121" s="7">
        <v>3</v>
      </c>
      <c r="L121" s="9" t="str">
        <f t="shared" si="33"/>
        <v>&lt;span color='#FFFFFF'&gt;史诗英雄祈愿成功概率增加4%&lt;/span&gt;&lt;span color='#45FF7A'&gt;(+2%)&lt;/span&gt;</v>
      </c>
      <c r="O121" s="1" t="s">
        <v>28</v>
      </c>
      <c r="P121" s="1" t="s">
        <v>47</v>
      </c>
      <c r="Q121" s="1" t="str">
        <f t="shared" si="34"/>
        <v>4%</v>
      </c>
      <c r="R121" s="1" t="s">
        <v>30</v>
      </c>
      <c r="S121" s="1" t="s">
        <v>31</v>
      </c>
      <c r="T121" s="1" t="str">
        <f t="shared" si="35"/>
        <v>(+2%)</v>
      </c>
      <c r="U121" s="1" t="s">
        <v>30</v>
      </c>
    </row>
    <row r="122" spans="1:24" s="1" customFormat="1" x14ac:dyDescent="0.25">
      <c r="A122" s="6">
        <v>118</v>
      </c>
      <c r="B122" s="6">
        <v>12</v>
      </c>
      <c r="C122" s="7">
        <v>3</v>
      </c>
      <c r="D122" s="7" t="str" cm="1">
        <f t="array" ref="D122">VLOOKUP(B122,辅助表!A:B,2,0)&amp;"-"&amp;INDEX(辅助表!$P$2:$S$13,(Sheet1!C122+1),VLOOKUP(B122,辅助表!A:E,5,0))&amp;"|3-"&amp;INDEX(辅助表!$V$2:$Y$13,(Sheet1!C122+1),VLOOKUP(B122,辅助表!A:E,5,0))</f>
        <v>69-10|3-15000</v>
      </c>
      <c r="E122" s="7">
        <v>30004</v>
      </c>
      <c r="F122" s="7"/>
      <c r="G122" s="7">
        <v>600</v>
      </c>
      <c r="H122" s="7"/>
      <c r="I122" s="11"/>
      <c r="J122" s="7">
        <v>3</v>
      </c>
      <c r="K122" s="7">
        <v>3</v>
      </c>
      <c r="L122" s="9" t="str">
        <f t="shared" si="33"/>
        <v>&lt;span color='#FFFFFF'&gt;史诗英雄祈愿成功概率增加6%&lt;/span&gt;&lt;span color='#45FF7A'&gt;(+2%)&lt;/span&gt;</v>
      </c>
      <c r="O122" s="1" t="s">
        <v>28</v>
      </c>
      <c r="P122" s="1" t="s">
        <v>47</v>
      </c>
      <c r="Q122" s="1" t="str">
        <f t="shared" si="34"/>
        <v>6%</v>
      </c>
      <c r="R122" s="1" t="s">
        <v>30</v>
      </c>
      <c r="S122" s="1" t="s">
        <v>31</v>
      </c>
      <c r="T122" s="1" t="str">
        <f t="shared" si="35"/>
        <v>(+2%)</v>
      </c>
      <c r="U122" s="1" t="s">
        <v>30</v>
      </c>
    </row>
    <row r="123" spans="1:24" s="1" customFormat="1" x14ac:dyDescent="0.25">
      <c r="A123" s="6">
        <v>119</v>
      </c>
      <c r="B123" s="6">
        <v>12</v>
      </c>
      <c r="C123" s="7">
        <v>4</v>
      </c>
      <c r="D123" s="7" t="str" cm="1">
        <f t="array" ref="D123">VLOOKUP(B123,辅助表!A:B,2,0)&amp;"-"&amp;INDEX(辅助表!$P$2:$S$13,(Sheet1!C123+1),VLOOKUP(B123,辅助表!A:E,5,0))&amp;"|3-"&amp;INDEX(辅助表!$V$2:$Y$13,(Sheet1!C123+1),VLOOKUP(B123,辅助表!A:E,5,0))</f>
        <v>69-16|3-30000</v>
      </c>
      <c r="E123" s="7">
        <v>30004</v>
      </c>
      <c r="F123" s="7"/>
      <c r="G123" s="7">
        <v>800</v>
      </c>
      <c r="H123" s="7"/>
      <c r="I123" s="11"/>
      <c r="J123" s="7">
        <v>3</v>
      </c>
      <c r="K123" s="7">
        <v>3</v>
      </c>
      <c r="L123" s="9" t="str">
        <f t="shared" si="33"/>
        <v>&lt;span color='#FFFFFF'&gt;史诗英雄祈愿成功概率增加8%&lt;/span&gt;&lt;span color='#45FF7A'&gt;(+2%)&lt;/span&gt;</v>
      </c>
      <c r="O123" s="1" t="s">
        <v>28</v>
      </c>
      <c r="P123" s="1" t="s">
        <v>47</v>
      </c>
      <c r="Q123" s="1" t="str">
        <f t="shared" si="34"/>
        <v>8%</v>
      </c>
      <c r="R123" s="1" t="s">
        <v>30</v>
      </c>
      <c r="S123" s="1" t="s">
        <v>31</v>
      </c>
      <c r="T123" s="1" t="str">
        <f t="shared" si="35"/>
        <v>(+2%)</v>
      </c>
      <c r="U123" s="1" t="s">
        <v>30</v>
      </c>
    </row>
    <row r="124" spans="1:24" s="1" customFormat="1" x14ac:dyDescent="0.25">
      <c r="A124" s="6">
        <v>120</v>
      </c>
      <c r="B124" s="6">
        <v>12</v>
      </c>
      <c r="C124" s="7">
        <v>5</v>
      </c>
      <c r="D124" s="7" t="str" cm="1">
        <f t="array" ref="D124">VLOOKUP(B124,辅助表!A:B,2,0)&amp;"-"&amp;INDEX(辅助表!$P$2:$S$13,(Sheet1!C124+1),VLOOKUP(B124,辅助表!A:E,5,0))&amp;"|3-"&amp;INDEX(辅助表!$V$2:$Y$13,(Sheet1!C124+1),VLOOKUP(B124,辅助表!A:E,5,0))</f>
        <v>69-24|3-50000</v>
      </c>
      <c r="E124" s="7">
        <v>30004</v>
      </c>
      <c r="F124" s="7"/>
      <c r="G124" s="7">
        <v>1000</v>
      </c>
      <c r="H124" s="7"/>
      <c r="I124" s="11"/>
      <c r="J124" s="7">
        <v>3</v>
      </c>
      <c r="K124" s="7">
        <v>3</v>
      </c>
      <c r="L124" s="9" t="str">
        <f t="shared" si="33"/>
        <v>&lt;span color='#FFFFFF'&gt;史诗英雄祈愿成功概率增加10%&lt;/span&gt;&lt;span color='#45FF7A'&gt;(+2%)&lt;/span&gt;</v>
      </c>
      <c r="O124" s="1" t="s">
        <v>28</v>
      </c>
      <c r="P124" s="1" t="s">
        <v>47</v>
      </c>
      <c r="Q124" s="1" t="str">
        <f t="shared" si="34"/>
        <v>10%</v>
      </c>
      <c r="R124" s="1" t="s">
        <v>30</v>
      </c>
      <c r="S124" s="1" t="s">
        <v>31</v>
      </c>
      <c r="T124" s="1" t="str">
        <f t="shared" si="35"/>
        <v>(+2%)</v>
      </c>
      <c r="U124" s="1" t="s">
        <v>30</v>
      </c>
    </row>
    <row r="125" spans="1:24" s="1" customFormat="1" x14ac:dyDescent="0.25">
      <c r="A125" s="6">
        <v>121</v>
      </c>
      <c r="B125" s="6">
        <v>12</v>
      </c>
      <c r="C125" s="7">
        <v>6</v>
      </c>
      <c r="D125" s="7" t="str" cm="1">
        <f t="array" ref="D125">VLOOKUP(B125,辅助表!A:B,2,0)&amp;"-"&amp;INDEX(辅助表!$P$2:$S$13,(Sheet1!C125+1),VLOOKUP(B125,辅助表!A:E,5,0))&amp;"|3-"&amp;INDEX(辅助表!$V$2:$Y$13,(Sheet1!C125+1),VLOOKUP(B125,辅助表!A:E,5,0))</f>
        <v>69-32|3-80000</v>
      </c>
      <c r="E125" s="7">
        <v>30004</v>
      </c>
      <c r="F125" s="7"/>
      <c r="G125" s="7">
        <v>1200</v>
      </c>
      <c r="H125" s="7"/>
      <c r="I125" s="11"/>
      <c r="J125" s="7">
        <v>3</v>
      </c>
      <c r="K125" s="7">
        <v>3</v>
      </c>
      <c r="L125" s="9" t="str">
        <f t="shared" si="33"/>
        <v>&lt;span color='#FFFFFF'&gt;史诗英雄祈愿成功概率增加12%&lt;/span&gt;&lt;span color='#45FF7A'&gt;(+2%)&lt;/span&gt;</v>
      </c>
      <c r="O125" s="1" t="s">
        <v>28</v>
      </c>
      <c r="P125" s="1" t="s">
        <v>47</v>
      </c>
      <c r="Q125" s="1" t="str">
        <f t="shared" si="34"/>
        <v>12%</v>
      </c>
      <c r="R125" s="1" t="s">
        <v>30</v>
      </c>
      <c r="S125" s="1" t="s">
        <v>31</v>
      </c>
      <c r="T125" s="1" t="str">
        <f t="shared" si="35"/>
        <v>(+2%)</v>
      </c>
      <c r="U125" s="1" t="s">
        <v>30</v>
      </c>
    </row>
    <row r="126" spans="1:24" s="1" customFormat="1" x14ac:dyDescent="0.25">
      <c r="A126" s="6">
        <v>122</v>
      </c>
      <c r="B126" s="6">
        <v>12</v>
      </c>
      <c r="C126" s="7">
        <v>7</v>
      </c>
      <c r="D126" s="7" t="str" cm="1">
        <f t="array" ref="D126">VLOOKUP(B126,辅助表!A:B,2,0)&amp;"-"&amp;INDEX(辅助表!$P$2:$S$13,(Sheet1!C126+1),VLOOKUP(B126,辅助表!A:E,5,0))&amp;"|3-"&amp;INDEX(辅助表!$V$2:$Y$13,(Sheet1!C126+1),VLOOKUP(B126,辅助表!A:E,5,0))</f>
        <v>69-44|3-120000</v>
      </c>
      <c r="E126" s="7">
        <v>30004</v>
      </c>
      <c r="F126" s="7"/>
      <c r="G126" s="7">
        <v>1400</v>
      </c>
      <c r="H126" s="7"/>
      <c r="I126" s="11"/>
      <c r="J126" s="7">
        <v>3</v>
      </c>
      <c r="K126" s="7">
        <v>3</v>
      </c>
      <c r="L126" s="9" t="str">
        <f t="shared" si="33"/>
        <v>&lt;span color='#FFFFFF'&gt;史诗英雄祈愿成功概率增加14%&lt;/span&gt;&lt;span color='#45FF7A'&gt;(+2%)&lt;/span&gt;</v>
      </c>
      <c r="O126" s="1" t="s">
        <v>28</v>
      </c>
      <c r="P126" s="1" t="s">
        <v>47</v>
      </c>
      <c r="Q126" s="1" t="str">
        <f t="shared" si="34"/>
        <v>14%</v>
      </c>
      <c r="R126" s="1" t="s">
        <v>30</v>
      </c>
      <c r="S126" s="1" t="s">
        <v>31</v>
      </c>
      <c r="T126" s="1" t="str">
        <f t="shared" si="35"/>
        <v>(+2%)</v>
      </c>
      <c r="U126" s="1" t="s">
        <v>30</v>
      </c>
    </row>
    <row r="127" spans="1:24" s="1" customFormat="1" x14ac:dyDescent="0.25">
      <c r="A127" s="6">
        <v>123</v>
      </c>
      <c r="B127" s="6">
        <f t="shared" ref="B127:B128" si="58">B126</f>
        <v>12</v>
      </c>
      <c r="C127" s="7">
        <f t="shared" ref="C127:C128" si="59">C126+1</f>
        <v>8</v>
      </c>
      <c r="D127" s="7" t="str" cm="1">
        <f t="array" ref="D127">VLOOKUP(B127,辅助表!A:B,2,0)&amp;"-"&amp;INDEX(辅助表!$P$2:$S$13,(Sheet1!C127+1),VLOOKUP(B127,辅助表!A:E,5,0))&amp;"|3-"&amp;INDEX(辅助表!$V$2:$Y$13,(Sheet1!C127+1),VLOOKUP(B127,辅助表!A:E,5,0))</f>
        <v>69-56|3-150000</v>
      </c>
      <c r="E127" s="7">
        <f t="shared" ref="E127:E128" si="60">E126</f>
        <v>30004</v>
      </c>
      <c r="F127" s="7"/>
      <c r="G127" s="7">
        <v>1600</v>
      </c>
      <c r="H127" s="7"/>
      <c r="I127" s="11"/>
      <c r="J127" s="7">
        <f t="shared" ref="J127:J128" si="61">J126</f>
        <v>3</v>
      </c>
      <c r="K127" s="7">
        <v>3</v>
      </c>
      <c r="L127" s="9" t="str">
        <f t="shared" si="33"/>
        <v>&lt;span color='#FFFFFF'&gt;史诗英雄祈愿成功概率增加16%&lt;/span&gt;&lt;span color='#45FF7A'&gt;(+2%)&lt;/span&gt;</v>
      </c>
      <c r="O127" s="1" t="s">
        <v>28</v>
      </c>
      <c r="P127" s="1" t="s">
        <v>47</v>
      </c>
      <c r="Q127" s="1" t="str">
        <f t="shared" si="34"/>
        <v>16%</v>
      </c>
      <c r="R127" s="1" t="s">
        <v>30</v>
      </c>
      <c r="S127" s="1" t="s">
        <v>31</v>
      </c>
      <c r="T127" s="1" t="str">
        <f t="shared" si="35"/>
        <v>(+2%)</v>
      </c>
      <c r="U127" s="1" t="s">
        <v>30</v>
      </c>
    </row>
    <row r="128" spans="1:24" s="1" customFormat="1" x14ac:dyDescent="0.25">
      <c r="A128" s="6">
        <v>124</v>
      </c>
      <c r="B128" s="6">
        <f t="shared" si="58"/>
        <v>12</v>
      </c>
      <c r="C128" s="7">
        <f t="shared" si="59"/>
        <v>9</v>
      </c>
      <c r="D128" s="7"/>
      <c r="E128" s="7">
        <f t="shared" si="60"/>
        <v>30004</v>
      </c>
      <c r="F128" s="7"/>
      <c r="G128" s="7">
        <v>1800</v>
      </c>
      <c r="H128" s="7"/>
      <c r="I128" s="11"/>
      <c r="J128" s="7">
        <f t="shared" si="61"/>
        <v>3</v>
      </c>
      <c r="K128" s="7">
        <v>3</v>
      </c>
      <c r="L128" s="9" t="str">
        <f t="shared" si="33"/>
        <v>&lt;span color='#FFFFFF'&gt;史诗英雄祈愿成功概率增加18%&lt;/span&gt;</v>
      </c>
      <c r="O128" s="1" t="s">
        <v>28</v>
      </c>
      <c r="P128" s="1" t="s">
        <v>47</v>
      </c>
      <c r="Q128" s="1" t="str">
        <f t="shared" si="34"/>
        <v>18%</v>
      </c>
      <c r="R128" s="1" t="s">
        <v>30</v>
      </c>
    </row>
    <row r="129" spans="1:24" s="1" customFormat="1" x14ac:dyDescent="0.25">
      <c r="A129" s="2">
        <v>125</v>
      </c>
      <c r="B129" s="2">
        <v>13</v>
      </c>
      <c r="C129" s="3">
        <v>1</v>
      </c>
      <c r="D129" s="3" t="str" cm="1">
        <f t="array" ref="D129">VLOOKUP(B129,辅助表!A:B,2,0)&amp;"-"&amp;INDEX(辅助表!$P$2:$S$13,(Sheet1!C129+1),VLOOKUP(B129,辅助表!A:E,5,0))&amp;"|3-"&amp;INDEX(辅助表!$V$2:$Y$13,(Sheet1!C129+1),VLOOKUP(B129,辅助表!A:E,5,0))</f>
        <v>70-3|3-8000</v>
      </c>
      <c r="E129" s="3">
        <v>30005</v>
      </c>
      <c r="F129" s="3">
        <v>200</v>
      </c>
      <c r="G129" s="3"/>
      <c r="H129" s="3"/>
      <c r="I129" s="8" t="s">
        <v>48</v>
      </c>
      <c r="J129" s="3">
        <v>3</v>
      </c>
      <c r="K129" s="3"/>
      <c r="L129" s="9" t="str">
        <f t="shared" si="33"/>
        <v>&lt;span color='#FFFFFF'&gt;出售英雄时有2%&lt;/span&gt;&lt;span color='#45FF7A'&gt;(+2%)&lt;/span&gt;&lt;span color='#FFFFFF'&gt;概率额外获得1颗星穹石&lt;/span&gt;</v>
      </c>
      <c r="O129" s="1" t="s">
        <v>28</v>
      </c>
      <c r="P129" s="1" t="s">
        <v>49</v>
      </c>
      <c r="Q129" s="1" t="str">
        <f>F129/100&amp;"%"</f>
        <v>2%</v>
      </c>
      <c r="R129" s="1" t="s">
        <v>30</v>
      </c>
      <c r="S129" s="1" t="s">
        <v>31</v>
      </c>
      <c r="T129" s="1" t="str">
        <f>"(+"&amp;(F130-F129)/100&amp;"%)"</f>
        <v>(+2%)</v>
      </c>
      <c r="U129" s="1" t="s">
        <v>30</v>
      </c>
      <c r="V129" s="1" t="s">
        <v>28</v>
      </c>
      <c r="W129" s="1" t="s">
        <v>50</v>
      </c>
      <c r="X129" s="1" t="s">
        <v>30</v>
      </c>
    </row>
    <row r="130" spans="1:24" s="1" customFormat="1" x14ac:dyDescent="0.25">
      <c r="A130" s="2">
        <v>126</v>
      </c>
      <c r="B130" s="2">
        <v>13</v>
      </c>
      <c r="C130" s="3">
        <v>2</v>
      </c>
      <c r="D130" s="3" t="str" cm="1">
        <f t="array" ref="D130">VLOOKUP(B130,辅助表!A:B,2,0)&amp;"-"&amp;INDEX(辅助表!$P$2:$S$13,(Sheet1!C130+1),VLOOKUP(B130,辅助表!A:E,5,0))&amp;"|3-"&amp;INDEX(辅助表!$V$2:$Y$13,(Sheet1!C130+1),VLOOKUP(B130,辅助表!A:E,5,0))</f>
        <v>70-6|3-15000</v>
      </c>
      <c r="E130" s="3">
        <v>30005</v>
      </c>
      <c r="F130" s="3">
        <v>400</v>
      </c>
      <c r="G130" s="3"/>
      <c r="H130" s="3"/>
      <c r="I130" s="8" t="s">
        <v>48</v>
      </c>
      <c r="J130" s="3">
        <v>3</v>
      </c>
      <c r="K130" s="3"/>
      <c r="L130" s="9" t="str">
        <f t="shared" si="33"/>
        <v>&lt;span color='#FFFFFF'&gt;出售英雄时有4%&lt;/span&gt;&lt;span color='#45FF7A'&gt;(+2%)&lt;/span&gt;&lt;span color='#FFFFFF'&gt;概率额外获得1颗星穹石&lt;/span&gt;</v>
      </c>
      <c r="O130" s="1" t="s">
        <v>28</v>
      </c>
      <c r="P130" s="1" t="s">
        <v>49</v>
      </c>
      <c r="Q130" s="1" t="str">
        <f t="shared" ref="Q130:Q136" si="62">F130/100&amp;"%"</f>
        <v>4%</v>
      </c>
      <c r="R130" s="1" t="s">
        <v>30</v>
      </c>
      <c r="S130" s="1" t="s">
        <v>31</v>
      </c>
      <c r="T130" s="1" t="str">
        <f t="shared" ref="T130:T134" si="63">"(+"&amp;(F131-F130)/100&amp;"%)"</f>
        <v>(+2%)</v>
      </c>
      <c r="U130" s="1" t="s">
        <v>30</v>
      </c>
      <c r="V130" s="1" t="s">
        <v>28</v>
      </c>
      <c r="W130" s="1" t="s">
        <v>50</v>
      </c>
      <c r="X130" s="1" t="s">
        <v>30</v>
      </c>
    </row>
    <row r="131" spans="1:24" s="1" customFormat="1" x14ac:dyDescent="0.25">
      <c r="A131" s="2">
        <v>127</v>
      </c>
      <c r="B131" s="2">
        <v>13</v>
      </c>
      <c r="C131" s="3">
        <v>3</v>
      </c>
      <c r="D131" s="3" t="str" cm="1">
        <f t="array" ref="D131">VLOOKUP(B131,辅助表!A:B,2,0)&amp;"-"&amp;INDEX(辅助表!$P$2:$S$13,(Sheet1!C131+1),VLOOKUP(B131,辅助表!A:E,5,0))&amp;"|3-"&amp;INDEX(辅助表!$V$2:$Y$13,(Sheet1!C131+1),VLOOKUP(B131,辅助表!A:E,5,0))</f>
        <v>70-12|3-30000</v>
      </c>
      <c r="E131" s="3">
        <v>30005</v>
      </c>
      <c r="F131" s="3">
        <v>600</v>
      </c>
      <c r="G131" s="3"/>
      <c r="H131" s="3"/>
      <c r="I131" s="8" t="s">
        <v>48</v>
      </c>
      <c r="J131" s="3">
        <v>3</v>
      </c>
      <c r="K131" s="3"/>
      <c r="L131" s="9" t="str">
        <f t="shared" si="33"/>
        <v>&lt;span color='#FFFFFF'&gt;出售英雄时有6%&lt;/span&gt;&lt;span color='#45FF7A'&gt;(+2%)&lt;/span&gt;&lt;span color='#FFFFFF'&gt;概率额外获得1颗星穹石&lt;/span&gt;</v>
      </c>
      <c r="O131" s="1" t="s">
        <v>28</v>
      </c>
      <c r="P131" s="1" t="s">
        <v>49</v>
      </c>
      <c r="Q131" s="1" t="str">
        <f t="shared" si="62"/>
        <v>6%</v>
      </c>
      <c r="R131" s="1" t="s">
        <v>30</v>
      </c>
      <c r="S131" s="1" t="s">
        <v>31</v>
      </c>
      <c r="T131" s="1" t="str">
        <f t="shared" si="63"/>
        <v>(+2%)</v>
      </c>
      <c r="U131" s="1" t="s">
        <v>30</v>
      </c>
      <c r="V131" s="1" t="s">
        <v>28</v>
      </c>
      <c r="W131" s="1" t="s">
        <v>50</v>
      </c>
      <c r="X131" s="1" t="s">
        <v>30</v>
      </c>
    </row>
    <row r="132" spans="1:24" s="1" customFormat="1" x14ac:dyDescent="0.25">
      <c r="A132" s="2">
        <v>128</v>
      </c>
      <c r="B132" s="2">
        <v>13</v>
      </c>
      <c r="C132" s="3">
        <v>4</v>
      </c>
      <c r="D132" s="3" t="str" cm="1">
        <f t="array" ref="D132">VLOOKUP(B132,辅助表!A:B,2,0)&amp;"-"&amp;INDEX(辅助表!$P$2:$S$13,(Sheet1!C132+1),VLOOKUP(B132,辅助表!A:E,5,0))&amp;"|3-"&amp;INDEX(辅助表!$V$2:$Y$13,(Sheet1!C132+1),VLOOKUP(B132,辅助表!A:E,5,0))</f>
        <v>70-20|3-50000</v>
      </c>
      <c r="E132" s="3">
        <v>30005</v>
      </c>
      <c r="F132" s="3">
        <v>800</v>
      </c>
      <c r="G132" s="3"/>
      <c r="H132" s="3"/>
      <c r="I132" s="8" t="s">
        <v>48</v>
      </c>
      <c r="J132" s="3">
        <v>3</v>
      </c>
      <c r="K132" s="3"/>
      <c r="L132" s="9" t="str">
        <f t="shared" si="33"/>
        <v>&lt;span color='#FFFFFF'&gt;出售英雄时有8%&lt;/span&gt;&lt;span color='#45FF7A'&gt;(+2%)&lt;/span&gt;&lt;span color='#FFFFFF'&gt;概率额外获得1颗星穹石&lt;/span&gt;</v>
      </c>
      <c r="O132" s="1" t="s">
        <v>28</v>
      </c>
      <c r="P132" s="1" t="s">
        <v>49</v>
      </c>
      <c r="Q132" s="1" t="str">
        <f t="shared" si="62"/>
        <v>8%</v>
      </c>
      <c r="R132" s="1" t="s">
        <v>30</v>
      </c>
      <c r="S132" s="1" t="s">
        <v>31</v>
      </c>
      <c r="T132" s="1" t="str">
        <f t="shared" si="63"/>
        <v>(+2%)</v>
      </c>
      <c r="U132" s="1" t="s">
        <v>30</v>
      </c>
      <c r="V132" s="1" t="s">
        <v>28</v>
      </c>
      <c r="W132" s="1" t="s">
        <v>50</v>
      </c>
      <c r="X132" s="1" t="s">
        <v>30</v>
      </c>
    </row>
    <row r="133" spans="1:24" s="1" customFormat="1" x14ac:dyDescent="0.25">
      <c r="A133" s="2">
        <v>129</v>
      </c>
      <c r="B133" s="2">
        <v>13</v>
      </c>
      <c r="C133" s="3">
        <v>5</v>
      </c>
      <c r="D133" s="3" t="str" cm="1">
        <f t="array" ref="D133">VLOOKUP(B133,辅助表!A:B,2,0)&amp;"-"&amp;INDEX(辅助表!$P$2:$S$13,(Sheet1!C133+1),VLOOKUP(B133,辅助表!A:E,5,0))&amp;"|3-"&amp;INDEX(辅助表!$V$2:$Y$13,(Sheet1!C133+1),VLOOKUP(B133,辅助表!A:E,5,0))</f>
        <v>70-28|3-100000</v>
      </c>
      <c r="E133" s="3">
        <v>30005</v>
      </c>
      <c r="F133" s="3">
        <v>1000</v>
      </c>
      <c r="G133" s="3"/>
      <c r="H133" s="3"/>
      <c r="I133" s="8" t="s">
        <v>48</v>
      </c>
      <c r="J133" s="3">
        <v>3</v>
      </c>
      <c r="K133" s="3"/>
      <c r="L133" s="9" t="str">
        <f t="shared" si="33"/>
        <v>&lt;span color='#FFFFFF'&gt;出售英雄时有10%&lt;/span&gt;&lt;span color='#45FF7A'&gt;(+2%)&lt;/span&gt;&lt;span color='#FFFFFF'&gt;概率额外获得1颗星穹石&lt;/span&gt;</v>
      </c>
      <c r="O133" s="1" t="s">
        <v>28</v>
      </c>
      <c r="P133" s="1" t="s">
        <v>49</v>
      </c>
      <c r="Q133" s="1" t="str">
        <f t="shared" si="62"/>
        <v>10%</v>
      </c>
      <c r="R133" s="1" t="s">
        <v>30</v>
      </c>
      <c r="S133" s="1" t="s">
        <v>31</v>
      </c>
      <c r="T133" s="1" t="str">
        <f t="shared" si="63"/>
        <v>(+2%)</v>
      </c>
      <c r="U133" s="1" t="s">
        <v>30</v>
      </c>
      <c r="V133" s="1" t="s">
        <v>28</v>
      </c>
      <c r="W133" s="1" t="s">
        <v>50</v>
      </c>
      <c r="X133" s="1" t="s">
        <v>30</v>
      </c>
    </row>
    <row r="134" spans="1:24" s="1" customFormat="1" x14ac:dyDescent="0.25">
      <c r="A134" s="2">
        <v>130</v>
      </c>
      <c r="B134" s="2">
        <f t="shared" ref="B134:B135" si="64">B133</f>
        <v>13</v>
      </c>
      <c r="C134" s="3">
        <f t="shared" ref="C134:C135" si="65">C133+1</f>
        <v>6</v>
      </c>
      <c r="D134" s="3" t="str" cm="1">
        <f t="array" ref="D134">VLOOKUP(B134,辅助表!A:B,2,0)&amp;"-"&amp;INDEX(辅助表!$P$2:$S$13,(Sheet1!C134+1),VLOOKUP(B134,辅助表!A:E,5,0))&amp;"|3-"&amp;INDEX(辅助表!$V$2:$Y$13,(Sheet1!C134+1),VLOOKUP(B134,辅助表!A:E,5,0))</f>
        <v>70-36|3-200000</v>
      </c>
      <c r="E134" s="3">
        <f t="shared" ref="E134:E135" si="66">E133</f>
        <v>30005</v>
      </c>
      <c r="F134" s="3">
        <v>1200</v>
      </c>
      <c r="G134" s="3"/>
      <c r="H134" s="3"/>
      <c r="I134" s="8" t="s">
        <v>48</v>
      </c>
      <c r="J134" s="3">
        <f t="shared" ref="J134:J135" si="67">J133</f>
        <v>3</v>
      </c>
      <c r="K134" s="3"/>
      <c r="L134" s="9" t="str">
        <f t="shared" ref="L134:L197" si="68">_xlfn.TEXTJOIN("",1,N134:X134)</f>
        <v>&lt;span color='#FFFFFF'&gt;出售英雄时有12%&lt;/span&gt;&lt;span color='#45FF7A'&gt;(+2%)&lt;/span&gt;&lt;span color='#FFFFFF'&gt;概率额外获得1颗星穹石&lt;/span&gt;</v>
      </c>
      <c r="O134" s="1" t="s">
        <v>28</v>
      </c>
      <c r="P134" s="1" t="s">
        <v>49</v>
      </c>
      <c r="Q134" s="1" t="str">
        <f t="shared" si="62"/>
        <v>12%</v>
      </c>
      <c r="R134" s="1" t="s">
        <v>30</v>
      </c>
      <c r="S134" s="1" t="s">
        <v>31</v>
      </c>
      <c r="T134" s="1" t="str">
        <f t="shared" si="63"/>
        <v>(+2%)</v>
      </c>
      <c r="U134" s="1" t="s">
        <v>30</v>
      </c>
      <c r="V134" s="1" t="s">
        <v>28</v>
      </c>
      <c r="W134" s="1" t="s">
        <v>50</v>
      </c>
      <c r="X134" s="1" t="s">
        <v>30</v>
      </c>
    </row>
    <row r="135" spans="1:24" s="1" customFormat="1" x14ac:dyDescent="0.25">
      <c r="A135" s="2">
        <v>131</v>
      </c>
      <c r="B135" s="2">
        <f t="shared" si="64"/>
        <v>13</v>
      </c>
      <c r="C135" s="3">
        <f t="shared" si="65"/>
        <v>7</v>
      </c>
      <c r="D135" s="3"/>
      <c r="E135" s="3">
        <f t="shared" si="66"/>
        <v>30005</v>
      </c>
      <c r="F135" s="3">
        <v>1400</v>
      </c>
      <c r="G135" s="3"/>
      <c r="H135" s="3"/>
      <c r="I135" s="8" t="s">
        <v>48</v>
      </c>
      <c r="J135" s="3">
        <f t="shared" si="67"/>
        <v>3</v>
      </c>
      <c r="K135" s="3"/>
      <c r="L135" s="9" t="str">
        <f t="shared" si="68"/>
        <v>&lt;span color='#FFFFFF'&gt;出售英雄时有14%&lt;/span&gt;&lt;span color='#FFFFFF'&gt;概率额外获得1颗星穹石&lt;/span&gt;</v>
      </c>
      <c r="O135" s="1" t="s">
        <v>28</v>
      </c>
      <c r="P135" s="1" t="s">
        <v>49</v>
      </c>
      <c r="Q135" s="1" t="str">
        <f t="shared" si="62"/>
        <v>14%</v>
      </c>
      <c r="R135" s="1" t="s">
        <v>30</v>
      </c>
      <c r="V135" s="1" t="s">
        <v>28</v>
      </c>
      <c r="W135" s="1" t="s">
        <v>50</v>
      </c>
      <c r="X135" s="1" t="s">
        <v>30</v>
      </c>
    </row>
    <row r="136" spans="1:24" s="1" customFormat="1" x14ac:dyDescent="0.25">
      <c r="A136" s="4">
        <v>132</v>
      </c>
      <c r="B136" s="4">
        <v>14</v>
      </c>
      <c r="C136" s="5">
        <v>1</v>
      </c>
      <c r="D136" s="5" t="str" cm="1">
        <f t="array" ref="D136">VLOOKUP(B136,辅助表!A:B,2,0)&amp;"-"&amp;INDEX(辅助表!$P$2:$S$13,(Sheet1!C136+1),VLOOKUP(B136,辅助表!A:E,5,0))&amp;"|3-"&amp;INDEX(辅助表!$V$2:$Y$13,(Sheet1!C136+1),VLOOKUP(B136,辅助表!A:E,5,0))</f>
        <v>71-2|3-2000</v>
      </c>
      <c r="E136" s="5">
        <v>30006</v>
      </c>
      <c r="F136" s="5">
        <v>200</v>
      </c>
      <c r="G136" s="5"/>
      <c r="H136" s="5"/>
      <c r="I136" s="10"/>
      <c r="J136" s="5">
        <v>3</v>
      </c>
      <c r="K136" s="5"/>
      <c r="L136" s="9" t="str">
        <f t="shared" si="68"/>
        <v>&lt;span color='#FFFFFF'&gt;击杀怪物时有2%&lt;/span&gt;&lt;span color='#45FF7A'&gt;(+2%)&lt;/span&gt;&lt;span color='#FFFFFF'&gt;概率获得双倍铜钱&lt;/span&gt;</v>
      </c>
      <c r="O136" s="1" t="s">
        <v>28</v>
      </c>
      <c r="P136" s="1" t="s">
        <v>51</v>
      </c>
      <c r="Q136" s="1" t="str">
        <f t="shared" si="62"/>
        <v>2%</v>
      </c>
      <c r="R136" s="1" t="s">
        <v>30</v>
      </c>
      <c r="S136" s="1" t="s">
        <v>31</v>
      </c>
      <c r="T136" s="1" t="str">
        <f>"(+"&amp;(F137-F136)/100&amp;"%)"</f>
        <v>(+2%)</v>
      </c>
      <c r="U136" s="1" t="s">
        <v>30</v>
      </c>
      <c r="V136" s="1" t="s">
        <v>28</v>
      </c>
      <c r="W136" s="1" t="s">
        <v>52</v>
      </c>
      <c r="X136" s="1" t="s">
        <v>30</v>
      </c>
    </row>
    <row r="137" spans="1:24" s="1" customFormat="1" x14ac:dyDescent="0.25">
      <c r="A137" s="4">
        <v>133</v>
      </c>
      <c r="B137" s="4">
        <v>14</v>
      </c>
      <c r="C137" s="5">
        <v>2</v>
      </c>
      <c r="D137" s="5" t="str" cm="1">
        <f t="array" ref="D137">VLOOKUP(B137,辅助表!A:B,2,0)&amp;"-"&amp;INDEX(辅助表!$P$2:$S$13,(Sheet1!C137+1),VLOOKUP(B137,辅助表!A:E,5,0))&amp;"|3-"&amp;INDEX(辅助表!$V$2:$Y$13,(Sheet1!C137+1),VLOOKUP(B137,辅助表!A:E,5,0))</f>
        <v>71-4|3-5000</v>
      </c>
      <c r="E137" s="5">
        <v>30006</v>
      </c>
      <c r="F137" s="5">
        <f>F136+200</f>
        <v>400</v>
      </c>
      <c r="G137" s="5"/>
      <c r="H137" s="5"/>
      <c r="I137" s="10"/>
      <c r="J137" s="5">
        <v>3</v>
      </c>
      <c r="K137" s="5"/>
      <c r="L137" s="9" t="str">
        <f t="shared" si="68"/>
        <v>&lt;span color='#FFFFFF'&gt;击杀怪物时有4%&lt;/span&gt;&lt;span color='#45FF7A'&gt;(+2%)&lt;/span&gt;&lt;span color='#FFFFFF'&gt;概率获得双倍铜钱&lt;/span&gt;</v>
      </c>
      <c r="O137" s="1" t="s">
        <v>28</v>
      </c>
      <c r="P137" s="1" t="s">
        <v>51</v>
      </c>
      <c r="Q137" s="1" t="str">
        <f t="shared" ref="Q137:Q145" si="69">F137/100&amp;"%"</f>
        <v>4%</v>
      </c>
      <c r="R137" s="1" t="s">
        <v>30</v>
      </c>
      <c r="S137" s="1" t="s">
        <v>31</v>
      </c>
      <c r="T137" s="1" t="str">
        <f t="shared" ref="T137:T144" si="70">"(+"&amp;(F138-F137)/100&amp;"%)"</f>
        <v>(+2%)</v>
      </c>
      <c r="U137" s="1" t="s">
        <v>30</v>
      </c>
      <c r="V137" s="1" t="s">
        <v>28</v>
      </c>
      <c r="W137" s="1" t="s">
        <v>52</v>
      </c>
      <c r="X137" s="1" t="s">
        <v>30</v>
      </c>
    </row>
    <row r="138" spans="1:24" s="1" customFormat="1" x14ac:dyDescent="0.25">
      <c r="A138" s="4">
        <v>134</v>
      </c>
      <c r="B138" s="4">
        <v>14</v>
      </c>
      <c r="C138" s="5">
        <v>3</v>
      </c>
      <c r="D138" s="5" t="str" cm="1">
        <f t="array" ref="D138">VLOOKUP(B138,辅助表!A:B,2,0)&amp;"-"&amp;INDEX(辅助表!$P$2:$S$13,(Sheet1!C138+1),VLOOKUP(B138,辅助表!A:E,5,0))&amp;"|3-"&amp;INDEX(辅助表!$V$2:$Y$13,(Sheet1!C138+1),VLOOKUP(B138,辅助表!A:E,5,0))</f>
        <v>71-8|3-10000</v>
      </c>
      <c r="E138" s="5">
        <v>30006</v>
      </c>
      <c r="F138" s="5">
        <f t="shared" ref="F138:F145" si="71">F137+200</f>
        <v>600</v>
      </c>
      <c r="G138" s="5"/>
      <c r="H138" s="5"/>
      <c r="I138" s="10"/>
      <c r="J138" s="5">
        <v>3</v>
      </c>
      <c r="K138" s="5"/>
      <c r="L138" s="9" t="str">
        <f t="shared" si="68"/>
        <v>&lt;span color='#FFFFFF'&gt;击杀怪物时有6%&lt;/span&gt;&lt;span color='#45FF7A'&gt;(+2%)&lt;/span&gt;&lt;span color='#FFFFFF'&gt;概率获得双倍铜钱&lt;/span&gt;</v>
      </c>
      <c r="O138" s="1" t="s">
        <v>28</v>
      </c>
      <c r="P138" s="1" t="s">
        <v>51</v>
      </c>
      <c r="Q138" s="1" t="str">
        <f t="shared" si="69"/>
        <v>6%</v>
      </c>
      <c r="R138" s="1" t="s">
        <v>30</v>
      </c>
      <c r="S138" s="1" t="s">
        <v>31</v>
      </c>
      <c r="T138" s="1" t="str">
        <f t="shared" si="70"/>
        <v>(+2%)</v>
      </c>
      <c r="U138" s="1" t="s">
        <v>30</v>
      </c>
      <c r="V138" s="1" t="s">
        <v>28</v>
      </c>
      <c r="W138" s="1" t="s">
        <v>52</v>
      </c>
      <c r="X138" s="1" t="s">
        <v>30</v>
      </c>
    </row>
    <row r="139" spans="1:24" s="1" customFormat="1" x14ac:dyDescent="0.25">
      <c r="A139" s="4">
        <v>135</v>
      </c>
      <c r="B139" s="4">
        <v>14</v>
      </c>
      <c r="C139" s="5">
        <v>4</v>
      </c>
      <c r="D139" s="5" t="str" cm="1">
        <f t="array" ref="D139">VLOOKUP(B139,辅助表!A:B,2,0)&amp;"-"&amp;INDEX(辅助表!$P$2:$S$13,(Sheet1!C139+1),VLOOKUP(B139,辅助表!A:E,5,0))&amp;"|3-"&amp;INDEX(辅助表!$V$2:$Y$13,(Sheet1!C139+1),VLOOKUP(B139,辅助表!A:E,5,0))</f>
        <v>71-12|3-15000</v>
      </c>
      <c r="E139" s="5">
        <v>30006</v>
      </c>
      <c r="F139" s="5">
        <f t="shared" si="71"/>
        <v>800</v>
      </c>
      <c r="G139" s="5"/>
      <c r="H139" s="5"/>
      <c r="I139" s="10"/>
      <c r="J139" s="5">
        <v>3</v>
      </c>
      <c r="K139" s="5"/>
      <c r="L139" s="9" t="str">
        <f t="shared" si="68"/>
        <v>&lt;span color='#FFFFFF'&gt;击杀怪物时有8%&lt;/span&gt;&lt;span color='#45FF7A'&gt;(+2%)&lt;/span&gt;&lt;span color='#FFFFFF'&gt;概率获得双倍铜钱&lt;/span&gt;</v>
      </c>
      <c r="O139" s="1" t="s">
        <v>28</v>
      </c>
      <c r="P139" s="1" t="s">
        <v>51</v>
      </c>
      <c r="Q139" s="1" t="str">
        <f t="shared" si="69"/>
        <v>8%</v>
      </c>
      <c r="R139" s="1" t="s">
        <v>30</v>
      </c>
      <c r="S139" s="1" t="s">
        <v>31</v>
      </c>
      <c r="T139" s="1" t="str">
        <f t="shared" si="70"/>
        <v>(+2%)</v>
      </c>
      <c r="U139" s="1" t="s">
        <v>30</v>
      </c>
      <c r="V139" s="1" t="s">
        <v>28</v>
      </c>
      <c r="W139" s="1" t="s">
        <v>52</v>
      </c>
      <c r="X139" s="1" t="s">
        <v>30</v>
      </c>
    </row>
    <row r="140" spans="1:24" s="1" customFormat="1" x14ac:dyDescent="0.25">
      <c r="A140" s="4">
        <v>136</v>
      </c>
      <c r="B140" s="4">
        <v>14</v>
      </c>
      <c r="C140" s="5">
        <v>5</v>
      </c>
      <c r="D140" s="5" t="str" cm="1">
        <f t="array" ref="D140">VLOOKUP(B140,辅助表!A:B,2,0)&amp;"-"&amp;INDEX(辅助表!$P$2:$S$13,(Sheet1!C140+1),VLOOKUP(B140,辅助表!A:E,5,0))&amp;"|3-"&amp;INDEX(辅助表!$V$2:$Y$13,(Sheet1!C140+1),VLOOKUP(B140,辅助表!A:E,5,0))</f>
        <v>71-18|3-25000</v>
      </c>
      <c r="E140" s="5">
        <v>30006</v>
      </c>
      <c r="F140" s="5">
        <f t="shared" si="71"/>
        <v>1000</v>
      </c>
      <c r="G140" s="5"/>
      <c r="H140" s="5"/>
      <c r="I140" s="10"/>
      <c r="J140" s="5">
        <v>3</v>
      </c>
      <c r="K140" s="5"/>
      <c r="L140" s="9" t="str">
        <f t="shared" si="68"/>
        <v>&lt;span color='#FFFFFF'&gt;击杀怪物时有10%&lt;/span&gt;&lt;span color='#45FF7A'&gt;(+2%)&lt;/span&gt;&lt;span color='#FFFFFF'&gt;概率获得双倍铜钱&lt;/span&gt;</v>
      </c>
      <c r="O140" s="1" t="s">
        <v>28</v>
      </c>
      <c r="P140" s="1" t="s">
        <v>51</v>
      </c>
      <c r="Q140" s="1" t="str">
        <f t="shared" si="69"/>
        <v>10%</v>
      </c>
      <c r="R140" s="1" t="s">
        <v>30</v>
      </c>
      <c r="S140" s="1" t="s">
        <v>31</v>
      </c>
      <c r="T140" s="1" t="str">
        <f t="shared" si="70"/>
        <v>(+2%)</v>
      </c>
      <c r="U140" s="1" t="s">
        <v>30</v>
      </c>
      <c r="V140" s="1" t="s">
        <v>28</v>
      </c>
      <c r="W140" s="1" t="s">
        <v>52</v>
      </c>
      <c r="X140" s="1" t="s">
        <v>30</v>
      </c>
    </row>
    <row r="141" spans="1:24" s="1" customFormat="1" x14ac:dyDescent="0.25">
      <c r="A141" s="4">
        <v>137</v>
      </c>
      <c r="B141" s="4">
        <v>14</v>
      </c>
      <c r="C141" s="5">
        <v>6</v>
      </c>
      <c r="D141" s="5" t="str" cm="1">
        <f t="array" ref="D141">VLOOKUP(B141,辅助表!A:B,2,0)&amp;"-"&amp;INDEX(辅助表!$P$2:$S$13,(Sheet1!C141+1),VLOOKUP(B141,辅助表!A:E,5,0))&amp;"|3-"&amp;INDEX(辅助表!$V$2:$Y$13,(Sheet1!C141+1),VLOOKUP(B141,辅助表!A:E,5,0))</f>
        <v>71-24|3-40000</v>
      </c>
      <c r="E141" s="5">
        <v>30006</v>
      </c>
      <c r="F141" s="5">
        <f t="shared" si="71"/>
        <v>1200</v>
      </c>
      <c r="G141" s="5"/>
      <c r="H141" s="5"/>
      <c r="I141" s="10"/>
      <c r="J141" s="5">
        <v>3</v>
      </c>
      <c r="K141" s="5"/>
      <c r="L141" s="9" t="str">
        <f t="shared" si="68"/>
        <v>&lt;span color='#FFFFFF'&gt;击杀怪物时有12%&lt;/span&gt;&lt;span color='#45FF7A'&gt;(+2%)&lt;/span&gt;&lt;span color='#FFFFFF'&gt;概率获得双倍铜钱&lt;/span&gt;</v>
      </c>
      <c r="O141" s="1" t="s">
        <v>28</v>
      </c>
      <c r="P141" s="1" t="s">
        <v>51</v>
      </c>
      <c r="Q141" s="1" t="str">
        <f t="shared" si="69"/>
        <v>12%</v>
      </c>
      <c r="R141" s="1" t="s">
        <v>30</v>
      </c>
      <c r="S141" s="1" t="s">
        <v>31</v>
      </c>
      <c r="T141" s="1" t="str">
        <f t="shared" si="70"/>
        <v>(+2%)</v>
      </c>
      <c r="U141" s="1" t="s">
        <v>30</v>
      </c>
      <c r="V141" s="1" t="s">
        <v>28</v>
      </c>
      <c r="W141" s="1" t="s">
        <v>52</v>
      </c>
      <c r="X141" s="1" t="s">
        <v>30</v>
      </c>
    </row>
    <row r="142" spans="1:24" s="1" customFormat="1" x14ac:dyDescent="0.25">
      <c r="A142" s="4">
        <v>138</v>
      </c>
      <c r="B142" s="4">
        <v>14</v>
      </c>
      <c r="C142" s="5">
        <v>7</v>
      </c>
      <c r="D142" s="5" t="str" cm="1">
        <f t="array" ref="D142">VLOOKUP(B142,辅助表!A:B,2,0)&amp;"-"&amp;INDEX(辅助表!$P$2:$S$13,(Sheet1!C142+1),VLOOKUP(B142,辅助表!A:E,5,0))&amp;"|3-"&amp;INDEX(辅助表!$V$2:$Y$13,(Sheet1!C142+1),VLOOKUP(B142,辅助表!A:E,5,0))</f>
        <v>71-36|3-60000</v>
      </c>
      <c r="E142" s="5">
        <v>30006</v>
      </c>
      <c r="F142" s="5">
        <f t="shared" si="71"/>
        <v>1400</v>
      </c>
      <c r="G142" s="5"/>
      <c r="H142" s="5"/>
      <c r="I142" s="10"/>
      <c r="J142" s="5">
        <v>3</v>
      </c>
      <c r="K142" s="5"/>
      <c r="L142" s="9" t="str">
        <f t="shared" si="68"/>
        <v>&lt;span color='#FFFFFF'&gt;击杀怪物时有14%&lt;/span&gt;&lt;span color='#45FF7A'&gt;(+2%)&lt;/span&gt;&lt;span color='#FFFFFF'&gt;概率获得双倍铜钱&lt;/span&gt;</v>
      </c>
      <c r="O142" s="1" t="s">
        <v>28</v>
      </c>
      <c r="P142" s="1" t="s">
        <v>51</v>
      </c>
      <c r="Q142" s="1" t="str">
        <f t="shared" si="69"/>
        <v>14%</v>
      </c>
      <c r="R142" s="1" t="s">
        <v>30</v>
      </c>
      <c r="S142" s="1" t="s">
        <v>31</v>
      </c>
      <c r="T142" s="1" t="str">
        <f t="shared" si="70"/>
        <v>(+2%)</v>
      </c>
      <c r="U142" s="1" t="s">
        <v>30</v>
      </c>
      <c r="V142" s="1" t="s">
        <v>28</v>
      </c>
      <c r="W142" s="1" t="s">
        <v>52</v>
      </c>
      <c r="X142" s="1" t="s">
        <v>30</v>
      </c>
    </row>
    <row r="143" spans="1:24" s="1" customFormat="1" x14ac:dyDescent="0.25">
      <c r="A143" s="4">
        <v>139</v>
      </c>
      <c r="B143" s="4">
        <v>14</v>
      </c>
      <c r="C143" s="5">
        <v>8</v>
      </c>
      <c r="D143" s="5" t="str" cm="1">
        <f t="array" ref="D143">VLOOKUP(B143,辅助表!A:B,2,0)&amp;"-"&amp;INDEX(辅助表!$P$2:$S$13,(Sheet1!C143+1),VLOOKUP(B143,辅助表!A:E,5,0))&amp;"|3-"&amp;INDEX(辅助表!$V$2:$Y$13,(Sheet1!C143+1),VLOOKUP(B143,辅助表!A:E,5,0))</f>
        <v>71-48|3-90000</v>
      </c>
      <c r="E143" s="5">
        <v>30006</v>
      </c>
      <c r="F143" s="5">
        <f t="shared" si="71"/>
        <v>1600</v>
      </c>
      <c r="G143" s="5"/>
      <c r="H143" s="5"/>
      <c r="I143" s="10"/>
      <c r="J143" s="5">
        <v>3</v>
      </c>
      <c r="K143" s="5"/>
      <c r="L143" s="9" t="str">
        <f t="shared" si="68"/>
        <v>&lt;span color='#FFFFFF'&gt;击杀怪物时有16%&lt;/span&gt;&lt;span color='#45FF7A'&gt;(+2%)&lt;/span&gt;&lt;span color='#FFFFFF'&gt;概率获得双倍铜钱&lt;/span&gt;</v>
      </c>
      <c r="O143" s="1" t="s">
        <v>28</v>
      </c>
      <c r="P143" s="1" t="s">
        <v>51</v>
      </c>
      <c r="Q143" s="1" t="str">
        <f t="shared" si="69"/>
        <v>16%</v>
      </c>
      <c r="R143" s="1" t="s">
        <v>30</v>
      </c>
      <c r="S143" s="1" t="s">
        <v>31</v>
      </c>
      <c r="T143" s="1" t="str">
        <f t="shared" si="70"/>
        <v>(+2%)</v>
      </c>
      <c r="U143" s="1" t="s">
        <v>30</v>
      </c>
      <c r="V143" s="1" t="s">
        <v>28</v>
      </c>
      <c r="W143" s="1" t="s">
        <v>52</v>
      </c>
      <c r="X143" s="1" t="s">
        <v>30</v>
      </c>
    </row>
    <row r="144" spans="1:24" s="1" customFormat="1" x14ac:dyDescent="0.25">
      <c r="A144" s="4">
        <v>140</v>
      </c>
      <c r="B144" s="4">
        <f t="shared" ref="B144:B145" si="72">B143</f>
        <v>14</v>
      </c>
      <c r="C144" s="5">
        <f t="shared" ref="C144:C145" si="73">C143+1</f>
        <v>9</v>
      </c>
      <c r="D144" s="5" t="str" cm="1">
        <f t="array" ref="D144">VLOOKUP(B144,辅助表!A:B,2,0)&amp;"-"&amp;INDEX(辅助表!$P$2:$S$13,(Sheet1!C144+1),VLOOKUP(B144,辅助表!A:E,5,0))&amp;"|3-"&amp;INDEX(辅助表!$V$2:$Y$13,(Sheet1!C144+1),VLOOKUP(B144,辅助表!A:E,5,0))</f>
        <v>71-64|3-120000</v>
      </c>
      <c r="E144" s="5">
        <f t="shared" ref="E144:E145" si="74">E143</f>
        <v>30006</v>
      </c>
      <c r="F144" s="5">
        <f t="shared" si="71"/>
        <v>1800</v>
      </c>
      <c r="G144" s="5"/>
      <c r="H144" s="5"/>
      <c r="I144" s="10"/>
      <c r="J144" s="5">
        <f t="shared" ref="J144:J145" si="75">J143</f>
        <v>3</v>
      </c>
      <c r="K144" s="5"/>
      <c r="L144" s="9" t="str">
        <f t="shared" si="68"/>
        <v>&lt;span color='#FFFFFF'&gt;击杀怪物时有18%&lt;/span&gt;&lt;span color='#45FF7A'&gt;(+2%)&lt;/span&gt;&lt;span color='#FFFFFF'&gt;概率获得双倍铜钱&lt;/span&gt;</v>
      </c>
      <c r="O144" s="1" t="s">
        <v>28</v>
      </c>
      <c r="P144" s="1" t="s">
        <v>51</v>
      </c>
      <c r="Q144" s="1" t="str">
        <f t="shared" si="69"/>
        <v>18%</v>
      </c>
      <c r="R144" s="1" t="s">
        <v>30</v>
      </c>
      <c r="S144" s="1" t="s">
        <v>31</v>
      </c>
      <c r="T144" s="1" t="str">
        <f t="shared" si="70"/>
        <v>(+2%)</v>
      </c>
      <c r="U144" s="1" t="s">
        <v>30</v>
      </c>
      <c r="V144" s="1" t="s">
        <v>28</v>
      </c>
      <c r="W144" s="1" t="s">
        <v>52</v>
      </c>
      <c r="X144" s="1" t="s">
        <v>30</v>
      </c>
    </row>
    <row r="145" spans="1:24" s="1" customFormat="1" x14ac:dyDescent="0.25">
      <c r="A145" s="4">
        <v>141</v>
      </c>
      <c r="B145" s="4">
        <f t="shared" si="72"/>
        <v>14</v>
      </c>
      <c r="C145" s="5">
        <f t="shared" si="73"/>
        <v>10</v>
      </c>
      <c r="D145" s="5"/>
      <c r="E145" s="5">
        <f t="shared" si="74"/>
        <v>30006</v>
      </c>
      <c r="F145" s="5">
        <f t="shared" si="71"/>
        <v>2000</v>
      </c>
      <c r="G145" s="5"/>
      <c r="H145" s="5"/>
      <c r="I145" s="10"/>
      <c r="J145" s="5">
        <f t="shared" si="75"/>
        <v>3</v>
      </c>
      <c r="K145" s="5"/>
      <c r="L145" s="9" t="str">
        <f t="shared" si="68"/>
        <v>&lt;span color='#FFFFFF'&gt;击杀怪物时有20%&lt;/span&gt;&lt;span color='#FFFFFF'&gt;概率获得双倍铜钱&lt;/span&gt;</v>
      </c>
      <c r="O145" s="1" t="s">
        <v>28</v>
      </c>
      <c r="P145" s="1" t="s">
        <v>51</v>
      </c>
      <c r="Q145" s="1" t="str">
        <f t="shared" si="69"/>
        <v>20%</v>
      </c>
      <c r="R145" s="1" t="s">
        <v>30</v>
      </c>
      <c r="V145" s="1" t="s">
        <v>28</v>
      </c>
      <c r="W145" s="1" t="s">
        <v>52</v>
      </c>
      <c r="X145" s="1" t="s">
        <v>30</v>
      </c>
    </row>
    <row r="146" spans="1:24" s="1" customFormat="1" x14ac:dyDescent="0.25">
      <c r="A146" s="6">
        <v>142</v>
      </c>
      <c r="B146" s="6">
        <v>15</v>
      </c>
      <c r="C146" s="7">
        <v>1</v>
      </c>
      <c r="D146" s="7" t="str" cm="1">
        <f t="array" ref="D146">VLOOKUP(B146,辅助表!A:B,2,0)&amp;"-"&amp;INDEX(辅助表!$P$2:$S$13,(Sheet1!C146+1),VLOOKUP(B146,辅助表!A:E,5,0))&amp;"|3-"&amp;INDEX(辅助表!$V$2:$Y$13,(Sheet1!C146+1),VLOOKUP(B146,辅助表!A:E,5,0))</f>
        <v>72-2|3-2000</v>
      </c>
      <c r="E146" s="7">
        <v>20012</v>
      </c>
      <c r="F146" s="7"/>
      <c r="G146" s="7">
        <v>800</v>
      </c>
      <c r="H146" s="7"/>
      <c r="I146" s="11"/>
      <c r="J146" s="7">
        <v>1</v>
      </c>
      <c r="K146" s="7"/>
      <c r="L146" s="9" t="str">
        <f t="shared" si="68"/>
        <v>&lt;span color='#FFFFFF'&gt;所有英雄暴击伤害增加8%&lt;/span&gt;&lt;span color='#45FF7A'&gt;(+8%)&lt;/span&gt;</v>
      </c>
      <c r="O146" s="1" t="s">
        <v>28</v>
      </c>
      <c r="P146" s="1" t="s">
        <v>53</v>
      </c>
      <c r="Q146" s="1" t="str">
        <f t="shared" ref="Q146:Q167" si="76">G146/100&amp;"%"</f>
        <v>8%</v>
      </c>
      <c r="R146" s="1" t="s">
        <v>30</v>
      </c>
      <c r="S146" s="1" t="s">
        <v>31</v>
      </c>
      <c r="T146" s="1" t="str">
        <f t="shared" ref="T146:T166" si="77">"(+"&amp;(G147-G146)/100&amp;"%)"</f>
        <v>(+8%)</v>
      </c>
      <c r="U146" s="1" t="s">
        <v>30</v>
      </c>
    </row>
    <row r="147" spans="1:24" s="1" customFormat="1" x14ac:dyDescent="0.25">
      <c r="A147" s="6">
        <v>143</v>
      </c>
      <c r="B147" s="6">
        <v>15</v>
      </c>
      <c r="C147" s="7">
        <v>2</v>
      </c>
      <c r="D147" s="7" t="str" cm="1">
        <f t="array" ref="D147">VLOOKUP(B147,辅助表!A:B,2,0)&amp;"-"&amp;INDEX(辅助表!$P$2:$S$13,(Sheet1!C147+1),VLOOKUP(B147,辅助表!A:E,5,0))&amp;"|3-"&amp;INDEX(辅助表!$V$2:$Y$13,(Sheet1!C147+1),VLOOKUP(B147,辅助表!A:E,5,0))</f>
        <v>72-4|3-5000</v>
      </c>
      <c r="E147" s="7">
        <v>20012</v>
      </c>
      <c r="F147" s="7"/>
      <c r="G147" s="7">
        <f>G146+800</f>
        <v>1600</v>
      </c>
      <c r="H147" s="7"/>
      <c r="I147" s="11"/>
      <c r="J147" s="7">
        <v>1</v>
      </c>
      <c r="K147" s="7"/>
      <c r="L147" s="9" t="str">
        <f t="shared" si="68"/>
        <v>&lt;span color='#FFFFFF'&gt;所有英雄暴击伤害增加16%&lt;/span&gt;&lt;span color='#45FF7A'&gt;(+8%)&lt;/span&gt;</v>
      </c>
      <c r="O147" s="1" t="s">
        <v>28</v>
      </c>
      <c r="P147" s="1" t="s">
        <v>53</v>
      </c>
      <c r="Q147" s="1" t="str">
        <f t="shared" si="76"/>
        <v>16%</v>
      </c>
      <c r="R147" s="1" t="s">
        <v>30</v>
      </c>
      <c r="S147" s="1" t="s">
        <v>31</v>
      </c>
      <c r="T147" s="1" t="str">
        <f t="shared" si="77"/>
        <v>(+8%)</v>
      </c>
      <c r="U147" s="1" t="s">
        <v>30</v>
      </c>
    </row>
    <row r="148" spans="1:24" s="1" customFormat="1" x14ac:dyDescent="0.25">
      <c r="A148" s="6">
        <v>144</v>
      </c>
      <c r="B148" s="6">
        <v>15</v>
      </c>
      <c r="C148" s="7">
        <v>3</v>
      </c>
      <c r="D148" s="7" t="str" cm="1">
        <f t="array" ref="D148">VLOOKUP(B148,辅助表!A:B,2,0)&amp;"-"&amp;INDEX(辅助表!$P$2:$S$13,(Sheet1!C148+1),VLOOKUP(B148,辅助表!A:E,5,0))&amp;"|3-"&amp;INDEX(辅助表!$V$2:$Y$13,(Sheet1!C148+1),VLOOKUP(B148,辅助表!A:E,5,0))</f>
        <v>72-8|3-10000</v>
      </c>
      <c r="E148" s="7">
        <v>20012</v>
      </c>
      <c r="F148" s="7"/>
      <c r="G148" s="7">
        <f t="shared" ref="G148:G155" si="78">G147+800</f>
        <v>2400</v>
      </c>
      <c r="H148" s="7"/>
      <c r="I148" s="11"/>
      <c r="J148" s="7">
        <v>1</v>
      </c>
      <c r="K148" s="7"/>
      <c r="L148" s="9" t="str">
        <f t="shared" si="68"/>
        <v>&lt;span color='#FFFFFF'&gt;所有英雄暴击伤害增加24%&lt;/span&gt;&lt;span color='#45FF7A'&gt;(+8%)&lt;/span&gt;</v>
      </c>
      <c r="O148" s="1" t="s">
        <v>28</v>
      </c>
      <c r="P148" s="1" t="s">
        <v>53</v>
      </c>
      <c r="Q148" s="1" t="str">
        <f t="shared" si="76"/>
        <v>24%</v>
      </c>
      <c r="R148" s="1" t="s">
        <v>30</v>
      </c>
      <c r="S148" s="1" t="s">
        <v>31</v>
      </c>
      <c r="T148" s="1" t="str">
        <f t="shared" si="77"/>
        <v>(+8%)</v>
      </c>
      <c r="U148" s="1" t="s">
        <v>30</v>
      </c>
    </row>
    <row r="149" spans="1:24" s="1" customFormat="1" x14ac:dyDescent="0.25">
      <c r="A149" s="6">
        <v>145</v>
      </c>
      <c r="B149" s="6">
        <v>15</v>
      </c>
      <c r="C149" s="7">
        <v>4</v>
      </c>
      <c r="D149" s="7" t="str" cm="1">
        <f t="array" ref="D149">VLOOKUP(B149,辅助表!A:B,2,0)&amp;"-"&amp;INDEX(辅助表!$P$2:$S$13,(Sheet1!C149+1),VLOOKUP(B149,辅助表!A:E,5,0))&amp;"|3-"&amp;INDEX(辅助表!$V$2:$Y$13,(Sheet1!C149+1),VLOOKUP(B149,辅助表!A:E,5,0))</f>
        <v>72-12|3-15000</v>
      </c>
      <c r="E149" s="7">
        <v>20012</v>
      </c>
      <c r="F149" s="7"/>
      <c r="G149" s="7">
        <f t="shared" si="78"/>
        <v>3200</v>
      </c>
      <c r="H149" s="7"/>
      <c r="I149" s="11"/>
      <c r="J149" s="7">
        <v>1</v>
      </c>
      <c r="K149" s="7"/>
      <c r="L149" s="9" t="str">
        <f t="shared" si="68"/>
        <v>&lt;span color='#FFFFFF'&gt;所有英雄暴击伤害增加32%&lt;/span&gt;&lt;span color='#45FF7A'&gt;(+8%)&lt;/span&gt;</v>
      </c>
      <c r="O149" s="1" t="s">
        <v>28</v>
      </c>
      <c r="P149" s="1" t="s">
        <v>53</v>
      </c>
      <c r="Q149" s="1" t="str">
        <f t="shared" si="76"/>
        <v>32%</v>
      </c>
      <c r="R149" s="1" t="s">
        <v>30</v>
      </c>
      <c r="S149" s="1" t="s">
        <v>31</v>
      </c>
      <c r="T149" s="1" t="str">
        <f t="shared" si="77"/>
        <v>(+8%)</v>
      </c>
      <c r="U149" s="1" t="s">
        <v>30</v>
      </c>
    </row>
    <row r="150" spans="1:24" s="1" customFormat="1" x14ac:dyDescent="0.25">
      <c r="A150" s="6">
        <v>146</v>
      </c>
      <c r="B150" s="6">
        <v>15</v>
      </c>
      <c r="C150" s="7">
        <v>5</v>
      </c>
      <c r="D150" s="7" t="str" cm="1">
        <f t="array" ref="D150">VLOOKUP(B150,辅助表!A:B,2,0)&amp;"-"&amp;INDEX(辅助表!$P$2:$S$13,(Sheet1!C150+1),VLOOKUP(B150,辅助表!A:E,5,0))&amp;"|3-"&amp;INDEX(辅助表!$V$2:$Y$13,(Sheet1!C150+1),VLOOKUP(B150,辅助表!A:E,5,0))</f>
        <v>72-18|3-25000</v>
      </c>
      <c r="E150" s="7">
        <v>20012</v>
      </c>
      <c r="F150" s="7"/>
      <c r="G150" s="7">
        <f t="shared" si="78"/>
        <v>4000</v>
      </c>
      <c r="H150" s="7"/>
      <c r="I150" s="11"/>
      <c r="J150" s="7">
        <v>1</v>
      </c>
      <c r="K150" s="7"/>
      <c r="L150" s="9" t="str">
        <f t="shared" si="68"/>
        <v>&lt;span color='#FFFFFF'&gt;所有英雄暴击伤害增加40%&lt;/span&gt;&lt;span color='#45FF7A'&gt;(+8%)&lt;/span&gt;</v>
      </c>
      <c r="O150" s="1" t="s">
        <v>28</v>
      </c>
      <c r="P150" s="1" t="s">
        <v>53</v>
      </c>
      <c r="Q150" s="1" t="str">
        <f t="shared" si="76"/>
        <v>40%</v>
      </c>
      <c r="R150" s="1" t="s">
        <v>30</v>
      </c>
      <c r="S150" s="1" t="s">
        <v>31</v>
      </c>
      <c r="T150" s="1" t="str">
        <f t="shared" si="77"/>
        <v>(+8%)</v>
      </c>
      <c r="U150" s="1" t="s">
        <v>30</v>
      </c>
    </row>
    <row r="151" spans="1:24" s="1" customFormat="1" x14ac:dyDescent="0.25">
      <c r="A151" s="6">
        <v>147</v>
      </c>
      <c r="B151" s="6">
        <v>15</v>
      </c>
      <c r="C151" s="7">
        <v>6</v>
      </c>
      <c r="D151" s="7" t="str" cm="1">
        <f t="array" ref="D151">VLOOKUP(B151,辅助表!A:B,2,0)&amp;"-"&amp;INDEX(辅助表!$P$2:$S$13,(Sheet1!C151+1),VLOOKUP(B151,辅助表!A:E,5,0))&amp;"|3-"&amp;INDEX(辅助表!$V$2:$Y$13,(Sheet1!C151+1),VLOOKUP(B151,辅助表!A:E,5,0))</f>
        <v>72-24|3-40000</v>
      </c>
      <c r="E151" s="7">
        <v>20012</v>
      </c>
      <c r="F151" s="7"/>
      <c r="G151" s="7">
        <f t="shared" si="78"/>
        <v>4800</v>
      </c>
      <c r="H151" s="7"/>
      <c r="I151" s="11"/>
      <c r="J151" s="7">
        <v>1</v>
      </c>
      <c r="K151" s="7"/>
      <c r="L151" s="9" t="str">
        <f t="shared" si="68"/>
        <v>&lt;span color='#FFFFFF'&gt;所有英雄暴击伤害增加48%&lt;/span&gt;&lt;span color='#45FF7A'&gt;(+8%)&lt;/span&gt;</v>
      </c>
      <c r="O151" s="1" t="s">
        <v>28</v>
      </c>
      <c r="P151" s="1" t="s">
        <v>53</v>
      </c>
      <c r="Q151" s="1" t="str">
        <f t="shared" si="76"/>
        <v>48%</v>
      </c>
      <c r="R151" s="1" t="s">
        <v>30</v>
      </c>
      <c r="S151" s="1" t="s">
        <v>31</v>
      </c>
      <c r="T151" s="1" t="str">
        <f t="shared" si="77"/>
        <v>(+8%)</v>
      </c>
      <c r="U151" s="1" t="s">
        <v>30</v>
      </c>
    </row>
    <row r="152" spans="1:24" s="1" customFormat="1" x14ac:dyDescent="0.25">
      <c r="A152" s="6">
        <v>148</v>
      </c>
      <c r="B152" s="6">
        <v>15</v>
      </c>
      <c r="C152" s="7">
        <v>7</v>
      </c>
      <c r="D152" s="7" t="str" cm="1">
        <f t="array" ref="D152">VLOOKUP(B152,辅助表!A:B,2,0)&amp;"-"&amp;INDEX(辅助表!$P$2:$S$13,(Sheet1!C152+1),VLOOKUP(B152,辅助表!A:E,5,0))&amp;"|3-"&amp;INDEX(辅助表!$V$2:$Y$13,(Sheet1!C152+1),VLOOKUP(B152,辅助表!A:E,5,0))</f>
        <v>72-36|3-60000</v>
      </c>
      <c r="E152" s="7">
        <v>20012</v>
      </c>
      <c r="F152" s="7"/>
      <c r="G152" s="7">
        <f t="shared" si="78"/>
        <v>5600</v>
      </c>
      <c r="H152" s="7"/>
      <c r="I152" s="11"/>
      <c r="J152" s="7">
        <v>1</v>
      </c>
      <c r="K152" s="7"/>
      <c r="L152" s="9" t="str">
        <f t="shared" si="68"/>
        <v>&lt;span color='#FFFFFF'&gt;所有英雄暴击伤害增加56%&lt;/span&gt;&lt;span color='#45FF7A'&gt;(+8%)&lt;/span&gt;</v>
      </c>
      <c r="O152" s="1" t="s">
        <v>28</v>
      </c>
      <c r="P152" s="1" t="s">
        <v>53</v>
      </c>
      <c r="Q152" s="1" t="str">
        <f t="shared" si="76"/>
        <v>56%</v>
      </c>
      <c r="R152" s="1" t="s">
        <v>30</v>
      </c>
      <c r="S152" s="1" t="s">
        <v>31</v>
      </c>
      <c r="T152" s="1" t="str">
        <f t="shared" si="77"/>
        <v>(+8%)</v>
      </c>
      <c r="U152" s="1" t="s">
        <v>30</v>
      </c>
    </row>
    <row r="153" spans="1:24" s="1" customFormat="1" x14ac:dyDescent="0.25">
      <c r="A153" s="6">
        <v>149</v>
      </c>
      <c r="B153" s="6">
        <v>15</v>
      </c>
      <c r="C153" s="7">
        <v>8</v>
      </c>
      <c r="D153" s="7" t="str" cm="1">
        <f t="array" ref="D153">VLOOKUP(B153,辅助表!A:B,2,0)&amp;"-"&amp;INDEX(辅助表!$P$2:$S$13,(Sheet1!C153+1),VLOOKUP(B153,辅助表!A:E,5,0))&amp;"|3-"&amp;INDEX(辅助表!$V$2:$Y$13,(Sheet1!C153+1),VLOOKUP(B153,辅助表!A:E,5,0))</f>
        <v>72-48|3-90000</v>
      </c>
      <c r="E153" s="7">
        <v>20012</v>
      </c>
      <c r="F153" s="7"/>
      <c r="G153" s="7">
        <f t="shared" si="78"/>
        <v>6400</v>
      </c>
      <c r="H153" s="7"/>
      <c r="I153" s="11"/>
      <c r="J153" s="7">
        <v>1</v>
      </c>
      <c r="K153" s="7"/>
      <c r="L153" s="9" t="str">
        <f t="shared" si="68"/>
        <v>&lt;span color='#FFFFFF'&gt;所有英雄暴击伤害增加64%&lt;/span&gt;&lt;span color='#45FF7A'&gt;(+8%)&lt;/span&gt;</v>
      </c>
      <c r="O153" s="1" t="s">
        <v>28</v>
      </c>
      <c r="P153" s="1" t="s">
        <v>53</v>
      </c>
      <c r="Q153" s="1" t="str">
        <f t="shared" si="76"/>
        <v>64%</v>
      </c>
      <c r="R153" s="1" t="s">
        <v>30</v>
      </c>
      <c r="S153" s="1" t="s">
        <v>31</v>
      </c>
      <c r="T153" s="1" t="str">
        <f t="shared" si="77"/>
        <v>(+8%)</v>
      </c>
      <c r="U153" s="1" t="s">
        <v>30</v>
      </c>
    </row>
    <row r="154" spans="1:24" s="1" customFormat="1" x14ac:dyDescent="0.25">
      <c r="A154" s="6">
        <v>150</v>
      </c>
      <c r="B154" s="6">
        <f t="shared" ref="B154:B155" si="79">B153</f>
        <v>15</v>
      </c>
      <c r="C154" s="7">
        <f t="shared" ref="C154:C155" si="80">C153+1</f>
        <v>9</v>
      </c>
      <c r="D154" s="7" t="str" cm="1">
        <f t="array" ref="D154">VLOOKUP(B154,辅助表!A:B,2,0)&amp;"-"&amp;INDEX(辅助表!$P$2:$S$13,(Sheet1!C154+1),VLOOKUP(B154,辅助表!A:E,5,0))&amp;"|3-"&amp;INDEX(辅助表!$V$2:$Y$13,(Sheet1!C154+1),VLOOKUP(B154,辅助表!A:E,5,0))</f>
        <v>72-64|3-120000</v>
      </c>
      <c r="E154" s="7">
        <f t="shared" ref="E154:E155" si="81">E153</f>
        <v>20012</v>
      </c>
      <c r="F154" s="7"/>
      <c r="G154" s="7">
        <f t="shared" si="78"/>
        <v>7200</v>
      </c>
      <c r="H154" s="7"/>
      <c r="I154" s="11"/>
      <c r="J154" s="7">
        <f t="shared" ref="J154:J155" si="82">J153</f>
        <v>1</v>
      </c>
      <c r="K154" s="7"/>
      <c r="L154" s="9" t="str">
        <f t="shared" si="68"/>
        <v>&lt;span color='#FFFFFF'&gt;所有英雄暴击伤害增加72%&lt;/span&gt;&lt;span color='#45FF7A'&gt;(+8%)&lt;/span&gt;</v>
      </c>
      <c r="O154" s="1" t="s">
        <v>28</v>
      </c>
      <c r="P154" s="1" t="s">
        <v>53</v>
      </c>
      <c r="Q154" s="1" t="str">
        <f t="shared" si="76"/>
        <v>72%</v>
      </c>
      <c r="R154" s="1" t="s">
        <v>30</v>
      </c>
      <c r="S154" s="1" t="s">
        <v>31</v>
      </c>
      <c r="T154" s="1" t="str">
        <f t="shared" si="77"/>
        <v>(+8%)</v>
      </c>
      <c r="U154" s="1" t="s">
        <v>30</v>
      </c>
    </row>
    <row r="155" spans="1:24" s="1" customFormat="1" x14ac:dyDescent="0.25">
      <c r="A155" s="6">
        <v>151</v>
      </c>
      <c r="B155" s="6">
        <f t="shared" si="79"/>
        <v>15</v>
      </c>
      <c r="C155" s="7">
        <f t="shared" si="80"/>
        <v>10</v>
      </c>
      <c r="D155" s="7"/>
      <c r="E155" s="7">
        <f t="shared" si="81"/>
        <v>20012</v>
      </c>
      <c r="F155" s="7"/>
      <c r="G155" s="7">
        <f t="shared" si="78"/>
        <v>8000</v>
      </c>
      <c r="H155" s="7"/>
      <c r="I155" s="11"/>
      <c r="J155" s="7">
        <f t="shared" si="82"/>
        <v>1</v>
      </c>
      <c r="K155" s="7"/>
      <c r="L155" s="9" t="str">
        <f t="shared" si="68"/>
        <v>&lt;span color='#FFFFFF'&gt;所有英雄暴击伤害增加80%&lt;/span&gt;</v>
      </c>
      <c r="O155" s="1" t="s">
        <v>28</v>
      </c>
      <c r="P155" s="1" t="s">
        <v>53</v>
      </c>
      <c r="Q155" s="1" t="str">
        <f t="shared" si="76"/>
        <v>80%</v>
      </c>
      <c r="R155" s="1" t="s">
        <v>30</v>
      </c>
    </row>
    <row r="156" spans="1:24" s="1" customFormat="1" x14ac:dyDescent="0.25">
      <c r="A156" s="2">
        <v>152</v>
      </c>
      <c r="B156" s="2">
        <v>16</v>
      </c>
      <c r="C156" s="3">
        <v>1</v>
      </c>
      <c r="D156" s="3" t="str" cm="1">
        <f t="array" ref="D156">VLOOKUP(B156,辅助表!A:B,2,0)&amp;"-"&amp;INDEX(辅助表!$P$2:$S$13,(Sheet1!C156+1),VLOOKUP(B156,辅助表!A:E,5,0))&amp;"|3-"&amp;INDEX(辅助表!$V$2:$Y$13,(Sheet1!C156+1),VLOOKUP(B156,辅助表!A:E,5,0))</f>
        <v>73-2|3-1000</v>
      </c>
      <c r="E156" s="3">
        <v>20011</v>
      </c>
      <c r="F156" s="3"/>
      <c r="G156" s="3">
        <v>50</v>
      </c>
      <c r="H156" s="3"/>
      <c r="I156" s="8"/>
      <c r="J156" s="3">
        <v>1</v>
      </c>
      <c r="K156" s="3"/>
      <c r="L156" s="9" t="str">
        <f t="shared" si="68"/>
        <v>&lt;span color='#FFFFFF'&gt;所有英雄暴击率增加0.5%&lt;/span&gt;&lt;span color='#45FF7A'&gt;(+0.5%)&lt;/span&gt;</v>
      </c>
      <c r="O156" s="1" t="s">
        <v>28</v>
      </c>
      <c r="P156" s="1" t="s">
        <v>54</v>
      </c>
      <c r="Q156" s="1" t="str">
        <f t="shared" si="76"/>
        <v>0.5%</v>
      </c>
      <c r="R156" s="1" t="s">
        <v>30</v>
      </c>
      <c r="S156" s="1" t="s">
        <v>31</v>
      </c>
      <c r="T156" s="1" t="str">
        <f t="shared" si="77"/>
        <v>(+0.5%)</v>
      </c>
      <c r="U156" s="1" t="s">
        <v>30</v>
      </c>
    </row>
    <row r="157" spans="1:24" s="1" customFormat="1" x14ac:dyDescent="0.25">
      <c r="A157" s="2">
        <v>153</v>
      </c>
      <c r="B157" s="2">
        <v>16</v>
      </c>
      <c r="C157" s="3">
        <v>2</v>
      </c>
      <c r="D157" s="3" t="str" cm="1">
        <f t="array" ref="D157">VLOOKUP(B157,辅助表!A:B,2,0)&amp;"-"&amp;INDEX(辅助表!$P$2:$S$13,(Sheet1!C157+1),VLOOKUP(B157,辅助表!A:E,5,0))&amp;"|3-"&amp;INDEX(辅助表!$V$2:$Y$13,(Sheet1!C157+1),VLOOKUP(B157,辅助表!A:E,5,0))</f>
        <v>73-4|3-2000</v>
      </c>
      <c r="E157" s="3">
        <v>20011</v>
      </c>
      <c r="F157" s="3"/>
      <c r="G157" s="3">
        <f>G156+50</f>
        <v>100</v>
      </c>
      <c r="H157" s="3"/>
      <c r="I157" s="8"/>
      <c r="J157" s="3">
        <v>1</v>
      </c>
      <c r="K157" s="3"/>
      <c r="L157" s="9" t="str">
        <f t="shared" si="68"/>
        <v>&lt;span color='#FFFFFF'&gt;所有英雄暴击率增加1%&lt;/span&gt;&lt;span color='#45FF7A'&gt;(+0.5%)&lt;/span&gt;</v>
      </c>
      <c r="O157" s="1" t="s">
        <v>28</v>
      </c>
      <c r="P157" s="1" t="s">
        <v>54</v>
      </c>
      <c r="Q157" s="1" t="str">
        <f t="shared" si="76"/>
        <v>1%</v>
      </c>
      <c r="R157" s="1" t="s">
        <v>30</v>
      </c>
      <c r="S157" s="1" t="s">
        <v>31</v>
      </c>
      <c r="T157" s="1" t="str">
        <f t="shared" si="77"/>
        <v>(+0.5%)</v>
      </c>
      <c r="U157" s="1" t="s">
        <v>30</v>
      </c>
    </row>
    <row r="158" spans="1:24" s="1" customFormat="1" x14ac:dyDescent="0.25">
      <c r="A158" s="2">
        <v>154</v>
      </c>
      <c r="B158" s="2">
        <v>16</v>
      </c>
      <c r="C158" s="3">
        <v>3</v>
      </c>
      <c r="D158" s="3" t="str" cm="1">
        <f t="array" ref="D158">VLOOKUP(B158,辅助表!A:B,2,0)&amp;"-"&amp;INDEX(辅助表!$P$2:$S$13,(Sheet1!C158+1),VLOOKUP(B158,辅助表!A:E,5,0))&amp;"|3-"&amp;INDEX(辅助表!$V$2:$Y$13,(Sheet1!C158+1),VLOOKUP(B158,辅助表!A:E,5,0))</f>
        <v>73-8|3-4000</v>
      </c>
      <c r="E158" s="3">
        <v>20011</v>
      </c>
      <c r="F158" s="3"/>
      <c r="G158" s="3">
        <f t="shared" ref="G158:G167" si="83">G157+50</f>
        <v>150</v>
      </c>
      <c r="H158" s="3"/>
      <c r="I158" s="8"/>
      <c r="J158" s="3">
        <v>1</v>
      </c>
      <c r="K158" s="3"/>
      <c r="L158" s="9" t="str">
        <f t="shared" si="68"/>
        <v>&lt;span color='#FFFFFF'&gt;所有英雄暴击率增加1.5%&lt;/span&gt;&lt;span color='#45FF7A'&gt;(+0.5%)&lt;/span&gt;</v>
      </c>
      <c r="O158" s="1" t="s">
        <v>28</v>
      </c>
      <c r="P158" s="1" t="s">
        <v>54</v>
      </c>
      <c r="Q158" s="1" t="str">
        <f t="shared" si="76"/>
        <v>1.5%</v>
      </c>
      <c r="R158" s="1" t="s">
        <v>30</v>
      </c>
      <c r="S158" s="1" t="s">
        <v>31</v>
      </c>
      <c r="T158" s="1" t="str">
        <f t="shared" si="77"/>
        <v>(+0.5%)</v>
      </c>
      <c r="U158" s="1" t="s">
        <v>30</v>
      </c>
    </row>
    <row r="159" spans="1:24" s="1" customFormat="1" x14ac:dyDescent="0.25">
      <c r="A159" s="2">
        <v>155</v>
      </c>
      <c r="B159" s="2">
        <v>16</v>
      </c>
      <c r="C159" s="3">
        <v>4</v>
      </c>
      <c r="D159" s="3" t="str" cm="1">
        <f t="array" ref="D159">VLOOKUP(B159,辅助表!A:B,2,0)&amp;"-"&amp;INDEX(辅助表!$P$2:$S$13,(Sheet1!C159+1),VLOOKUP(B159,辅助表!A:E,5,0))&amp;"|3-"&amp;INDEX(辅助表!$V$2:$Y$13,(Sheet1!C159+1),VLOOKUP(B159,辅助表!A:E,5,0))</f>
        <v>73-12|3-6000</v>
      </c>
      <c r="E159" s="3">
        <v>20011</v>
      </c>
      <c r="F159" s="3"/>
      <c r="G159" s="3">
        <f t="shared" si="83"/>
        <v>200</v>
      </c>
      <c r="H159" s="3"/>
      <c r="I159" s="8"/>
      <c r="J159" s="3">
        <v>1</v>
      </c>
      <c r="K159" s="3"/>
      <c r="L159" s="9" t="str">
        <f t="shared" si="68"/>
        <v>&lt;span color='#FFFFFF'&gt;所有英雄暴击率增加2%&lt;/span&gt;&lt;span color='#45FF7A'&gt;(+0.5%)&lt;/span&gt;</v>
      </c>
      <c r="O159" s="1" t="s">
        <v>28</v>
      </c>
      <c r="P159" s="1" t="s">
        <v>54</v>
      </c>
      <c r="Q159" s="1" t="str">
        <f t="shared" si="76"/>
        <v>2%</v>
      </c>
      <c r="R159" s="1" t="s">
        <v>30</v>
      </c>
      <c r="S159" s="1" t="s">
        <v>31</v>
      </c>
      <c r="T159" s="1" t="str">
        <f t="shared" si="77"/>
        <v>(+0.5%)</v>
      </c>
      <c r="U159" s="1" t="s">
        <v>30</v>
      </c>
    </row>
    <row r="160" spans="1:24" s="1" customFormat="1" x14ac:dyDescent="0.25">
      <c r="A160" s="2">
        <v>156</v>
      </c>
      <c r="B160" s="2">
        <v>16</v>
      </c>
      <c r="C160" s="3">
        <v>5</v>
      </c>
      <c r="D160" s="3" t="str" cm="1">
        <f t="array" ref="D160">VLOOKUP(B160,辅助表!A:B,2,0)&amp;"-"&amp;INDEX(辅助表!$P$2:$S$13,(Sheet1!C160+1),VLOOKUP(B160,辅助表!A:E,5,0))&amp;"|3-"&amp;INDEX(辅助表!$V$2:$Y$13,(Sheet1!C160+1),VLOOKUP(B160,辅助表!A:E,5,0))</f>
        <v>73-16|3-10000</v>
      </c>
      <c r="E160" s="3">
        <v>20011</v>
      </c>
      <c r="F160" s="3"/>
      <c r="G160" s="3">
        <f t="shared" si="83"/>
        <v>250</v>
      </c>
      <c r="H160" s="3"/>
      <c r="I160" s="8"/>
      <c r="J160" s="3">
        <v>1</v>
      </c>
      <c r="K160" s="3"/>
      <c r="L160" s="9" t="str">
        <f t="shared" si="68"/>
        <v>&lt;span color='#FFFFFF'&gt;所有英雄暴击率增加2.5%&lt;/span&gt;&lt;span color='#45FF7A'&gt;(+0.5%)&lt;/span&gt;</v>
      </c>
      <c r="O160" s="1" t="s">
        <v>28</v>
      </c>
      <c r="P160" s="1" t="s">
        <v>54</v>
      </c>
      <c r="Q160" s="1" t="str">
        <f t="shared" si="76"/>
        <v>2.5%</v>
      </c>
      <c r="R160" s="1" t="s">
        <v>30</v>
      </c>
      <c r="S160" s="1" t="s">
        <v>31</v>
      </c>
      <c r="T160" s="1" t="str">
        <f t="shared" si="77"/>
        <v>(+0.5%)</v>
      </c>
      <c r="U160" s="1" t="s">
        <v>30</v>
      </c>
    </row>
    <row r="161" spans="1:24" s="1" customFormat="1" x14ac:dyDescent="0.25">
      <c r="A161" s="2">
        <v>157</v>
      </c>
      <c r="B161" s="2">
        <v>16</v>
      </c>
      <c r="C161" s="3">
        <v>6</v>
      </c>
      <c r="D161" s="3" t="str" cm="1">
        <f t="array" ref="D161">VLOOKUP(B161,辅助表!A:B,2,0)&amp;"-"&amp;INDEX(辅助表!$P$2:$S$13,(Sheet1!C161+1),VLOOKUP(B161,辅助表!A:E,5,0))&amp;"|3-"&amp;INDEX(辅助表!$V$2:$Y$13,(Sheet1!C161+1),VLOOKUP(B161,辅助表!A:E,5,0))</f>
        <v>73-20|3-15000</v>
      </c>
      <c r="E161" s="3">
        <v>20011</v>
      </c>
      <c r="F161" s="3"/>
      <c r="G161" s="3">
        <f t="shared" si="83"/>
        <v>300</v>
      </c>
      <c r="H161" s="3"/>
      <c r="I161" s="8"/>
      <c r="J161" s="3">
        <v>1</v>
      </c>
      <c r="K161" s="3"/>
      <c r="L161" s="9" t="str">
        <f t="shared" si="68"/>
        <v>&lt;span color='#FFFFFF'&gt;所有英雄暴击率增加3%&lt;/span&gt;&lt;span color='#45FF7A'&gt;(+0.5%)&lt;/span&gt;</v>
      </c>
      <c r="O161" s="1" t="s">
        <v>28</v>
      </c>
      <c r="P161" s="1" t="s">
        <v>54</v>
      </c>
      <c r="Q161" s="1" t="str">
        <f t="shared" si="76"/>
        <v>3%</v>
      </c>
      <c r="R161" s="1" t="s">
        <v>30</v>
      </c>
      <c r="S161" s="1" t="s">
        <v>31</v>
      </c>
      <c r="T161" s="1" t="str">
        <f t="shared" si="77"/>
        <v>(+0.5%)</v>
      </c>
      <c r="U161" s="1" t="s">
        <v>30</v>
      </c>
    </row>
    <row r="162" spans="1:24" s="1" customFormat="1" x14ac:dyDescent="0.25">
      <c r="A162" s="2">
        <v>158</v>
      </c>
      <c r="B162" s="2">
        <v>16</v>
      </c>
      <c r="C162" s="3">
        <v>7</v>
      </c>
      <c r="D162" s="3" t="str" cm="1">
        <f t="array" ref="D162">VLOOKUP(B162,辅助表!A:B,2,0)&amp;"-"&amp;INDEX(辅助表!$P$2:$S$13,(Sheet1!C162+1),VLOOKUP(B162,辅助表!A:E,5,0))&amp;"|3-"&amp;INDEX(辅助表!$V$2:$Y$13,(Sheet1!C162+1),VLOOKUP(B162,辅助表!A:E,5,0))</f>
        <v>73-28|3-22000</v>
      </c>
      <c r="E162" s="3">
        <v>20011</v>
      </c>
      <c r="F162" s="3"/>
      <c r="G162" s="3">
        <f t="shared" si="83"/>
        <v>350</v>
      </c>
      <c r="H162" s="3"/>
      <c r="I162" s="8"/>
      <c r="J162" s="3">
        <v>1</v>
      </c>
      <c r="K162" s="3"/>
      <c r="L162" s="9" t="str">
        <f t="shared" si="68"/>
        <v>&lt;span color='#FFFFFF'&gt;所有英雄暴击率增加3.5%&lt;/span&gt;&lt;span color='#45FF7A'&gt;(+0.5%)&lt;/span&gt;</v>
      </c>
      <c r="O162" s="1" t="s">
        <v>28</v>
      </c>
      <c r="P162" s="1" t="s">
        <v>54</v>
      </c>
      <c r="Q162" s="1" t="str">
        <f t="shared" si="76"/>
        <v>3.5%</v>
      </c>
      <c r="R162" s="1" t="s">
        <v>30</v>
      </c>
      <c r="S162" s="1" t="s">
        <v>31</v>
      </c>
      <c r="T162" s="1" t="str">
        <f t="shared" si="77"/>
        <v>(+0.5%)</v>
      </c>
      <c r="U162" s="1" t="s">
        <v>30</v>
      </c>
    </row>
    <row r="163" spans="1:24" s="1" customFormat="1" x14ac:dyDescent="0.25">
      <c r="A163" s="2">
        <v>159</v>
      </c>
      <c r="B163" s="2">
        <v>16</v>
      </c>
      <c r="C163" s="3">
        <v>8</v>
      </c>
      <c r="D163" s="3" t="str" cm="1">
        <f t="array" ref="D163">VLOOKUP(B163,辅助表!A:B,2,0)&amp;"-"&amp;INDEX(辅助表!$P$2:$S$13,(Sheet1!C163+1),VLOOKUP(B163,辅助表!A:E,5,0))&amp;"|3-"&amp;INDEX(辅助表!$V$2:$Y$13,(Sheet1!C163+1),VLOOKUP(B163,辅助表!A:E,5,0))</f>
        <v>73-36|3-30000</v>
      </c>
      <c r="E163" s="3">
        <v>20011</v>
      </c>
      <c r="F163" s="3"/>
      <c r="G163" s="3">
        <f t="shared" si="83"/>
        <v>400</v>
      </c>
      <c r="H163" s="3"/>
      <c r="I163" s="8"/>
      <c r="J163" s="3">
        <v>1</v>
      </c>
      <c r="K163" s="3"/>
      <c r="L163" s="9" t="str">
        <f t="shared" si="68"/>
        <v>&lt;span color='#FFFFFF'&gt;所有英雄暴击率增加4%&lt;/span&gt;&lt;span color='#45FF7A'&gt;(+0.5%)&lt;/span&gt;</v>
      </c>
      <c r="O163" s="1" t="s">
        <v>28</v>
      </c>
      <c r="P163" s="1" t="s">
        <v>54</v>
      </c>
      <c r="Q163" s="1" t="str">
        <f t="shared" si="76"/>
        <v>4%</v>
      </c>
      <c r="R163" s="1" t="s">
        <v>30</v>
      </c>
      <c r="S163" s="1" t="s">
        <v>31</v>
      </c>
      <c r="T163" s="1" t="str">
        <f t="shared" si="77"/>
        <v>(+0.5%)</v>
      </c>
      <c r="U163" s="1" t="s">
        <v>30</v>
      </c>
    </row>
    <row r="164" spans="1:24" s="1" customFormat="1" x14ac:dyDescent="0.25">
      <c r="A164" s="2">
        <v>160</v>
      </c>
      <c r="B164" s="2">
        <v>16</v>
      </c>
      <c r="C164" s="3">
        <v>9</v>
      </c>
      <c r="D164" s="3" t="str" cm="1">
        <f t="array" ref="D164">VLOOKUP(B164,辅助表!A:B,2,0)&amp;"-"&amp;INDEX(辅助表!$P$2:$S$13,(Sheet1!C164+1),VLOOKUP(B164,辅助表!A:E,5,0))&amp;"|3-"&amp;INDEX(辅助表!$V$2:$Y$13,(Sheet1!C164+1),VLOOKUP(B164,辅助表!A:E,5,0))</f>
        <v>73-48|3-50000</v>
      </c>
      <c r="E164" s="3">
        <v>20011</v>
      </c>
      <c r="F164" s="3"/>
      <c r="G164" s="3">
        <f t="shared" si="83"/>
        <v>450</v>
      </c>
      <c r="H164" s="3"/>
      <c r="I164" s="8"/>
      <c r="J164" s="3">
        <v>1</v>
      </c>
      <c r="K164" s="3"/>
      <c r="L164" s="9" t="str">
        <f t="shared" si="68"/>
        <v>&lt;span color='#FFFFFF'&gt;所有英雄暴击率增加4.5%&lt;/span&gt;&lt;span color='#45FF7A'&gt;(+0.5%)&lt;/span&gt;</v>
      </c>
      <c r="O164" s="1" t="s">
        <v>28</v>
      </c>
      <c r="P164" s="1" t="s">
        <v>54</v>
      </c>
      <c r="Q164" s="1" t="str">
        <f t="shared" si="76"/>
        <v>4.5%</v>
      </c>
      <c r="R164" s="1" t="s">
        <v>30</v>
      </c>
      <c r="S164" s="1" t="s">
        <v>31</v>
      </c>
      <c r="T164" s="1" t="str">
        <f t="shared" si="77"/>
        <v>(+0.5%)</v>
      </c>
      <c r="U164" s="1" t="s">
        <v>30</v>
      </c>
    </row>
    <row r="165" spans="1:24" s="1" customFormat="1" x14ac:dyDescent="0.25">
      <c r="A165" s="2">
        <v>161</v>
      </c>
      <c r="B165" s="2">
        <v>16</v>
      </c>
      <c r="C165" s="3">
        <v>10</v>
      </c>
      <c r="D165" s="3" t="str" cm="1">
        <f t="array" ref="D165">VLOOKUP(B165,辅助表!A:B,2,0)&amp;"-"&amp;INDEX(辅助表!$P$2:$S$13,(Sheet1!C165+1),VLOOKUP(B165,辅助表!A:E,5,0))&amp;"|3-"&amp;INDEX(辅助表!$V$2:$Y$13,(Sheet1!C165+1),VLOOKUP(B165,辅助表!A:E,5,0))</f>
        <v>73-64|3-70000</v>
      </c>
      <c r="E165" s="3">
        <v>20011</v>
      </c>
      <c r="F165" s="3"/>
      <c r="G165" s="3">
        <f t="shared" si="83"/>
        <v>500</v>
      </c>
      <c r="H165" s="3"/>
      <c r="I165" s="8"/>
      <c r="J165" s="3">
        <v>1</v>
      </c>
      <c r="K165" s="3"/>
      <c r="L165" s="9" t="str">
        <f t="shared" si="68"/>
        <v>&lt;span color='#FFFFFF'&gt;所有英雄暴击率增加5%&lt;/span&gt;&lt;span color='#45FF7A'&gt;(+0.5%)&lt;/span&gt;</v>
      </c>
      <c r="O165" s="1" t="s">
        <v>28</v>
      </c>
      <c r="P165" s="1" t="s">
        <v>54</v>
      </c>
      <c r="Q165" s="1" t="str">
        <f t="shared" si="76"/>
        <v>5%</v>
      </c>
      <c r="R165" s="1" t="s">
        <v>30</v>
      </c>
      <c r="S165" s="1" t="s">
        <v>31</v>
      </c>
      <c r="T165" s="1" t="str">
        <f t="shared" si="77"/>
        <v>(+0.5%)</v>
      </c>
      <c r="U165" s="1" t="s">
        <v>30</v>
      </c>
    </row>
    <row r="166" spans="1:24" s="1" customFormat="1" x14ac:dyDescent="0.25">
      <c r="A166" s="2">
        <v>162</v>
      </c>
      <c r="B166" s="2">
        <f t="shared" ref="B166:B167" si="84">B165</f>
        <v>16</v>
      </c>
      <c r="C166" s="3">
        <f t="shared" ref="C166:C167" si="85">C165+1</f>
        <v>11</v>
      </c>
      <c r="D166" s="3" t="str" cm="1">
        <f t="array" ref="D166">VLOOKUP(B166,辅助表!A:B,2,0)&amp;"-"&amp;INDEX(辅助表!$P$2:$S$13,(Sheet1!C166+1),VLOOKUP(B166,辅助表!A:E,5,0))&amp;"|3-"&amp;INDEX(辅助表!$V$2:$Y$13,(Sheet1!C166+1),VLOOKUP(B166,辅助表!A:E,5,0))</f>
        <v>73-80|3-100000</v>
      </c>
      <c r="E166" s="3">
        <f t="shared" ref="E166:E167" si="86">E165</f>
        <v>20011</v>
      </c>
      <c r="F166" s="3"/>
      <c r="G166" s="3">
        <f t="shared" si="83"/>
        <v>550</v>
      </c>
      <c r="H166" s="3"/>
      <c r="I166" s="8"/>
      <c r="J166" s="3">
        <f t="shared" ref="J166:J167" si="87">J165</f>
        <v>1</v>
      </c>
      <c r="K166" s="3"/>
      <c r="L166" s="9" t="str">
        <f t="shared" si="68"/>
        <v>&lt;span color='#FFFFFF'&gt;所有英雄暴击率增加5.5%&lt;/span&gt;&lt;span color='#45FF7A'&gt;(+0.5%)&lt;/span&gt;</v>
      </c>
      <c r="O166" s="1" t="s">
        <v>28</v>
      </c>
      <c r="P166" s="1" t="s">
        <v>54</v>
      </c>
      <c r="Q166" s="1" t="str">
        <f t="shared" si="76"/>
        <v>5.5%</v>
      </c>
      <c r="R166" s="1" t="s">
        <v>30</v>
      </c>
      <c r="S166" s="1" t="s">
        <v>31</v>
      </c>
      <c r="T166" s="1" t="str">
        <f t="shared" si="77"/>
        <v>(+0.5%)</v>
      </c>
      <c r="U166" s="1" t="s">
        <v>30</v>
      </c>
    </row>
    <row r="167" spans="1:24" s="1" customFormat="1" x14ac:dyDescent="0.25">
      <c r="A167" s="2">
        <v>163</v>
      </c>
      <c r="B167" s="2">
        <f t="shared" si="84"/>
        <v>16</v>
      </c>
      <c r="C167" s="3">
        <f t="shared" si="85"/>
        <v>12</v>
      </c>
      <c r="D167" s="3"/>
      <c r="E167" s="3">
        <f t="shared" si="86"/>
        <v>20011</v>
      </c>
      <c r="F167" s="3"/>
      <c r="G167" s="3">
        <f t="shared" si="83"/>
        <v>600</v>
      </c>
      <c r="H167" s="3"/>
      <c r="I167" s="8"/>
      <c r="J167" s="3">
        <f t="shared" si="87"/>
        <v>1</v>
      </c>
      <c r="K167" s="3"/>
      <c r="L167" s="9" t="str">
        <f t="shared" si="68"/>
        <v>&lt;span color='#FFFFFF'&gt;所有英雄暴击率增加6%&lt;/span&gt;</v>
      </c>
      <c r="O167" s="1" t="s">
        <v>28</v>
      </c>
      <c r="P167" s="1" t="s">
        <v>54</v>
      </c>
      <c r="Q167" s="1" t="str">
        <f t="shared" si="76"/>
        <v>6%</v>
      </c>
      <c r="R167" s="1" t="s">
        <v>30</v>
      </c>
    </row>
    <row r="168" spans="1:24" s="1" customFormat="1" x14ac:dyDescent="0.25">
      <c r="A168" s="4">
        <v>164</v>
      </c>
      <c r="B168" s="4">
        <v>17</v>
      </c>
      <c r="C168" s="5">
        <v>1</v>
      </c>
      <c r="D168" s="5" t="str" cm="1">
        <f t="array" ref="D168">VLOOKUP(B168,辅助表!A:B,2,0)&amp;"-"&amp;INDEX(辅助表!$P$2:$S$13,(Sheet1!C168+1),VLOOKUP(B168,辅助表!A:E,5,0))&amp;"|3-"&amp;INDEX(辅助表!$V$2:$Y$13,(Sheet1!C168+1),VLOOKUP(B168,辅助表!A:E,5,0))</f>
        <v>74-2|3-2000</v>
      </c>
      <c r="E168" s="5">
        <v>30008</v>
      </c>
      <c r="F168" s="5">
        <v>100</v>
      </c>
      <c r="G168" s="5"/>
      <c r="H168" s="5"/>
      <c r="I168" s="10" t="s">
        <v>44</v>
      </c>
      <c r="J168" s="14">
        <v>3</v>
      </c>
      <c r="K168" s="5"/>
      <c r="L168" s="9" t="str">
        <f>_xlfn.TEXTJOIN("",1,N168:X168)</f>
        <v>&lt;span color='#FFFFFF'&gt;触发暴击时，有1%&lt;/span&gt;&lt;span color='#45FF7A'&gt;(+1%)&lt;/span&gt;&lt;span color='#FFFFFF'&gt;概率获得1枚铜钱&lt;/span&gt;</v>
      </c>
      <c r="O168" s="1" t="s">
        <v>28</v>
      </c>
      <c r="P168" s="1" t="s">
        <v>55</v>
      </c>
      <c r="Q168" s="1" t="str">
        <f t="shared" ref="Q168:Q177" si="88">F168/100&amp;"%"</f>
        <v>1%</v>
      </c>
      <c r="R168" s="1" t="s">
        <v>30</v>
      </c>
      <c r="S168" s="1" t="s">
        <v>31</v>
      </c>
      <c r="T168" s="1" t="str">
        <f t="shared" ref="T168:T175" si="89">"(+"&amp;(F169-F168)/100&amp;"%)"</f>
        <v>(+1%)</v>
      </c>
      <c r="U168" s="1" t="s">
        <v>30</v>
      </c>
      <c r="V168" s="1" t="s">
        <v>28</v>
      </c>
      <c r="W168" s="1" t="s">
        <v>56</v>
      </c>
      <c r="X168" s="1" t="s">
        <v>30</v>
      </c>
    </row>
    <row r="169" spans="1:24" s="1" customFormat="1" x14ac:dyDescent="0.25">
      <c r="A169" s="4">
        <v>165</v>
      </c>
      <c r="B169" s="4">
        <v>17</v>
      </c>
      <c r="C169" s="5">
        <v>2</v>
      </c>
      <c r="D169" s="5" t="str" cm="1">
        <f t="array" ref="D169">VLOOKUP(B169,辅助表!A:B,2,0)&amp;"-"&amp;INDEX(辅助表!$P$2:$S$13,(Sheet1!C169+1),VLOOKUP(B169,辅助表!A:E,5,0))&amp;"|3-"&amp;INDEX(辅助表!$V$2:$Y$13,(Sheet1!C169+1),VLOOKUP(B169,辅助表!A:E,5,0))</f>
        <v>74-4|3-5000</v>
      </c>
      <c r="E169" s="5">
        <v>30008</v>
      </c>
      <c r="F169" s="5">
        <f>F168+100</f>
        <v>200</v>
      </c>
      <c r="G169" s="5"/>
      <c r="H169" s="5"/>
      <c r="I169" s="10" t="s">
        <v>44</v>
      </c>
      <c r="J169" s="14">
        <v>3</v>
      </c>
      <c r="K169" s="5"/>
      <c r="L169" s="9" t="str">
        <f t="shared" si="68"/>
        <v>&lt;span color='#FFFFFF'&gt;触发暴击时，有2%&lt;/span&gt;&lt;span color='#45FF7A'&gt;(+1%)&lt;/span&gt;&lt;span color='#FFFFFF'&gt;概率获得1枚铜钱&lt;/span&gt;</v>
      </c>
      <c r="O169" s="1" t="s">
        <v>28</v>
      </c>
      <c r="P169" s="1" t="s">
        <v>55</v>
      </c>
      <c r="Q169" s="1" t="str">
        <f t="shared" si="88"/>
        <v>2%</v>
      </c>
      <c r="R169" s="1" t="s">
        <v>30</v>
      </c>
      <c r="S169" s="1" t="s">
        <v>31</v>
      </c>
      <c r="T169" s="1" t="str">
        <f t="shared" si="89"/>
        <v>(+1%)</v>
      </c>
      <c r="U169" s="1" t="s">
        <v>30</v>
      </c>
      <c r="V169" s="1" t="s">
        <v>28</v>
      </c>
      <c r="W169" s="1" t="s">
        <v>56</v>
      </c>
      <c r="X169" s="1" t="s">
        <v>30</v>
      </c>
    </row>
    <row r="170" spans="1:24" s="1" customFormat="1" x14ac:dyDescent="0.25">
      <c r="A170" s="4">
        <v>166</v>
      </c>
      <c r="B170" s="4">
        <v>17</v>
      </c>
      <c r="C170" s="5">
        <v>3</v>
      </c>
      <c r="D170" s="5" t="str" cm="1">
        <f t="array" ref="D170">VLOOKUP(B170,辅助表!A:B,2,0)&amp;"-"&amp;INDEX(辅助表!$P$2:$S$13,(Sheet1!C170+1),VLOOKUP(B170,辅助表!A:E,5,0))&amp;"|3-"&amp;INDEX(辅助表!$V$2:$Y$13,(Sheet1!C170+1),VLOOKUP(B170,辅助表!A:E,5,0))</f>
        <v>74-8|3-10000</v>
      </c>
      <c r="E170" s="5">
        <v>30008</v>
      </c>
      <c r="F170" s="5">
        <f t="shared" ref="F170:F177" si="90">F169+100</f>
        <v>300</v>
      </c>
      <c r="G170" s="5"/>
      <c r="H170" s="5"/>
      <c r="I170" s="10" t="s">
        <v>44</v>
      </c>
      <c r="J170" s="14">
        <v>3</v>
      </c>
      <c r="K170" s="5"/>
      <c r="L170" s="9" t="str">
        <f t="shared" si="68"/>
        <v>&lt;span color='#FFFFFF'&gt;触发暴击时，有3%&lt;/span&gt;&lt;span color='#45FF7A'&gt;(+1%)&lt;/span&gt;&lt;span color='#FFFFFF'&gt;概率获得1枚铜钱&lt;/span&gt;</v>
      </c>
      <c r="O170" s="1" t="s">
        <v>28</v>
      </c>
      <c r="P170" s="1" t="s">
        <v>55</v>
      </c>
      <c r="Q170" s="1" t="str">
        <f t="shared" si="88"/>
        <v>3%</v>
      </c>
      <c r="R170" s="1" t="s">
        <v>30</v>
      </c>
      <c r="S170" s="1" t="s">
        <v>31</v>
      </c>
      <c r="T170" s="1" t="str">
        <f t="shared" si="89"/>
        <v>(+1%)</v>
      </c>
      <c r="U170" s="1" t="s">
        <v>30</v>
      </c>
      <c r="V170" s="1" t="s">
        <v>28</v>
      </c>
      <c r="W170" s="1" t="s">
        <v>56</v>
      </c>
      <c r="X170" s="1" t="s">
        <v>30</v>
      </c>
    </row>
    <row r="171" spans="1:24" s="1" customFormat="1" x14ac:dyDescent="0.25">
      <c r="A171" s="4">
        <v>167</v>
      </c>
      <c r="B171" s="4">
        <v>17</v>
      </c>
      <c r="C171" s="5">
        <v>4</v>
      </c>
      <c r="D171" s="5" t="str" cm="1">
        <f t="array" ref="D171">VLOOKUP(B171,辅助表!A:B,2,0)&amp;"-"&amp;INDEX(辅助表!$P$2:$S$13,(Sheet1!C171+1),VLOOKUP(B171,辅助表!A:E,5,0))&amp;"|3-"&amp;INDEX(辅助表!$V$2:$Y$13,(Sheet1!C171+1),VLOOKUP(B171,辅助表!A:E,5,0))</f>
        <v>74-12|3-15000</v>
      </c>
      <c r="E171" s="5">
        <v>30008</v>
      </c>
      <c r="F171" s="5">
        <f t="shared" si="90"/>
        <v>400</v>
      </c>
      <c r="G171" s="5"/>
      <c r="H171" s="5"/>
      <c r="I171" s="10" t="s">
        <v>44</v>
      </c>
      <c r="J171" s="14">
        <v>3</v>
      </c>
      <c r="K171" s="5"/>
      <c r="L171" s="9" t="str">
        <f t="shared" si="68"/>
        <v>&lt;span color='#FFFFFF'&gt;触发暴击时，有4%&lt;/span&gt;&lt;span color='#45FF7A'&gt;(+1%)&lt;/span&gt;&lt;span color='#FFFFFF'&gt;概率获得1枚铜钱&lt;/span&gt;</v>
      </c>
      <c r="O171" s="1" t="s">
        <v>28</v>
      </c>
      <c r="P171" s="1" t="s">
        <v>55</v>
      </c>
      <c r="Q171" s="1" t="str">
        <f t="shared" si="88"/>
        <v>4%</v>
      </c>
      <c r="R171" s="1" t="s">
        <v>30</v>
      </c>
      <c r="S171" s="1" t="s">
        <v>31</v>
      </c>
      <c r="T171" s="1" t="str">
        <f t="shared" si="89"/>
        <v>(+1%)</v>
      </c>
      <c r="U171" s="1" t="s">
        <v>30</v>
      </c>
      <c r="V171" s="1" t="s">
        <v>28</v>
      </c>
      <c r="W171" s="1" t="s">
        <v>56</v>
      </c>
      <c r="X171" s="1" t="s">
        <v>30</v>
      </c>
    </row>
    <row r="172" spans="1:24" s="1" customFormat="1" x14ac:dyDescent="0.25">
      <c r="A172" s="4">
        <v>168</v>
      </c>
      <c r="B172" s="4">
        <v>17</v>
      </c>
      <c r="C172" s="5">
        <v>5</v>
      </c>
      <c r="D172" s="5" t="str" cm="1">
        <f t="array" ref="D172">VLOOKUP(B172,辅助表!A:B,2,0)&amp;"-"&amp;INDEX(辅助表!$P$2:$S$13,(Sheet1!C172+1),VLOOKUP(B172,辅助表!A:E,5,0))&amp;"|3-"&amp;INDEX(辅助表!$V$2:$Y$13,(Sheet1!C172+1),VLOOKUP(B172,辅助表!A:E,5,0))</f>
        <v>74-18|3-25000</v>
      </c>
      <c r="E172" s="5">
        <v>30008</v>
      </c>
      <c r="F172" s="5">
        <f t="shared" si="90"/>
        <v>500</v>
      </c>
      <c r="G172" s="5"/>
      <c r="H172" s="5"/>
      <c r="I172" s="10" t="s">
        <v>44</v>
      </c>
      <c r="J172" s="14">
        <v>3</v>
      </c>
      <c r="K172" s="5"/>
      <c r="L172" s="9" t="str">
        <f t="shared" si="68"/>
        <v>&lt;span color='#FFFFFF'&gt;触发暴击时，有5%&lt;/span&gt;&lt;span color='#45FF7A'&gt;(+1%)&lt;/span&gt;&lt;span color='#FFFFFF'&gt;概率获得1枚铜钱&lt;/span&gt;</v>
      </c>
      <c r="O172" s="1" t="s">
        <v>28</v>
      </c>
      <c r="P172" s="1" t="s">
        <v>55</v>
      </c>
      <c r="Q172" s="1" t="str">
        <f t="shared" si="88"/>
        <v>5%</v>
      </c>
      <c r="R172" s="1" t="s">
        <v>30</v>
      </c>
      <c r="S172" s="1" t="s">
        <v>31</v>
      </c>
      <c r="T172" s="1" t="str">
        <f t="shared" si="89"/>
        <v>(+1%)</v>
      </c>
      <c r="U172" s="1" t="s">
        <v>30</v>
      </c>
      <c r="V172" s="1" t="s">
        <v>28</v>
      </c>
      <c r="W172" s="1" t="s">
        <v>56</v>
      </c>
      <c r="X172" s="1" t="s">
        <v>30</v>
      </c>
    </row>
    <row r="173" spans="1:24" s="1" customFormat="1" x14ac:dyDescent="0.25">
      <c r="A173" s="4">
        <v>169</v>
      </c>
      <c r="B173" s="4">
        <v>17</v>
      </c>
      <c r="C173" s="5">
        <v>6</v>
      </c>
      <c r="D173" s="5" t="str" cm="1">
        <f t="array" ref="D173">VLOOKUP(B173,辅助表!A:B,2,0)&amp;"-"&amp;INDEX(辅助表!$P$2:$S$13,(Sheet1!C173+1),VLOOKUP(B173,辅助表!A:E,5,0))&amp;"|3-"&amp;INDEX(辅助表!$V$2:$Y$13,(Sheet1!C173+1),VLOOKUP(B173,辅助表!A:E,5,0))</f>
        <v>74-24|3-40000</v>
      </c>
      <c r="E173" s="5">
        <v>30008</v>
      </c>
      <c r="F173" s="5">
        <f t="shared" si="90"/>
        <v>600</v>
      </c>
      <c r="G173" s="5"/>
      <c r="H173" s="5"/>
      <c r="I173" s="10" t="s">
        <v>44</v>
      </c>
      <c r="J173" s="14">
        <v>3</v>
      </c>
      <c r="K173" s="5"/>
      <c r="L173" s="9" t="str">
        <f t="shared" si="68"/>
        <v>&lt;span color='#FFFFFF'&gt;触发暴击时，有6%&lt;/span&gt;&lt;span color='#45FF7A'&gt;(+1%)&lt;/span&gt;&lt;span color='#FFFFFF'&gt;概率获得1枚铜钱&lt;/span&gt;</v>
      </c>
      <c r="O173" s="1" t="s">
        <v>28</v>
      </c>
      <c r="P173" s="1" t="s">
        <v>55</v>
      </c>
      <c r="Q173" s="1" t="str">
        <f t="shared" si="88"/>
        <v>6%</v>
      </c>
      <c r="R173" s="1" t="s">
        <v>30</v>
      </c>
      <c r="S173" s="1" t="s">
        <v>31</v>
      </c>
      <c r="T173" s="1" t="str">
        <f t="shared" si="89"/>
        <v>(+1%)</v>
      </c>
      <c r="U173" s="1" t="s">
        <v>30</v>
      </c>
      <c r="V173" s="1" t="s">
        <v>28</v>
      </c>
      <c r="W173" s="1" t="s">
        <v>56</v>
      </c>
      <c r="X173" s="1" t="s">
        <v>30</v>
      </c>
    </row>
    <row r="174" spans="1:24" s="1" customFormat="1" x14ac:dyDescent="0.25">
      <c r="A174" s="4">
        <v>170</v>
      </c>
      <c r="B174" s="4">
        <v>17</v>
      </c>
      <c r="C174" s="5">
        <v>7</v>
      </c>
      <c r="D174" s="5" t="str" cm="1">
        <f t="array" ref="D174">VLOOKUP(B174,辅助表!A:B,2,0)&amp;"-"&amp;INDEX(辅助表!$P$2:$S$13,(Sheet1!C174+1),VLOOKUP(B174,辅助表!A:E,5,0))&amp;"|3-"&amp;INDEX(辅助表!$V$2:$Y$13,(Sheet1!C174+1),VLOOKUP(B174,辅助表!A:E,5,0))</f>
        <v>74-36|3-60000</v>
      </c>
      <c r="E174" s="5">
        <v>30008</v>
      </c>
      <c r="F174" s="5">
        <f t="shared" si="90"/>
        <v>700</v>
      </c>
      <c r="G174" s="5"/>
      <c r="H174" s="5"/>
      <c r="I174" s="10" t="s">
        <v>44</v>
      </c>
      <c r="J174" s="14">
        <v>3</v>
      </c>
      <c r="K174" s="5"/>
      <c r="L174" s="9" t="str">
        <f t="shared" si="68"/>
        <v>&lt;span color='#FFFFFF'&gt;触发暴击时，有7%&lt;/span&gt;&lt;span color='#45FF7A'&gt;(+1%)&lt;/span&gt;&lt;span color='#FFFFFF'&gt;概率获得1枚铜钱&lt;/span&gt;</v>
      </c>
      <c r="O174" s="1" t="s">
        <v>28</v>
      </c>
      <c r="P174" s="1" t="s">
        <v>55</v>
      </c>
      <c r="Q174" s="1" t="str">
        <f t="shared" si="88"/>
        <v>7%</v>
      </c>
      <c r="R174" s="1" t="s">
        <v>30</v>
      </c>
      <c r="S174" s="1" t="s">
        <v>31</v>
      </c>
      <c r="T174" s="1" t="str">
        <f t="shared" si="89"/>
        <v>(+1%)</v>
      </c>
      <c r="U174" s="1" t="s">
        <v>30</v>
      </c>
      <c r="V174" s="1" t="s">
        <v>28</v>
      </c>
      <c r="W174" s="1" t="s">
        <v>56</v>
      </c>
      <c r="X174" s="1" t="s">
        <v>30</v>
      </c>
    </row>
    <row r="175" spans="1:24" s="1" customFormat="1" x14ac:dyDescent="0.25">
      <c r="A175" s="4">
        <v>171</v>
      </c>
      <c r="B175" s="4">
        <v>17</v>
      </c>
      <c r="C175" s="5">
        <v>8</v>
      </c>
      <c r="D175" s="5" t="str" cm="1">
        <f t="array" ref="D175">VLOOKUP(B175,辅助表!A:B,2,0)&amp;"-"&amp;INDEX(辅助表!$P$2:$S$13,(Sheet1!C175+1),VLOOKUP(B175,辅助表!A:E,5,0))&amp;"|3-"&amp;INDEX(辅助表!$V$2:$Y$13,(Sheet1!C175+1),VLOOKUP(B175,辅助表!A:E,5,0))</f>
        <v>74-48|3-90000</v>
      </c>
      <c r="E175" s="5">
        <v>30008</v>
      </c>
      <c r="F175" s="5">
        <f t="shared" si="90"/>
        <v>800</v>
      </c>
      <c r="G175" s="5"/>
      <c r="H175" s="5"/>
      <c r="I175" s="10" t="s">
        <v>44</v>
      </c>
      <c r="J175" s="14">
        <v>3</v>
      </c>
      <c r="K175" s="5"/>
      <c r="L175" s="9" t="str">
        <f t="shared" si="68"/>
        <v>&lt;span color='#FFFFFF'&gt;触发暴击时，有8%&lt;/span&gt;&lt;span color='#45FF7A'&gt;(+1%)&lt;/span&gt;&lt;span color='#FFFFFF'&gt;概率获得1枚铜钱&lt;/span&gt;</v>
      </c>
      <c r="O175" s="1" t="s">
        <v>28</v>
      </c>
      <c r="P175" s="1" t="s">
        <v>55</v>
      </c>
      <c r="Q175" s="1" t="str">
        <f t="shared" si="88"/>
        <v>8%</v>
      </c>
      <c r="R175" s="1" t="s">
        <v>30</v>
      </c>
      <c r="S175" s="1" t="s">
        <v>31</v>
      </c>
      <c r="T175" s="1" t="str">
        <f t="shared" si="89"/>
        <v>(+1%)</v>
      </c>
      <c r="U175" s="1" t="s">
        <v>30</v>
      </c>
      <c r="V175" s="1" t="s">
        <v>28</v>
      </c>
      <c r="W175" s="1" t="s">
        <v>56</v>
      </c>
      <c r="X175" s="1" t="s">
        <v>30</v>
      </c>
    </row>
    <row r="176" spans="1:24" s="1" customFormat="1" x14ac:dyDescent="0.25">
      <c r="A176" s="4">
        <v>172</v>
      </c>
      <c r="B176" s="4">
        <f t="shared" ref="B176:B177" si="91">B175</f>
        <v>17</v>
      </c>
      <c r="C176" s="5">
        <f t="shared" ref="C176:C177" si="92">C175+1</f>
        <v>9</v>
      </c>
      <c r="D176" s="5" t="str" cm="1">
        <f t="array" ref="D176">VLOOKUP(B176,辅助表!A:B,2,0)&amp;"-"&amp;INDEX(辅助表!$P$2:$S$13,(Sheet1!C176+1),VLOOKUP(B176,辅助表!A:E,5,0))&amp;"|3-"&amp;INDEX(辅助表!$V$2:$Y$13,(Sheet1!C176+1),VLOOKUP(B176,辅助表!A:E,5,0))</f>
        <v>74-64|3-120000</v>
      </c>
      <c r="E176" s="5">
        <f t="shared" ref="E176:E177" si="93">E175</f>
        <v>30008</v>
      </c>
      <c r="F176" s="5">
        <f t="shared" si="90"/>
        <v>900</v>
      </c>
      <c r="G176" s="5"/>
      <c r="H176" s="5"/>
      <c r="I176" s="10" t="s">
        <v>44</v>
      </c>
      <c r="J176" s="14">
        <v>3</v>
      </c>
      <c r="K176" s="5"/>
      <c r="L176" s="9" t="str">
        <f t="shared" si="68"/>
        <v>&lt;span color='#FFFFFF'&gt;触发暴击时，有9%&lt;/span&gt;&lt;span color='#45FF7A'&gt;(+1%)&lt;/span&gt;&lt;span color='#FFFFFF'&gt;概率获得1枚铜钱&lt;/span&gt;</v>
      </c>
      <c r="O176" s="1" t="s">
        <v>28</v>
      </c>
      <c r="P176" s="1" t="s">
        <v>55</v>
      </c>
      <c r="Q176" s="1" t="str">
        <f t="shared" si="88"/>
        <v>9%</v>
      </c>
      <c r="R176" s="1" t="s">
        <v>30</v>
      </c>
      <c r="S176" s="1" t="s">
        <v>31</v>
      </c>
      <c r="T176" s="1" t="str">
        <f>"(+"&amp;(F177-F176)/100&amp;"%)"</f>
        <v>(+1%)</v>
      </c>
      <c r="U176" s="1" t="s">
        <v>30</v>
      </c>
      <c r="V176" s="1" t="s">
        <v>28</v>
      </c>
      <c r="W176" s="1" t="s">
        <v>56</v>
      </c>
      <c r="X176" s="1" t="s">
        <v>30</v>
      </c>
    </row>
    <row r="177" spans="1:24" s="1" customFormat="1" x14ac:dyDescent="0.25">
      <c r="A177" s="4">
        <v>173</v>
      </c>
      <c r="B177" s="4">
        <f t="shared" si="91"/>
        <v>17</v>
      </c>
      <c r="C177" s="5">
        <f t="shared" si="92"/>
        <v>10</v>
      </c>
      <c r="D177" s="5"/>
      <c r="E177" s="5">
        <f t="shared" si="93"/>
        <v>30008</v>
      </c>
      <c r="F177" s="5">
        <f t="shared" si="90"/>
        <v>1000</v>
      </c>
      <c r="G177" s="5"/>
      <c r="H177" s="5"/>
      <c r="I177" s="10" t="s">
        <v>44</v>
      </c>
      <c r="J177" s="14">
        <v>3</v>
      </c>
      <c r="K177" s="5"/>
      <c r="L177" s="9" t="str">
        <f t="shared" si="68"/>
        <v>&lt;span color='#FFFFFF'&gt;触发暴击时，有10%&lt;/span&gt;&lt;span color='#FFFFFF'&gt;概率获得1枚铜钱&lt;/span&gt;</v>
      </c>
      <c r="O177" s="1" t="s">
        <v>28</v>
      </c>
      <c r="P177" s="1" t="s">
        <v>55</v>
      </c>
      <c r="Q177" s="1" t="str">
        <f t="shared" si="88"/>
        <v>10%</v>
      </c>
      <c r="R177" s="1" t="s">
        <v>30</v>
      </c>
      <c r="V177" s="1" t="s">
        <v>28</v>
      </c>
      <c r="W177" s="1" t="s">
        <v>56</v>
      </c>
      <c r="X177" s="1" t="s">
        <v>30</v>
      </c>
    </row>
    <row r="178" spans="1:24" s="1" customFormat="1" x14ac:dyDescent="0.25">
      <c r="A178" s="6">
        <v>174</v>
      </c>
      <c r="B178" s="6">
        <v>18</v>
      </c>
      <c r="C178" s="7">
        <v>1</v>
      </c>
      <c r="D178" s="7" t="str" cm="1">
        <f t="array" ref="D178">VLOOKUP(B178,辅助表!A:B,2,0)&amp;"-"&amp;INDEX(辅助表!$P$2:$S$13,(Sheet1!C178+1),VLOOKUP(B178,辅助表!A:E,5,0))&amp;"|3-"&amp;INDEX(辅助表!$V$2:$Y$13,(Sheet1!C178+1),VLOOKUP(B178,辅助表!A:E,5,0))</f>
        <v>75-3|3-4000</v>
      </c>
      <c r="E178" s="7">
        <v>30009</v>
      </c>
      <c r="F178" s="7"/>
      <c r="G178" s="7">
        <v>200</v>
      </c>
      <c r="H178" s="7">
        <v>150</v>
      </c>
      <c r="I178" s="11"/>
      <c r="J178" s="7">
        <v>3</v>
      </c>
      <c r="K178" s="7"/>
      <c r="L178" s="9" t="str">
        <f t="shared" si="68"/>
        <v>&lt;span color='#FFFFFF'&gt;每回合额外获得当前持有铜钱的2%&lt;/span&gt;&lt;span color='#45FF7A'&gt;(+2%)&lt;/span&gt;&lt;span color='#FFFFFF'&gt;，最大上限150枚铜钱&lt;/span&gt;</v>
      </c>
      <c r="O178" s="1" t="s">
        <v>28</v>
      </c>
      <c r="P178" s="15" t="s">
        <v>123</v>
      </c>
      <c r="Q178" s="1" t="str">
        <f>G178/100&amp;"%"</f>
        <v>2%</v>
      </c>
      <c r="R178" s="1" t="s">
        <v>30</v>
      </c>
      <c r="S178" s="1" t="s">
        <v>31</v>
      </c>
      <c r="T178" s="1" t="str">
        <f>"(+"&amp;(G179-G178)/100&amp;"%)"</f>
        <v>(+2%)</v>
      </c>
      <c r="U178" s="1" t="s">
        <v>30</v>
      </c>
      <c r="V178" s="1" t="s">
        <v>28</v>
      </c>
      <c r="W178" s="15" t="s">
        <v>124</v>
      </c>
      <c r="X178" s="1" t="s">
        <v>30</v>
      </c>
    </row>
    <row r="179" spans="1:24" s="1" customFormat="1" x14ac:dyDescent="0.25">
      <c r="A179" s="6">
        <v>175</v>
      </c>
      <c r="B179" s="6">
        <v>18</v>
      </c>
      <c r="C179" s="7">
        <v>2</v>
      </c>
      <c r="D179" s="7" t="str" cm="1">
        <f t="array" ref="D179">VLOOKUP(B179,辅助表!A:B,2,0)&amp;"-"&amp;INDEX(辅助表!$P$2:$S$13,(Sheet1!C179+1),VLOOKUP(B179,辅助表!A:E,5,0))&amp;"|3-"&amp;INDEX(辅助表!$V$2:$Y$13,(Sheet1!C179+1),VLOOKUP(B179,辅助表!A:E,5,0))</f>
        <v>75-6|3-8000</v>
      </c>
      <c r="E179" s="7">
        <v>30009</v>
      </c>
      <c r="F179" s="7"/>
      <c r="G179" s="7">
        <v>400</v>
      </c>
      <c r="H179" s="7">
        <v>150</v>
      </c>
      <c r="I179" s="11"/>
      <c r="J179" s="7">
        <v>3</v>
      </c>
      <c r="K179" s="7"/>
      <c r="L179" s="9" t="str">
        <f t="shared" si="68"/>
        <v>&lt;span color='#FFFFFF'&gt;每回合额外获得当前持有铜钱的4%&lt;/span&gt;&lt;span color='#45FF7A'&gt;(+2%)&lt;/span&gt;&lt;span color='#FFFFFF'&gt;，最大上限150枚铜钱&lt;/span&gt;</v>
      </c>
      <c r="O179" s="1" t="s">
        <v>28</v>
      </c>
      <c r="P179" s="15" t="s">
        <v>123</v>
      </c>
      <c r="Q179" s="1" t="str">
        <f t="shared" ref="Q179:Q186" si="94">G179/100&amp;"%"</f>
        <v>4%</v>
      </c>
      <c r="R179" s="1" t="s">
        <v>30</v>
      </c>
      <c r="S179" s="1" t="s">
        <v>31</v>
      </c>
      <c r="T179" s="1" t="str">
        <f t="shared" ref="T179:T185" si="95">"(+"&amp;(G180-G179)/100&amp;"%)"</f>
        <v>(+2%)</v>
      </c>
      <c r="U179" s="1" t="s">
        <v>30</v>
      </c>
      <c r="V179" s="1" t="s">
        <v>28</v>
      </c>
      <c r="W179" s="15" t="s">
        <v>124</v>
      </c>
      <c r="X179" s="1" t="s">
        <v>30</v>
      </c>
    </row>
    <row r="180" spans="1:24" s="1" customFormat="1" x14ac:dyDescent="0.25">
      <c r="A180" s="6">
        <v>176</v>
      </c>
      <c r="B180" s="6">
        <v>18</v>
      </c>
      <c r="C180" s="7">
        <v>3</v>
      </c>
      <c r="D180" s="7" t="str" cm="1">
        <f t="array" ref="D180">VLOOKUP(B180,辅助表!A:B,2,0)&amp;"-"&amp;INDEX(辅助表!$P$2:$S$13,(Sheet1!C180+1),VLOOKUP(B180,辅助表!A:E,5,0))&amp;"|3-"&amp;INDEX(辅助表!$V$2:$Y$13,(Sheet1!C180+1),VLOOKUP(B180,辅助表!A:E,5,0))</f>
        <v>75-10|3-15000</v>
      </c>
      <c r="E180" s="7">
        <v>30009</v>
      </c>
      <c r="F180" s="7"/>
      <c r="G180" s="7">
        <v>600</v>
      </c>
      <c r="H180" s="7">
        <v>150</v>
      </c>
      <c r="I180" s="11"/>
      <c r="J180" s="7">
        <v>3</v>
      </c>
      <c r="K180" s="7"/>
      <c r="L180" s="9" t="str">
        <f t="shared" si="68"/>
        <v>&lt;span color='#FFFFFF'&gt;每回合额外获得当前持有铜钱的6%&lt;/span&gt;&lt;span color='#45FF7A'&gt;(+2%)&lt;/span&gt;&lt;span color='#FFFFFF'&gt;，最大上限150枚铜钱&lt;/span&gt;</v>
      </c>
      <c r="O180" s="1" t="s">
        <v>28</v>
      </c>
      <c r="P180" s="15" t="s">
        <v>123</v>
      </c>
      <c r="Q180" s="1" t="str">
        <f t="shared" si="94"/>
        <v>6%</v>
      </c>
      <c r="R180" s="1" t="s">
        <v>30</v>
      </c>
      <c r="S180" s="1" t="s">
        <v>31</v>
      </c>
      <c r="T180" s="1" t="str">
        <f t="shared" si="95"/>
        <v>(+2%)</v>
      </c>
      <c r="U180" s="1" t="s">
        <v>30</v>
      </c>
      <c r="V180" s="1" t="s">
        <v>28</v>
      </c>
      <c r="W180" s="15" t="s">
        <v>124</v>
      </c>
      <c r="X180" s="1" t="s">
        <v>30</v>
      </c>
    </row>
    <row r="181" spans="1:24" s="1" customFormat="1" x14ac:dyDescent="0.25">
      <c r="A181" s="6">
        <v>177</v>
      </c>
      <c r="B181" s="6">
        <v>18</v>
      </c>
      <c r="C181" s="7">
        <v>4</v>
      </c>
      <c r="D181" s="7" t="str" cm="1">
        <f t="array" ref="D181">VLOOKUP(B181,辅助表!A:B,2,0)&amp;"-"&amp;INDEX(辅助表!$P$2:$S$13,(Sheet1!C181+1),VLOOKUP(B181,辅助表!A:E,5,0))&amp;"|3-"&amp;INDEX(辅助表!$V$2:$Y$13,(Sheet1!C181+1),VLOOKUP(B181,辅助表!A:E,5,0))</f>
        <v>75-16|3-30000</v>
      </c>
      <c r="E181" s="7">
        <v>30009</v>
      </c>
      <c r="F181" s="7"/>
      <c r="G181" s="7">
        <v>800</v>
      </c>
      <c r="H181" s="7">
        <v>150</v>
      </c>
      <c r="I181" s="11"/>
      <c r="J181" s="7">
        <v>3</v>
      </c>
      <c r="K181" s="7"/>
      <c r="L181" s="9" t="str">
        <f t="shared" si="68"/>
        <v>&lt;span color='#FFFFFF'&gt;每回合额外获得当前持有铜钱的8%&lt;/span&gt;&lt;span color='#45FF7A'&gt;(+2%)&lt;/span&gt;&lt;span color='#FFFFFF'&gt;，最大上限150枚铜钱&lt;/span&gt;</v>
      </c>
      <c r="O181" s="1" t="s">
        <v>28</v>
      </c>
      <c r="P181" s="15" t="s">
        <v>123</v>
      </c>
      <c r="Q181" s="1" t="str">
        <f t="shared" si="94"/>
        <v>8%</v>
      </c>
      <c r="R181" s="1" t="s">
        <v>30</v>
      </c>
      <c r="S181" s="1" t="s">
        <v>31</v>
      </c>
      <c r="T181" s="1" t="str">
        <f t="shared" si="95"/>
        <v>(+2%)</v>
      </c>
      <c r="U181" s="1" t="s">
        <v>30</v>
      </c>
      <c r="V181" s="1" t="s">
        <v>28</v>
      </c>
      <c r="W181" s="15" t="s">
        <v>124</v>
      </c>
      <c r="X181" s="1" t="s">
        <v>30</v>
      </c>
    </row>
    <row r="182" spans="1:24" s="1" customFormat="1" x14ac:dyDescent="0.25">
      <c r="A182" s="6">
        <v>178</v>
      </c>
      <c r="B182" s="6">
        <v>18</v>
      </c>
      <c r="C182" s="7">
        <v>5</v>
      </c>
      <c r="D182" s="7" t="str" cm="1">
        <f t="array" ref="D182">VLOOKUP(B182,辅助表!A:B,2,0)&amp;"-"&amp;INDEX(辅助表!$P$2:$S$13,(Sheet1!C182+1),VLOOKUP(B182,辅助表!A:E,5,0))&amp;"|3-"&amp;INDEX(辅助表!$V$2:$Y$13,(Sheet1!C182+1),VLOOKUP(B182,辅助表!A:E,5,0))</f>
        <v>75-24|3-50000</v>
      </c>
      <c r="E182" s="7">
        <v>30009</v>
      </c>
      <c r="F182" s="7"/>
      <c r="G182" s="7">
        <v>1000</v>
      </c>
      <c r="H182" s="7">
        <v>150</v>
      </c>
      <c r="I182" s="11"/>
      <c r="J182" s="7">
        <v>3</v>
      </c>
      <c r="K182" s="7"/>
      <c r="L182" s="9" t="str">
        <f t="shared" si="68"/>
        <v>&lt;span color='#FFFFFF'&gt;每回合额外获得当前持有铜钱的10%&lt;/span&gt;&lt;span color='#45FF7A'&gt;(+2%)&lt;/span&gt;&lt;span color='#FFFFFF'&gt;，最大上限150枚铜钱&lt;/span&gt;</v>
      </c>
      <c r="O182" s="1" t="s">
        <v>28</v>
      </c>
      <c r="P182" s="15" t="s">
        <v>123</v>
      </c>
      <c r="Q182" s="1" t="str">
        <f t="shared" si="94"/>
        <v>10%</v>
      </c>
      <c r="R182" s="1" t="s">
        <v>30</v>
      </c>
      <c r="S182" s="1" t="s">
        <v>31</v>
      </c>
      <c r="T182" s="1" t="str">
        <f t="shared" si="95"/>
        <v>(+2%)</v>
      </c>
      <c r="U182" s="1" t="s">
        <v>30</v>
      </c>
      <c r="V182" s="1" t="s">
        <v>28</v>
      </c>
      <c r="W182" s="15" t="s">
        <v>124</v>
      </c>
      <c r="X182" s="1" t="s">
        <v>30</v>
      </c>
    </row>
    <row r="183" spans="1:24" s="1" customFormat="1" x14ac:dyDescent="0.25">
      <c r="A183" s="6">
        <v>179</v>
      </c>
      <c r="B183" s="6">
        <v>18</v>
      </c>
      <c r="C183" s="7">
        <v>6</v>
      </c>
      <c r="D183" s="7" t="str" cm="1">
        <f t="array" ref="D183">VLOOKUP(B183,辅助表!A:B,2,0)&amp;"-"&amp;INDEX(辅助表!$P$2:$S$13,(Sheet1!C183+1),VLOOKUP(B183,辅助表!A:E,5,0))&amp;"|3-"&amp;INDEX(辅助表!$V$2:$Y$13,(Sheet1!C183+1),VLOOKUP(B183,辅助表!A:E,5,0))</f>
        <v>75-32|3-80000</v>
      </c>
      <c r="E183" s="7">
        <v>30009</v>
      </c>
      <c r="F183" s="7"/>
      <c r="G183" s="7">
        <v>1200</v>
      </c>
      <c r="H183" s="7">
        <v>150</v>
      </c>
      <c r="I183" s="11"/>
      <c r="J183" s="7">
        <v>3</v>
      </c>
      <c r="K183" s="7"/>
      <c r="L183" s="9" t="str">
        <f t="shared" si="68"/>
        <v>&lt;span color='#FFFFFF'&gt;每回合额外获得当前持有铜钱的12%&lt;/span&gt;&lt;span color='#45FF7A'&gt;(+2%)&lt;/span&gt;&lt;span color='#FFFFFF'&gt;，最大上限150枚铜钱&lt;/span&gt;</v>
      </c>
      <c r="O183" s="1" t="s">
        <v>28</v>
      </c>
      <c r="P183" s="15" t="s">
        <v>123</v>
      </c>
      <c r="Q183" s="1" t="str">
        <f t="shared" si="94"/>
        <v>12%</v>
      </c>
      <c r="R183" s="1" t="s">
        <v>30</v>
      </c>
      <c r="S183" s="1" t="s">
        <v>31</v>
      </c>
      <c r="T183" s="1" t="str">
        <f t="shared" si="95"/>
        <v>(+2%)</v>
      </c>
      <c r="U183" s="1" t="s">
        <v>30</v>
      </c>
      <c r="V183" s="1" t="s">
        <v>28</v>
      </c>
      <c r="W183" s="15" t="s">
        <v>124</v>
      </c>
      <c r="X183" s="1" t="s">
        <v>30</v>
      </c>
    </row>
    <row r="184" spans="1:24" s="1" customFormat="1" x14ac:dyDescent="0.25">
      <c r="A184" s="6">
        <v>180</v>
      </c>
      <c r="B184" s="6">
        <v>18</v>
      </c>
      <c r="C184" s="7">
        <v>7</v>
      </c>
      <c r="D184" s="7" t="str" cm="1">
        <f t="array" ref="D184">VLOOKUP(B184,辅助表!A:B,2,0)&amp;"-"&amp;INDEX(辅助表!$P$2:$S$13,(Sheet1!C184+1),VLOOKUP(B184,辅助表!A:E,5,0))&amp;"|3-"&amp;INDEX(辅助表!$V$2:$Y$13,(Sheet1!C184+1),VLOOKUP(B184,辅助表!A:E,5,0))</f>
        <v>75-44|3-120000</v>
      </c>
      <c r="E184" s="7">
        <v>30009</v>
      </c>
      <c r="F184" s="7"/>
      <c r="G184" s="7">
        <v>1400</v>
      </c>
      <c r="H184" s="7">
        <v>150</v>
      </c>
      <c r="I184" s="11"/>
      <c r="J184" s="7">
        <v>3</v>
      </c>
      <c r="K184" s="7"/>
      <c r="L184" s="9" t="str">
        <f t="shared" si="68"/>
        <v>&lt;span color='#FFFFFF'&gt;每回合额外获得当前持有铜钱的14%&lt;/span&gt;&lt;span color='#45FF7A'&gt;(+2%)&lt;/span&gt;&lt;span color='#FFFFFF'&gt;，最大上限150枚铜钱&lt;/span&gt;</v>
      </c>
      <c r="O184" s="1" t="s">
        <v>28</v>
      </c>
      <c r="P184" s="15" t="s">
        <v>123</v>
      </c>
      <c r="Q184" s="1" t="str">
        <f t="shared" si="94"/>
        <v>14%</v>
      </c>
      <c r="R184" s="1" t="s">
        <v>30</v>
      </c>
      <c r="S184" s="1" t="s">
        <v>31</v>
      </c>
      <c r="T184" s="1" t="str">
        <f t="shared" si="95"/>
        <v>(+2%)</v>
      </c>
      <c r="U184" s="1" t="s">
        <v>30</v>
      </c>
      <c r="V184" s="1" t="s">
        <v>28</v>
      </c>
      <c r="W184" s="15" t="s">
        <v>124</v>
      </c>
      <c r="X184" s="1" t="s">
        <v>30</v>
      </c>
    </row>
    <row r="185" spans="1:24" s="1" customFormat="1" x14ac:dyDescent="0.25">
      <c r="A185" s="6">
        <v>181</v>
      </c>
      <c r="B185" s="6">
        <f t="shared" ref="B185:B186" si="96">B184</f>
        <v>18</v>
      </c>
      <c r="C185" s="7">
        <f t="shared" ref="C185:C186" si="97">C184+1</f>
        <v>8</v>
      </c>
      <c r="D185" s="7" t="str" cm="1">
        <f t="array" ref="D185">VLOOKUP(B185,辅助表!A:B,2,0)&amp;"-"&amp;INDEX(辅助表!$P$2:$S$13,(Sheet1!C185+1),VLOOKUP(B185,辅助表!A:E,5,0))&amp;"|3-"&amp;INDEX(辅助表!$V$2:$Y$13,(Sheet1!C185+1),VLOOKUP(B185,辅助表!A:E,5,0))</f>
        <v>75-56|3-150000</v>
      </c>
      <c r="E185" s="7">
        <f t="shared" ref="E185:E186" si="98">E184</f>
        <v>30009</v>
      </c>
      <c r="F185" s="7"/>
      <c r="G185" s="7">
        <v>1600</v>
      </c>
      <c r="H185" s="7">
        <v>150</v>
      </c>
      <c r="I185" s="11"/>
      <c r="J185" s="7">
        <f t="shared" ref="J185:J186" si="99">J184</f>
        <v>3</v>
      </c>
      <c r="K185" s="7"/>
      <c r="L185" s="9" t="str">
        <f t="shared" si="68"/>
        <v>&lt;span color='#FFFFFF'&gt;每回合额外获得当前持有铜钱的16%&lt;/span&gt;&lt;span color='#45FF7A'&gt;(+2%)&lt;/span&gt;&lt;span color='#FFFFFF'&gt;，最大上限150枚铜钱&lt;/span&gt;</v>
      </c>
      <c r="O185" s="1" t="s">
        <v>28</v>
      </c>
      <c r="P185" s="15" t="s">
        <v>123</v>
      </c>
      <c r="Q185" s="1" t="str">
        <f t="shared" si="94"/>
        <v>16%</v>
      </c>
      <c r="R185" s="1" t="s">
        <v>30</v>
      </c>
      <c r="S185" s="1" t="s">
        <v>31</v>
      </c>
      <c r="T185" s="1" t="str">
        <f t="shared" si="95"/>
        <v>(+2%)</v>
      </c>
      <c r="U185" s="1" t="s">
        <v>30</v>
      </c>
      <c r="V185" s="1" t="s">
        <v>28</v>
      </c>
      <c r="W185" s="15" t="s">
        <v>124</v>
      </c>
      <c r="X185" s="1" t="s">
        <v>30</v>
      </c>
    </row>
    <row r="186" spans="1:24" s="1" customFormat="1" x14ac:dyDescent="0.25">
      <c r="A186" s="6">
        <v>182</v>
      </c>
      <c r="B186" s="6">
        <f t="shared" si="96"/>
        <v>18</v>
      </c>
      <c r="C186" s="7">
        <f t="shared" si="97"/>
        <v>9</v>
      </c>
      <c r="D186" s="7"/>
      <c r="E186" s="7">
        <f t="shared" si="98"/>
        <v>30009</v>
      </c>
      <c r="F186" s="7"/>
      <c r="G186" s="7">
        <v>1800</v>
      </c>
      <c r="H186" s="7">
        <v>150</v>
      </c>
      <c r="I186" s="11"/>
      <c r="J186" s="7">
        <f t="shared" si="99"/>
        <v>3</v>
      </c>
      <c r="K186" s="7"/>
      <c r="L186" s="9" t="str">
        <f t="shared" si="68"/>
        <v>&lt;span color='#FFFFFF'&gt;每回合额外获得当前持有铜钱的18%&lt;/span&gt;&lt;span color='#FFFFFF'&gt;，最大上限150枚铜钱&lt;/span&gt;</v>
      </c>
      <c r="O186" s="1" t="s">
        <v>28</v>
      </c>
      <c r="P186" s="15" t="s">
        <v>123</v>
      </c>
      <c r="Q186" s="1" t="str">
        <f t="shared" si="94"/>
        <v>18%</v>
      </c>
      <c r="R186" s="1" t="s">
        <v>30</v>
      </c>
      <c r="V186" s="1" t="s">
        <v>28</v>
      </c>
      <c r="W186" s="15" t="s">
        <v>124</v>
      </c>
      <c r="X186" s="1" t="s">
        <v>30</v>
      </c>
    </row>
    <row r="187" spans="1:24" s="1" customFormat="1" x14ac:dyDescent="0.25">
      <c r="A187" s="2">
        <v>183</v>
      </c>
      <c r="B187" s="2">
        <v>19</v>
      </c>
      <c r="C187" s="3">
        <v>1</v>
      </c>
      <c r="D187" s="3" t="str" cm="1">
        <f t="array" ref="D187">VLOOKUP(B187,辅助表!A:B,2,0)&amp;"-"&amp;INDEX(辅助表!$P$2:$S$13,(Sheet1!C187+1),VLOOKUP(B187,辅助表!A:E,5,0))&amp;"|3-"&amp;INDEX(辅助表!$V$2:$Y$13,(Sheet1!C187+1),VLOOKUP(B187,辅助表!A:E,5,0))</f>
        <v>76-3|3-8000</v>
      </c>
      <c r="E187" s="3">
        <v>30010</v>
      </c>
      <c r="F187" s="3"/>
      <c r="G187" s="3">
        <v>400</v>
      </c>
      <c r="H187" s="3">
        <v>1000</v>
      </c>
      <c r="I187" s="8"/>
      <c r="J187" s="3">
        <v>3</v>
      </c>
      <c r="K187" s="3"/>
      <c r="L187" s="9" t="str">
        <f t="shared" si="68"/>
        <v>&lt;span color='#FFFFFF'&gt;提升当前持有星穹石*4%的攻击力，最多提升10%&lt;/span&gt;&lt;span color='#45FF7A'&gt;(+10%)&lt;/span&gt;&lt;span color='#FFFFFF'&gt;攻击力&lt;/span&gt;</v>
      </c>
      <c r="O187" s="1" t="s">
        <v>28</v>
      </c>
      <c r="P187" s="15" t="s">
        <v>125</v>
      </c>
      <c r="Q187" s="1" t="str">
        <f>H187/100&amp;"%"</f>
        <v>10%</v>
      </c>
      <c r="R187" s="1" t="s">
        <v>30</v>
      </c>
      <c r="S187" s="1" t="s">
        <v>31</v>
      </c>
      <c r="T187" s="1" t="str">
        <f>"(+"&amp;(H188-H187)/100&amp;"%)"</f>
        <v>(+10%)</v>
      </c>
      <c r="U187" s="1" t="s">
        <v>30</v>
      </c>
      <c r="V187" s="1" t="s">
        <v>28</v>
      </c>
      <c r="W187" s="1" t="s">
        <v>57</v>
      </c>
      <c r="X187" s="1" t="s">
        <v>30</v>
      </c>
    </row>
    <row r="188" spans="1:24" s="1" customFormat="1" x14ac:dyDescent="0.25">
      <c r="A188" s="2">
        <v>184</v>
      </c>
      <c r="B188" s="2">
        <v>19</v>
      </c>
      <c r="C188" s="3">
        <v>2</v>
      </c>
      <c r="D188" s="3" t="str" cm="1">
        <f t="array" ref="D188">VLOOKUP(B188,辅助表!A:B,2,0)&amp;"-"&amp;INDEX(辅助表!$P$2:$S$13,(Sheet1!C188+1),VLOOKUP(B188,辅助表!A:E,5,0))&amp;"|3-"&amp;INDEX(辅助表!$V$2:$Y$13,(Sheet1!C188+1),VLOOKUP(B188,辅助表!A:E,5,0))</f>
        <v>76-6|3-15000</v>
      </c>
      <c r="E188" s="3">
        <v>30010</v>
      </c>
      <c r="F188" s="3"/>
      <c r="G188" s="3">
        <v>400</v>
      </c>
      <c r="H188" s="3">
        <v>2000</v>
      </c>
      <c r="I188" s="8"/>
      <c r="J188" s="3">
        <v>3</v>
      </c>
      <c r="K188" s="3"/>
      <c r="L188" s="9" t="str">
        <f t="shared" si="68"/>
        <v>&lt;span color='#FFFFFF'&gt;提升当前持有星穹石*4%的攻击力，最多提升20%&lt;/span&gt;&lt;span color='#45FF7A'&gt;(+10%)&lt;/span&gt;&lt;span color='#FFFFFF'&gt;攻击力&lt;/span&gt;</v>
      </c>
      <c r="O188" s="1" t="s">
        <v>28</v>
      </c>
      <c r="P188" s="15" t="s">
        <v>125</v>
      </c>
      <c r="Q188" s="1" t="str">
        <f t="shared" ref="Q188:Q193" si="100">H188/100&amp;"%"</f>
        <v>20%</v>
      </c>
      <c r="R188" s="1" t="s">
        <v>30</v>
      </c>
      <c r="S188" s="1" t="s">
        <v>31</v>
      </c>
      <c r="T188" s="1" t="str">
        <f t="shared" ref="T188:T192" si="101">"(+"&amp;(H189-H188)/100&amp;"%)"</f>
        <v>(+10%)</v>
      </c>
      <c r="U188" s="1" t="s">
        <v>30</v>
      </c>
      <c r="V188" s="1" t="s">
        <v>28</v>
      </c>
      <c r="W188" s="1" t="s">
        <v>57</v>
      </c>
      <c r="X188" s="1" t="s">
        <v>30</v>
      </c>
    </row>
    <row r="189" spans="1:24" s="1" customFormat="1" x14ac:dyDescent="0.25">
      <c r="A189" s="2">
        <v>185</v>
      </c>
      <c r="B189" s="2">
        <v>19</v>
      </c>
      <c r="C189" s="3">
        <v>3</v>
      </c>
      <c r="D189" s="3" t="str" cm="1">
        <f t="array" ref="D189">VLOOKUP(B189,辅助表!A:B,2,0)&amp;"-"&amp;INDEX(辅助表!$P$2:$S$13,(Sheet1!C189+1),VLOOKUP(B189,辅助表!A:E,5,0))&amp;"|3-"&amp;INDEX(辅助表!$V$2:$Y$13,(Sheet1!C189+1),VLOOKUP(B189,辅助表!A:E,5,0))</f>
        <v>76-12|3-30000</v>
      </c>
      <c r="E189" s="3">
        <v>30010</v>
      </c>
      <c r="F189" s="3"/>
      <c r="G189" s="3">
        <v>400</v>
      </c>
      <c r="H189" s="3">
        <v>3000</v>
      </c>
      <c r="I189" s="8"/>
      <c r="J189" s="3">
        <v>3</v>
      </c>
      <c r="K189" s="3"/>
      <c r="L189" s="9" t="str">
        <f t="shared" si="68"/>
        <v>&lt;span color='#FFFFFF'&gt;提升当前持有星穹石*4%的攻击力，最多提升30%&lt;/span&gt;&lt;span color='#45FF7A'&gt;(+10%)&lt;/span&gt;&lt;span color='#FFFFFF'&gt;攻击力&lt;/span&gt;</v>
      </c>
      <c r="O189" s="1" t="s">
        <v>28</v>
      </c>
      <c r="P189" s="15" t="s">
        <v>125</v>
      </c>
      <c r="Q189" s="1" t="str">
        <f t="shared" si="100"/>
        <v>30%</v>
      </c>
      <c r="R189" s="1" t="s">
        <v>30</v>
      </c>
      <c r="S189" s="1" t="s">
        <v>31</v>
      </c>
      <c r="T189" s="1" t="str">
        <f t="shared" si="101"/>
        <v>(+10%)</v>
      </c>
      <c r="U189" s="1" t="s">
        <v>30</v>
      </c>
      <c r="V189" s="1" t="s">
        <v>28</v>
      </c>
      <c r="W189" s="1" t="s">
        <v>57</v>
      </c>
      <c r="X189" s="1" t="s">
        <v>30</v>
      </c>
    </row>
    <row r="190" spans="1:24" s="1" customFormat="1" x14ac:dyDescent="0.25">
      <c r="A190" s="2">
        <v>186</v>
      </c>
      <c r="B190" s="2">
        <v>19</v>
      </c>
      <c r="C190" s="3">
        <v>4</v>
      </c>
      <c r="D190" s="3" t="str" cm="1">
        <f t="array" ref="D190">VLOOKUP(B190,辅助表!A:B,2,0)&amp;"-"&amp;INDEX(辅助表!$P$2:$S$13,(Sheet1!C190+1),VLOOKUP(B190,辅助表!A:E,5,0))&amp;"|3-"&amp;INDEX(辅助表!$V$2:$Y$13,(Sheet1!C190+1),VLOOKUP(B190,辅助表!A:E,5,0))</f>
        <v>76-20|3-50000</v>
      </c>
      <c r="E190" s="3">
        <v>30010</v>
      </c>
      <c r="F190" s="3"/>
      <c r="G190" s="3">
        <v>400</v>
      </c>
      <c r="H190" s="3">
        <v>4000</v>
      </c>
      <c r="I190" s="8"/>
      <c r="J190" s="3">
        <v>3</v>
      </c>
      <c r="K190" s="3"/>
      <c r="L190" s="9" t="str">
        <f t="shared" si="68"/>
        <v>&lt;span color='#FFFFFF'&gt;提升当前持有星穹石*4%的攻击力，最多提升40%&lt;/span&gt;&lt;span color='#45FF7A'&gt;(+10%)&lt;/span&gt;&lt;span color='#FFFFFF'&gt;攻击力&lt;/span&gt;</v>
      </c>
      <c r="O190" s="1" t="s">
        <v>28</v>
      </c>
      <c r="P190" s="15" t="s">
        <v>125</v>
      </c>
      <c r="Q190" s="1" t="str">
        <f t="shared" si="100"/>
        <v>40%</v>
      </c>
      <c r="R190" s="1" t="s">
        <v>30</v>
      </c>
      <c r="S190" s="1" t="s">
        <v>31</v>
      </c>
      <c r="T190" s="1" t="str">
        <f t="shared" si="101"/>
        <v>(+10%)</v>
      </c>
      <c r="U190" s="1" t="s">
        <v>30</v>
      </c>
      <c r="V190" s="1" t="s">
        <v>28</v>
      </c>
      <c r="W190" s="1" t="s">
        <v>57</v>
      </c>
      <c r="X190" s="1" t="s">
        <v>30</v>
      </c>
    </row>
    <row r="191" spans="1:24" s="1" customFormat="1" x14ac:dyDescent="0.25">
      <c r="A191" s="2">
        <v>187</v>
      </c>
      <c r="B191" s="2">
        <v>19</v>
      </c>
      <c r="C191" s="3">
        <v>5</v>
      </c>
      <c r="D191" s="3" t="str" cm="1">
        <f t="array" ref="D191">VLOOKUP(B191,辅助表!A:B,2,0)&amp;"-"&amp;INDEX(辅助表!$P$2:$S$13,(Sheet1!C191+1),VLOOKUP(B191,辅助表!A:E,5,0))&amp;"|3-"&amp;INDEX(辅助表!$V$2:$Y$13,(Sheet1!C191+1),VLOOKUP(B191,辅助表!A:E,5,0))</f>
        <v>76-28|3-100000</v>
      </c>
      <c r="E191" s="3">
        <v>30010</v>
      </c>
      <c r="F191" s="3"/>
      <c r="G191" s="3">
        <v>400</v>
      </c>
      <c r="H191" s="3">
        <v>5000</v>
      </c>
      <c r="I191" s="8"/>
      <c r="J191" s="3">
        <v>3</v>
      </c>
      <c r="K191" s="3"/>
      <c r="L191" s="9" t="str">
        <f t="shared" si="68"/>
        <v>&lt;span color='#FFFFFF'&gt;提升当前持有星穹石*4%的攻击力，最多提升50%&lt;/span&gt;&lt;span color='#45FF7A'&gt;(+10%)&lt;/span&gt;&lt;span color='#FFFFFF'&gt;攻击力&lt;/span&gt;</v>
      </c>
      <c r="O191" s="1" t="s">
        <v>28</v>
      </c>
      <c r="P191" s="15" t="s">
        <v>125</v>
      </c>
      <c r="Q191" s="1" t="str">
        <f t="shared" si="100"/>
        <v>50%</v>
      </c>
      <c r="R191" s="1" t="s">
        <v>30</v>
      </c>
      <c r="S191" s="1" t="s">
        <v>31</v>
      </c>
      <c r="T191" s="1" t="str">
        <f t="shared" si="101"/>
        <v>(+10%)</v>
      </c>
      <c r="U191" s="1" t="s">
        <v>30</v>
      </c>
      <c r="V191" s="1" t="s">
        <v>28</v>
      </c>
      <c r="W191" s="1" t="s">
        <v>57</v>
      </c>
      <c r="X191" s="1" t="s">
        <v>30</v>
      </c>
    </row>
    <row r="192" spans="1:24" s="1" customFormat="1" x14ac:dyDescent="0.25">
      <c r="A192" s="2">
        <v>188</v>
      </c>
      <c r="B192" s="2">
        <f t="shared" ref="B192:B193" si="102">B191</f>
        <v>19</v>
      </c>
      <c r="C192" s="3">
        <f t="shared" ref="C192:C193" si="103">C191+1</f>
        <v>6</v>
      </c>
      <c r="D192" s="3" t="str" cm="1">
        <f t="array" ref="D192">VLOOKUP(B192,辅助表!A:B,2,0)&amp;"-"&amp;INDEX(辅助表!$P$2:$S$13,(Sheet1!C192+1),VLOOKUP(B192,辅助表!A:E,5,0))&amp;"|3-"&amp;INDEX(辅助表!$V$2:$Y$13,(Sheet1!C192+1),VLOOKUP(B192,辅助表!A:E,5,0))</f>
        <v>76-36|3-200000</v>
      </c>
      <c r="E192" s="3">
        <f t="shared" ref="E192:E193" si="104">E191</f>
        <v>30010</v>
      </c>
      <c r="F192" s="3"/>
      <c r="G192" s="3">
        <v>400</v>
      </c>
      <c r="H192" s="3">
        <v>6000</v>
      </c>
      <c r="I192" s="8"/>
      <c r="J192" s="3">
        <f t="shared" ref="J192:J193" si="105">J191</f>
        <v>3</v>
      </c>
      <c r="K192" s="3"/>
      <c r="L192" s="9" t="str">
        <f t="shared" si="68"/>
        <v>&lt;span color='#FFFFFF'&gt;提升当前持有星穹石*4%的攻击力，最多提升60%&lt;/span&gt;&lt;span color='#45FF7A'&gt;(+10%)&lt;/span&gt;&lt;span color='#FFFFFF'&gt;攻击力&lt;/span&gt;</v>
      </c>
      <c r="O192" s="1" t="s">
        <v>28</v>
      </c>
      <c r="P192" s="15" t="s">
        <v>125</v>
      </c>
      <c r="Q192" s="1" t="str">
        <f t="shared" si="100"/>
        <v>60%</v>
      </c>
      <c r="R192" s="1" t="s">
        <v>30</v>
      </c>
      <c r="S192" s="1" t="s">
        <v>31</v>
      </c>
      <c r="T192" s="1" t="str">
        <f t="shared" si="101"/>
        <v>(+10%)</v>
      </c>
      <c r="U192" s="1" t="s">
        <v>30</v>
      </c>
      <c r="V192" s="1" t="s">
        <v>28</v>
      </c>
      <c r="W192" s="1" t="s">
        <v>57</v>
      </c>
      <c r="X192" s="1" t="s">
        <v>30</v>
      </c>
    </row>
    <row r="193" spans="1:24" s="1" customFormat="1" x14ac:dyDescent="0.25">
      <c r="A193" s="2">
        <v>189</v>
      </c>
      <c r="B193" s="2">
        <f t="shared" si="102"/>
        <v>19</v>
      </c>
      <c r="C193" s="3">
        <f t="shared" si="103"/>
        <v>7</v>
      </c>
      <c r="D193" s="3"/>
      <c r="E193" s="3">
        <f t="shared" si="104"/>
        <v>30010</v>
      </c>
      <c r="F193" s="3"/>
      <c r="G193" s="3">
        <v>400</v>
      </c>
      <c r="H193" s="3">
        <v>7000</v>
      </c>
      <c r="I193" s="8"/>
      <c r="J193" s="3">
        <f t="shared" si="105"/>
        <v>3</v>
      </c>
      <c r="K193" s="3"/>
      <c r="L193" s="9" t="str">
        <f t="shared" si="68"/>
        <v>&lt;span color='#FFFFFF'&gt;提升当前持有星穹石*4%的攻击力，最多提升70%&lt;/span&gt;&lt;span color='#FFFFFF'&gt;攻击力&lt;/span&gt;</v>
      </c>
      <c r="O193" s="1" t="s">
        <v>28</v>
      </c>
      <c r="P193" s="15" t="s">
        <v>125</v>
      </c>
      <c r="Q193" s="1" t="str">
        <f t="shared" si="100"/>
        <v>70%</v>
      </c>
      <c r="R193" s="1" t="s">
        <v>30</v>
      </c>
      <c r="V193" s="1" t="s">
        <v>28</v>
      </c>
      <c r="W193" s="1" t="s">
        <v>57</v>
      </c>
      <c r="X193" s="1" t="s">
        <v>30</v>
      </c>
    </row>
    <row r="194" spans="1:24" s="1" customFormat="1" x14ac:dyDescent="0.25">
      <c r="A194" s="4">
        <v>190</v>
      </c>
      <c r="B194" s="4">
        <v>20</v>
      </c>
      <c r="C194" s="5">
        <v>1</v>
      </c>
      <c r="D194" s="5" t="str" cm="1">
        <f t="array" ref="D194">VLOOKUP(B194,辅助表!A:B,2,0)&amp;"-"&amp;INDEX(辅助表!$P$2:$S$13,(Sheet1!C194+1),VLOOKUP(B194,辅助表!A:E,5,0))&amp;"|3-"&amp;INDEX(辅助表!$V$2:$Y$13,(Sheet1!C194+1),VLOOKUP(B194,辅助表!A:E,5,0))</f>
        <v>77-3|3-8000</v>
      </c>
      <c r="E194" s="5">
        <v>30011</v>
      </c>
      <c r="F194" s="5">
        <v>500</v>
      </c>
      <c r="G194" s="5"/>
      <c r="H194" s="5"/>
      <c r="I194" s="10"/>
      <c r="J194" s="5">
        <v>3</v>
      </c>
      <c r="K194" s="5"/>
      <c r="L194" s="9" t="str">
        <f t="shared" si="68"/>
        <v>&lt;span color='#FFFFFF'&gt;祈愿失败时，有5%&lt;/span&gt;&lt;span color='#45FF7A'&gt;(+5%)&lt;/span&gt;&lt;span color='#FFFFFF'&gt;概率获得低阶英雄&lt;/span&gt;</v>
      </c>
      <c r="O194" s="1" t="s">
        <v>28</v>
      </c>
      <c r="P194" s="1" t="s">
        <v>58</v>
      </c>
      <c r="Q194" s="1" t="str">
        <f>F194/100&amp;"%"</f>
        <v>5%</v>
      </c>
      <c r="R194" s="1" t="s">
        <v>30</v>
      </c>
      <c r="S194" s="1" t="s">
        <v>31</v>
      </c>
      <c r="T194" s="1" t="str">
        <f>"(+"&amp;(F195-F194)/100&amp;"%)"</f>
        <v>(+5%)</v>
      </c>
      <c r="U194" s="1" t="s">
        <v>30</v>
      </c>
      <c r="V194" s="1" t="s">
        <v>28</v>
      </c>
      <c r="W194" s="1" t="s">
        <v>59</v>
      </c>
      <c r="X194" s="1" t="s">
        <v>30</v>
      </c>
    </row>
    <row r="195" spans="1:24" s="1" customFormat="1" x14ac:dyDescent="0.25">
      <c r="A195" s="4">
        <v>191</v>
      </c>
      <c r="B195" s="4">
        <v>20</v>
      </c>
      <c r="C195" s="5">
        <v>2</v>
      </c>
      <c r="D195" s="5" t="str" cm="1">
        <f t="array" ref="D195">VLOOKUP(B195,辅助表!A:B,2,0)&amp;"-"&amp;INDEX(辅助表!$P$2:$S$13,(Sheet1!C195+1),VLOOKUP(B195,辅助表!A:E,5,0))&amp;"|3-"&amp;INDEX(辅助表!$V$2:$Y$13,(Sheet1!C195+1),VLOOKUP(B195,辅助表!A:E,5,0))</f>
        <v>77-6|3-15000</v>
      </c>
      <c r="E195" s="5">
        <v>30011</v>
      </c>
      <c r="F195" s="5">
        <f>F194+500</f>
        <v>1000</v>
      </c>
      <c r="G195" s="5"/>
      <c r="H195" s="5"/>
      <c r="I195" s="10"/>
      <c r="J195" s="5">
        <v>3</v>
      </c>
      <c r="K195" s="5"/>
      <c r="L195" s="9" t="str">
        <f t="shared" si="68"/>
        <v>&lt;span color='#FFFFFF'&gt;祈愿失败时，有10%&lt;/span&gt;&lt;span color='#45FF7A'&gt;(+5%)&lt;/span&gt;&lt;span color='#FFFFFF'&gt;概率获得低阶英雄&lt;/span&gt;</v>
      </c>
      <c r="O195" s="1" t="s">
        <v>28</v>
      </c>
      <c r="P195" s="1" t="s">
        <v>58</v>
      </c>
      <c r="Q195" s="1" t="str">
        <f t="shared" ref="Q195:Q200" si="106">F195/100&amp;"%"</f>
        <v>10%</v>
      </c>
      <c r="R195" s="1" t="s">
        <v>30</v>
      </c>
      <c r="S195" s="1" t="s">
        <v>31</v>
      </c>
      <c r="T195" s="1" t="str">
        <f t="shared" ref="T195:T199" si="107">"(+"&amp;(F196-F195)/100&amp;"%)"</f>
        <v>(+5%)</v>
      </c>
      <c r="U195" s="1" t="s">
        <v>30</v>
      </c>
      <c r="V195" s="1" t="s">
        <v>28</v>
      </c>
      <c r="W195" s="1" t="s">
        <v>59</v>
      </c>
      <c r="X195" s="1" t="s">
        <v>30</v>
      </c>
    </row>
    <row r="196" spans="1:24" s="1" customFormat="1" x14ac:dyDescent="0.25">
      <c r="A196" s="4">
        <v>192</v>
      </c>
      <c r="B196" s="4">
        <v>20</v>
      </c>
      <c r="C196" s="5">
        <v>3</v>
      </c>
      <c r="D196" s="5" t="str" cm="1">
        <f t="array" ref="D196">VLOOKUP(B196,辅助表!A:B,2,0)&amp;"-"&amp;INDEX(辅助表!$P$2:$S$13,(Sheet1!C196+1),VLOOKUP(B196,辅助表!A:E,5,0))&amp;"|3-"&amp;INDEX(辅助表!$V$2:$Y$13,(Sheet1!C196+1),VLOOKUP(B196,辅助表!A:E,5,0))</f>
        <v>77-12|3-30000</v>
      </c>
      <c r="E196" s="5">
        <v>30011</v>
      </c>
      <c r="F196" s="5">
        <f t="shared" ref="F196:F200" si="108">F195+500</f>
        <v>1500</v>
      </c>
      <c r="G196" s="5"/>
      <c r="H196" s="5"/>
      <c r="I196" s="10"/>
      <c r="J196" s="5">
        <v>3</v>
      </c>
      <c r="K196" s="5"/>
      <c r="L196" s="9" t="str">
        <f t="shared" si="68"/>
        <v>&lt;span color='#FFFFFF'&gt;祈愿失败时，有15%&lt;/span&gt;&lt;span color='#45FF7A'&gt;(+5%)&lt;/span&gt;&lt;span color='#FFFFFF'&gt;概率获得低阶英雄&lt;/span&gt;</v>
      </c>
      <c r="O196" s="1" t="s">
        <v>28</v>
      </c>
      <c r="P196" s="1" t="s">
        <v>58</v>
      </c>
      <c r="Q196" s="1" t="str">
        <f t="shared" si="106"/>
        <v>15%</v>
      </c>
      <c r="R196" s="1" t="s">
        <v>30</v>
      </c>
      <c r="S196" s="1" t="s">
        <v>31</v>
      </c>
      <c r="T196" s="1" t="str">
        <f t="shared" si="107"/>
        <v>(+5%)</v>
      </c>
      <c r="U196" s="1" t="s">
        <v>30</v>
      </c>
      <c r="V196" s="1" t="s">
        <v>28</v>
      </c>
      <c r="W196" s="1" t="s">
        <v>59</v>
      </c>
      <c r="X196" s="1" t="s">
        <v>30</v>
      </c>
    </row>
    <row r="197" spans="1:24" s="1" customFormat="1" x14ac:dyDescent="0.25">
      <c r="A197" s="4">
        <v>193</v>
      </c>
      <c r="B197" s="4">
        <v>20</v>
      </c>
      <c r="C197" s="5">
        <v>4</v>
      </c>
      <c r="D197" s="5" t="str" cm="1">
        <f t="array" ref="D197">VLOOKUP(B197,辅助表!A:B,2,0)&amp;"-"&amp;INDEX(辅助表!$P$2:$S$13,(Sheet1!C197+1),VLOOKUP(B197,辅助表!A:E,5,0))&amp;"|3-"&amp;INDEX(辅助表!$V$2:$Y$13,(Sheet1!C197+1),VLOOKUP(B197,辅助表!A:E,5,0))</f>
        <v>77-20|3-50000</v>
      </c>
      <c r="E197" s="5">
        <v>30011</v>
      </c>
      <c r="F197" s="5">
        <f t="shared" si="108"/>
        <v>2000</v>
      </c>
      <c r="G197" s="5"/>
      <c r="H197" s="5"/>
      <c r="I197" s="10"/>
      <c r="J197" s="5">
        <v>3</v>
      </c>
      <c r="K197" s="5"/>
      <c r="L197" s="9" t="str">
        <f t="shared" si="68"/>
        <v>&lt;span color='#FFFFFF'&gt;祈愿失败时，有20%&lt;/span&gt;&lt;span color='#45FF7A'&gt;(+5%)&lt;/span&gt;&lt;span color='#FFFFFF'&gt;概率获得低阶英雄&lt;/span&gt;</v>
      </c>
      <c r="O197" s="1" t="s">
        <v>28</v>
      </c>
      <c r="P197" s="1" t="s">
        <v>58</v>
      </c>
      <c r="Q197" s="1" t="str">
        <f t="shared" si="106"/>
        <v>20%</v>
      </c>
      <c r="R197" s="1" t="s">
        <v>30</v>
      </c>
      <c r="S197" s="1" t="s">
        <v>31</v>
      </c>
      <c r="T197" s="1" t="str">
        <f t="shared" si="107"/>
        <v>(+5%)</v>
      </c>
      <c r="U197" s="1" t="s">
        <v>30</v>
      </c>
      <c r="V197" s="1" t="s">
        <v>28</v>
      </c>
      <c r="W197" s="1" t="s">
        <v>59</v>
      </c>
      <c r="X197" s="1" t="s">
        <v>30</v>
      </c>
    </row>
    <row r="198" spans="1:24" s="1" customFormat="1" x14ac:dyDescent="0.25">
      <c r="A198" s="4">
        <v>194</v>
      </c>
      <c r="B198" s="4">
        <v>20</v>
      </c>
      <c r="C198" s="5">
        <v>5</v>
      </c>
      <c r="D198" s="5" t="str" cm="1">
        <f t="array" ref="D198">VLOOKUP(B198,辅助表!A:B,2,0)&amp;"-"&amp;INDEX(辅助表!$P$2:$S$13,(Sheet1!C198+1),VLOOKUP(B198,辅助表!A:E,5,0))&amp;"|3-"&amp;INDEX(辅助表!$V$2:$Y$13,(Sheet1!C198+1),VLOOKUP(B198,辅助表!A:E,5,0))</f>
        <v>77-28|3-100000</v>
      </c>
      <c r="E198" s="5">
        <v>30011</v>
      </c>
      <c r="F198" s="5">
        <f t="shared" si="108"/>
        <v>2500</v>
      </c>
      <c r="G198" s="5"/>
      <c r="H198" s="5"/>
      <c r="I198" s="10"/>
      <c r="J198" s="5">
        <v>3</v>
      </c>
      <c r="K198" s="5"/>
      <c r="L198" s="9" t="str">
        <f t="shared" ref="L198:L261" si="109">_xlfn.TEXTJOIN("",1,N198:X198)</f>
        <v>&lt;span color='#FFFFFF'&gt;祈愿失败时，有25%&lt;/span&gt;&lt;span color='#45FF7A'&gt;(+5%)&lt;/span&gt;&lt;span color='#FFFFFF'&gt;概率获得低阶英雄&lt;/span&gt;</v>
      </c>
      <c r="O198" s="1" t="s">
        <v>28</v>
      </c>
      <c r="P198" s="1" t="s">
        <v>58</v>
      </c>
      <c r="Q198" s="1" t="str">
        <f t="shared" si="106"/>
        <v>25%</v>
      </c>
      <c r="R198" s="1" t="s">
        <v>30</v>
      </c>
      <c r="S198" s="1" t="s">
        <v>31</v>
      </c>
      <c r="T198" s="1" t="str">
        <f t="shared" si="107"/>
        <v>(+5%)</v>
      </c>
      <c r="U198" s="1" t="s">
        <v>30</v>
      </c>
      <c r="V198" s="1" t="s">
        <v>28</v>
      </c>
      <c r="W198" s="1" t="s">
        <v>59</v>
      </c>
      <c r="X198" s="1" t="s">
        <v>30</v>
      </c>
    </row>
    <row r="199" spans="1:24" s="1" customFormat="1" x14ac:dyDescent="0.25">
      <c r="A199" s="4">
        <v>195</v>
      </c>
      <c r="B199" s="4">
        <f t="shared" ref="B199:B200" si="110">B198</f>
        <v>20</v>
      </c>
      <c r="C199" s="5">
        <f t="shared" ref="C199:C200" si="111">C198+1</f>
        <v>6</v>
      </c>
      <c r="D199" s="5" t="str" cm="1">
        <f t="array" ref="D199">VLOOKUP(B199,辅助表!A:B,2,0)&amp;"-"&amp;INDEX(辅助表!$P$2:$S$13,(Sheet1!C199+1),VLOOKUP(B199,辅助表!A:E,5,0))&amp;"|3-"&amp;INDEX(辅助表!$V$2:$Y$13,(Sheet1!C199+1),VLOOKUP(B199,辅助表!A:E,5,0))</f>
        <v>77-36|3-200000</v>
      </c>
      <c r="E199" s="5">
        <f t="shared" ref="E199:E200" si="112">E198</f>
        <v>30011</v>
      </c>
      <c r="F199" s="5">
        <f t="shared" si="108"/>
        <v>3000</v>
      </c>
      <c r="G199" s="5"/>
      <c r="H199" s="5"/>
      <c r="I199" s="10"/>
      <c r="J199" s="5">
        <f t="shared" ref="J199:J200" si="113">J198</f>
        <v>3</v>
      </c>
      <c r="K199" s="5"/>
      <c r="L199" s="9" t="str">
        <f t="shared" si="109"/>
        <v>&lt;span color='#FFFFFF'&gt;祈愿失败时，有30%&lt;/span&gt;&lt;span color='#45FF7A'&gt;(+5%)&lt;/span&gt;&lt;span color='#FFFFFF'&gt;概率获得低阶英雄&lt;/span&gt;</v>
      </c>
      <c r="O199" s="1" t="s">
        <v>28</v>
      </c>
      <c r="P199" s="1" t="s">
        <v>58</v>
      </c>
      <c r="Q199" s="1" t="str">
        <f t="shared" si="106"/>
        <v>30%</v>
      </c>
      <c r="R199" s="1" t="s">
        <v>30</v>
      </c>
      <c r="S199" s="1" t="s">
        <v>31</v>
      </c>
      <c r="T199" s="1" t="str">
        <f t="shared" si="107"/>
        <v>(+5%)</v>
      </c>
      <c r="U199" s="1" t="s">
        <v>30</v>
      </c>
      <c r="V199" s="1" t="s">
        <v>28</v>
      </c>
      <c r="W199" s="1" t="s">
        <v>59</v>
      </c>
      <c r="X199" s="1" t="s">
        <v>30</v>
      </c>
    </row>
    <row r="200" spans="1:24" s="1" customFormat="1" x14ac:dyDescent="0.25">
      <c r="A200" s="4">
        <v>196</v>
      </c>
      <c r="B200" s="4">
        <f t="shared" si="110"/>
        <v>20</v>
      </c>
      <c r="C200" s="5">
        <f t="shared" si="111"/>
        <v>7</v>
      </c>
      <c r="D200" s="5"/>
      <c r="E200" s="5">
        <f t="shared" si="112"/>
        <v>30011</v>
      </c>
      <c r="F200" s="5">
        <f t="shared" si="108"/>
        <v>3500</v>
      </c>
      <c r="G200" s="5"/>
      <c r="H200" s="5"/>
      <c r="I200" s="10"/>
      <c r="J200" s="5">
        <f t="shared" si="113"/>
        <v>3</v>
      </c>
      <c r="K200" s="5"/>
      <c r="L200" s="9" t="str">
        <f t="shared" si="109"/>
        <v>&lt;span color='#FFFFFF'&gt;祈愿失败时，有35%&lt;/span&gt;&lt;span color='#FFFFFF'&gt;概率获得低阶英雄&lt;/span&gt;</v>
      </c>
      <c r="O200" s="1" t="s">
        <v>28</v>
      </c>
      <c r="P200" s="1" t="s">
        <v>58</v>
      </c>
      <c r="Q200" s="1" t="str">
        <f t="shared" si="106"/>
        <v>35%</v>
      </c>
      <c r="R200" s="1" t="s">
        <v>30</v>
      </c>
      <c r="V200" s="1" t="s">
        <v>28</v>
      </c>
      <c r="W200" s="1" t="s">
        <v>59</v>
      </c>
      <c r="X200" s="1" t="s">
        <v>30</v>
      </c>
    </row>
    <row r="201" spans="1:24" s="1" customFormat="1" x14ac:dyDescent="0.25">
      <c r="A201" s="6">
        <v>197</v>
      </c>
      <c r="B201" s="6">
        <v>21</v>
      </c>
      <c r="C201" s="7">
        <v>1</v>
      </c>
      <c r="D201" s="7" t="str" cm="1">
        <f t="array" ref="D201">VLOOKUP(B201,辅助表!A:B,2,0)&amp;"-"&amp;INDEX(辅助表!$P$2:$S$13,(Sheet1!C201+1),VLOOKUP(B201,辅助表!A:E,5,0))&amp;"|3-"&amp;INDEX(辅助表!$V$2:$Y$13,(Sheet1!C201+1),VLOOKUP(B201,辅助表!A:E,5,0))</f>
        <v>78-3|3-8000</v>
      </c>
      <c r="E201" s="7">
        <v>30012</v>
      </c>
      <c r="F201" s="7"/>
      <c r="G201" s="7"/>
      <c r="H201" s="7">
        <v>2</v>
      </c>
      <c r="I201" s="11"/>
      <c r="J201" s="7">
        <v>3</v>
      </c>
      <c r="K201" s="7"/>
      <c r="L201" s="9" t="str">
        <f t="shared" si="109"/>
        <v>&lt;span color='#FFFFFF'&gt;英雄容纳数量上限增加2&lt;/span&gt;&lt;span color='#45FF7A'&gt;(+1)&lt;/span&gt;</v>
      </c>
      <c r="O201" s="1" t="s">
        <v>28</v>
      </c>
      <c r="P201" s="1" t="s">
        <v>60</v>
      </c>
      <c r="Q201" s="1">
        <v>2</v>
      </c>
      <c r="R201" s="1" t="s">
        <v>30</v>
      </c>
      <c r="S201" s="1" t="s">
        <v>31</v>
      </c>
      <c r="T201" s="1" t="s">
        <v>43</v>
      </c>
      <c r="U201" s="1" t="s">
        <v>30</v>
      </c>
    </row>
    <row r="202" spans="1:24" s="1" customFormat="1" x14ac:dyDescent="0.25">
      <c r="A202" s="6">
        <v>198</v>
      </c>
      <c r="B202" s="6">
        <v>21</v>
      </c>
      <c r="C202" s="7">
        <v>2</v>
      </c>
      <c r="D202" s="7" t="str" cm="1">
        <f t="array" ref="D202">VLOOKUP(B202,辅助表!A:B,2,0)&amp;"-"&amp;INDEX(辅助表!$P$2:$S$13,(Sheet1!C202+1),VLOOKUP(B202,辅助表!A:E,5,0))&amp;"|3-"&amp;INDEX(辅助表!$V$2:$Y$13,(Sheet1!C202+1),VLOOKUP(B202,辅助表!A:E,5,0))</f>
        <v>78-6|3-15000</v>
      </c>
      <c r="E202" s="7">
        <v>30012</v>
      </c>
      <c r="F202" s="7"/>
      <c r="G202" s="7"/>
      <c r="H202" s="7">
        <v>3</v>
      </c>
      <c r="I202" s="11"/>
      <c r="J202" s="7">
        <v>3</v>
      </c>
      <c r="K202" s="7"/>
      <c r="L202" s="9" t="str">
        <f t="shared" si="109"/>
        <v>&lt;span color='#FFFFFF'&gt;英雄容纳数量上限增加3&lt;/span&gt;&lt;span color='#45FF7A'&gt;(+1)&lt;/span&gt;</v>
      </c>
      <c r="O202" s="1" t="s">
        <v>28</v>
      </c>
      <c r="P202" s="1" t="s">
        <v>60</v>
      </c>
      <c r="Q202" s="1">
        <v>3</v>
      </c>
      <c r="R202" s="1" t="s">
        <v>30</v>
      </c>
      <c r="S202" s="1" t="s">
        <v>31</v>
      </c>
      <c r="T202" s="1" t="s">
        <v>43</v>
      </c>
      <c r="U202" s="1" t="s">
        <v>30</v>
      </c>
    </row>
    <row r="203" spans="1:24" s="1" customFormat="1" x14ac:dyDescent="0.25">
      <c r="A203" s="6">
        <v>199</v>
      </c>
      <c r="B203" s="6">
        <v>21</v>
      </c>
      <c r="C203" s="7">
        <v>3</v>
      </c>
      <c r="D203" s="7" t="str" cm="1">
        <f t="array" ref="D203">VLOOKUP(B203,辅助表!A:B,2,0)&amp;"-"&amp;INDEX(辅助表!$P$2:$S$13,(Sheet1!C203+1),VLOOKUP(B203,辅助表!A:E,5,0))&amp;"|3-"&amp;INDEX(辅助表!$V$2:$Y$13,(Sheet1!C203+1),VLOOKUP(B203,辅助表!A:E,5,0))</f>
        <v>78-12|3-30000</v>
      </c>
      <c r="E203" s="7">
        <v>30012</v>
      </c>
      <c r="F203" s="7"/>
      <c r="G203" s="7"/>
      <c r="H203" s="7">
        <v>4</v>
      </c>
      <c r="I203" s="11"/>
      <c r="J203" s="7">
        <v>3</v>
      </c>
      <c r="K203" s="7"/>
      <c r="L203" s="9" t="str">
        <f t="shared" si="109"/>
        <v>&lt;span color='#FFFFFF'&gt;英雄容纳数量上限增加4&lt;/span&gt;&lt;span color='#45FF7A'&gt;(+1)&lt;/span&gt;</v>
      </c>
      <c r="O203" s="1" t="s">
        <v>28</v>
      </c>
      <c r="P203" s="1" t="s">
        <v>60</v>
      </c>
      <c r="Q203" s="1">
        <v>4</v>
      </c>
      <c r="R203" s="1" t="s">
        <v>30</v>
      </c>
      <c r="S203" s="1" t="s">
        <v>31</v>
      </c>
      <c r="T203" s="1" t="s">
        <v>43</v>
      </c>
      <c r="U203" s="1" t="s">
        <v>30</v>
      </c>
    </row>
    <row r="204" spans="1:24" s="1" customFormat="1" x14ac:dyDescent="0.25">
      <c r="A204" s="6">
        <v>200</v>
      </c>
      <c r="B204" s="6">
        <v>21</v>
      </c>
      <c r="C204" s="7">
        <v>4</v>
      </c>
      <c r="D204" s="7" t="str" cm="1">
        <f t="array" ref="D204">VLOOKUP(B204,辅助表!A:B,2,0)&amp;"-"&amp;INDEX(辅助表!$P$2:$S$13,(Sheet1!C204+1),VLOOKUP(B204,辅助表!A:E,5,0))&amp;"|3-"&amp;INDEX(辅助表!$V$2:$Y$13,(Sheet1!C204+1),VLOOKUP(B204,辅助表!A:E,5,0))</f>
        <v>78-20|3-50000</v>
      </c>
      <c r="E204" s="7">
        <v>30012</v>
      </c>
      <c r="F204" s="7"/>
      <c r="G204" s="7"/>
      <c r="H204" s="7">
        <v>5</v>
      </c>
      <c r="I204" s="11"/>
      <c r="J204" s="7">
        <v>3</v>
      </c>
      <c r="K204" s="7"/>
      <c r="L204" s="9" t="str">
        <f t="shared" si="109"/>
        <v>&lt;span color='#FFFFFF'&gt;英雄容纳数量上限增加5&lt;/span&gt;&lt;span color='#45FF7A'&gt;(+1)&lt;/span&gt;</v>
      </c>
      <c r="O204" s="1" t="s">
        <v>28</v>
      </c>
      <c r="P204" s="1" t="s">
        <v>60</v>
      </c>
      <c r="Q204" s="1">
        <v>5</v>
      </c>
      <c r="R204" s="1" t="s">
        <v>30</v>
      </c>
      <c r="S204" s="1" t="s">
        <v>31</v>
      </c>
      <c r="T204" s="1" t="s">
        <v>43</v>
      </c>
      <c r="U204" s="1" t="s">
        <v>30</v>
      </c>
    </row>
    <row r="205" spans="1:24" s="1" customFormat="1" x14ac:dyDescent="0.25">
      <c r="A205" s="6">
        <v>201</v>
      </c>
      <c r="B205" s="6">
        <v>21</v>
      </c>
      <c r="C205" s="7">
        <v>5</v>
      </c>
      <c r="D205" s="7" t="str" cm="1">
        <f t="array" ref="D205">VLOOKUP(B205,辅助表!A:B,2,0)&amp;"-"&amp;INDEX(辅助表!$P$2:$S$13,(Sheet1!C205+1),VLOOKUP(B205,辅助表!A:E,5,0))&amp;"|3-"&amp;INDEX(辅助表!$V$2:$Y$13,(Sheet1!C205+1),VLOOKUP(B205,辅助表!A:E,5,0))</f>
        <v>78-28|3-100000</v>
      </c>
      <c r="E205" s="7">
        <v>30012</v>
      </c>
      <c r="F205" s="7"/>
      <c r="G205" s="7"/>
      <c r="H205" s="7">
        <v>6</v>
      </c>
      <c r="I205" s="11"/>
      <c r="J205" s="7">
        <v>3</v>
      </c>
      <c r="K205" s="7"/>
      <c r="L205" s="9" t="str">
        <f t="shared" si="109"/>
        <v>&lt;span color='#FFFFFF'&gt;英雄容纳数量上限增加6&lt;/span&gt;&lt;span color='#45FF7A'&gt;(+1)&lt;/span&gt;</v>
      </c>
      <c r="O205" s="1" t="s">
        <v>28</v>
      </c>
      <c r="P205" s="1" t="s">
        <v>60</v>
      </c>
      <c r="Q205" s="1">
        <v>6</v>
      </c>
      <c r="R205" s="1" t="s">
        <v>30</v>
      </c>
      <c r="S205" s="1" t="s">
        <v>31</v>
      </c>
      <c r="T205" s="1" t="s">
        <v>43</v>
      </c>
      <c r="U205" s="1" t="s">
        <v>30</v>
      </c>
    </row>
    <row r="206" spans="1:24" s="1" customFormat="1" x14ac:dyDescent="0.25">
      <c r="A206" s="6">
        <v>202</v>
      </c>
      <c r="B206" s="6">
        <f t="shared" ref="B206:B207" si="114">B205</f>
        <v>21</v>
      </c>
      <c r="C206" s="7">
        <f t="shared" ref="C206:C207" si="115">C205+1</f>
        <v>6</v>
      </c>
      <c r="D206" s="7" t="str" cm="1">
        <f t="array" ref="D206">VLOOKUP(B206,辅助表!A:B,2,0)&amp;"-"&amp;INDEX(辅助表!$P$2:$S$13,(Sheet1!C206+1),VLOOKUP(B206,辅助表!A:E,5,0))&amp;"|3-"&amp;INDEX(辅助表!$V$2:$Y$13,(Sheet1!C206+1),VLOOKUP(B206,辅助表!A:E,5,0))</f>
        <v>78-36|3-200000</v>
      </c>
      <c r="E206" s="7">
        <f t="shared" ref="E206:E207" si="116">E205</f>
        <v>30012</v>
      </c>
      <c r="F206" s="7"/>
      <c r="G206" s="7"/>
      <c r="H206" s="7">
        <v>7</v>
      </c>
      <c r="I206" s="11"/>
      <c r="J206" s="7">
        <f t="shared" ref="J206:J207" si="117">J205</f>
        <v>3</v>
      </c>
      <c r="K206" s="7"/>
      <c r="L206" s="9" t="str">
        <f t="shared" si="109"/>
        <v>&lt;span color='#FFFFFF'&gt;英雄容纳数量上限增加7&lt;/span&gt;&lt;span color='#45FF7A'&gt;(+1)&lt;/span&gt;</v>
      </c>
      <c r="O206" s="1" t="s">
        <v>28</v>
      </c>
      <c r="P206" s="1" t="s">
        <v>60</v>
      </c>
      <c r="Q206" s="1">
        <v>7</v>
      </c>
      <c r="R206" s="1" t="s">
        <v>30</v>
      </c>
      <c r="S206" s="1" t="s">
        <v>31</v>
      </c>
      <c r="T206" s="1" t="s">
        <v>43</v>
      </c>
      <c r="U206" s="1" t="s">
        <v>30</v>
      </c>
    </row>
    <row r="207" spans="1:24" s="1" customFormat="1" x14ac:dyDescent="0.25">
      <c r="A207" s="6">
        <v>203</v>
      </c>
      <c r="B207" s="6">
        <f t="shared" si="114"/>
        <v>21</v>
      </c>
      <c r="C207" s="7">
        <f t="shared" si="115"/>
        <v>7</v>
      </c>
      <c r="D207" s="7"/>
      <c r="E207" s="7">
        <f t="shared" si="116"/>
        <v>30012</v>
      </c>
      <c r="F207" s="7"/>
      <c r="G207" s="7"/>
      <c r="H207" s="7">
        <v>8</v>
      </c>
      <c r="I207" s="11"/>
      <c r="J207" s="7">
        <f t="shared" si="117"/>
        <v>3</v>
      </c>
      <c r="K207" s="7"/>
      <c r="L207" s="9" t="str">
        <f t="shared" si="109"/>
        <v>&lt;span color='#FFFFFF'&gt;英雄容纳数量上限增加8&lt;/span&gt;</v>
      </c>
      <c r="O207" s="1" t="s">
        <v>28</v>
      </c>
      <c r="P207" s="1" t="s">
        <v>60</v>
      </c>
      <c r="Q207" s="1">
        <v>8</v>
      </c>
      <c r="R207" s="1" t="s">
        <v>30</v>
      </c>
    </row>
    <row r="208" spans="1:24" s="1" customFormat="1" x14ac:dyDescent="0.25">
      <c r="A208" s="2">
        <v>204</v>
      </c>
      <c r="B208" s="2">
        <v>22</v>
      </c>
      <c r="C208" s="3">
        <v>1</v>
      </c>
      <c r="D208" s="3" t="str" cm="1">
        <f t="array" ref="D208">VLOOKUP(B208,辅助表!A:B,2,0)&amp;"-"&amp;INDEX(辅助表!$P$2:$S$13,(Sheet1!C208+1),VLOOKUP(B208,辅助表!A:E,5,0))&amp;"|3-"&amp;INDEX(辅助表!$V$2:$Y$13,(Sheet1!C208+1),VLOOKUP(B208,辅助表!A:E,5,0))</f>
        <v>79-2|3-2000</v>
      </c>
      <c r="E208" s="3">
        <v>30013</v>
      </c>
      <c r="F208" s="3">
        <v>200</v>
      </c>
      <c r="G208" s="3"/>
      <c r="H208" s="3"/>
      <c r="I208" s="8"/>
      <c r="J208" s="3">
        <v>3</v>
      </c>
      <c r="K208" s="3"/>
      <c r="L208" s="9" t="str">
        <f t="shared" si="109"/>
        <v>&lt;span color='#FFFFFF'&gt;祈愿失败时，有2%&lt;/span&gt;&lt;span color='#45FF7A'&gt;(+2%)&lt;/span&gt;&lt;span color='#FFFFFF'&gt;概率归还消耗&lt;/span&gt;</v>
      </c>
      <c r="O208" s="1" t="s">
        <v>28</v>
      </c>
      <c r="P208" s="1" t="s">
        <v>58</v>
      </c>
      <c r="Q208" s="1" t="str">
        <f>F208/100&amp;"%"</f>
        <v>2%</v>
      </c>
      <c r="R208" s="1" t="s">
        <v>30</v>
      </c>
      <c r="S208" s="1" t="s">
        <v>31</v>
      </c>
      <c r="T208" s="1" t="str">
        <f>"(+"&amp;(F209-F208)/100&amp;"%)"</f>
        <v>(+2%)</v>
      </c>
      <c r="U208" s="1" t="s">
        <v>30</v>
      </c>
      <c r="V208" s="1" t="s">
        <v>28</v>
      </c>
      <c r="W208" s="1" t="s">
        <v>61</v>
      </c>
      <c r="X208" s="1" t="s">
        <v>30</v>
      </c>
    </row>
    <row r="209" spans="1:24" s="1" customFormat="1" x14ac:dyDescent="0.25">
      <c r="A209" s="2">
        <v>205</v>
      </c>
      <c r="B209" s="2">
        <v>22</v>
      </c>
      <c r="C209" s="3">
        <v>2</v>
      </c>
      <c r="D209" s="3" t="str" cm="1">
        <f t="array" ref="D209">VLOOKUP(B209,辅助表!A:B,2,0)&amp;"-"&amp;INDEX(辅助表!$P$2:$S$13,(Sheet1!C209+1),VLOOKUP(B209,辅助表!A:E,5,0))&amp;"|3-"&amp;INDEX(辅助表!$V$2:$Y$13,(Sheet1!C209+1),VLOOKUP(B209,辅助表!A:E,5,0))</f>
        <v>79-4|3-5000</v>
      </c>
      <c r="E209" s="3">
        <v>30013</v>
      </c>
      <c r="F209" s="3">
        <v>400</v>
      </c>
      <c r="G209" s="3"/>
      <c r="H209" s="3"/>
      <c r="I209" s="8"/>
      <c r="J209" s="3">
        <v>3</v>
      </c>
      <c r="K209" s="3"/>
      <c r="L209" s="9" t="str">
        <f>_xlfn.TEXTJOIN("",1,N209:X209)</f>
        <v>&lt;span color='#FFFFFF'&gt;祈愿失败时，有4%&lt;/span&gt;&lt;span color='#45FF7A'&gt;(+2%)&lt;/span&gt;&lt;span color='#FFFFFF'&gt;概率归还消耗&lt;/span&gt;</v>
      </c>
      <c r="O209" s="1" t="s">
        <v>28</v>
      </c>
      <c r="P209" s="1" t="s">
        <v>58</v>
      </c>
      <c r="Q209" s="1" t="str">
        <f t="shared" ref="Q209:Q217" si="118">F209/100&amp;"%"</f>
        <v>4%</v>
      </c>
      <c r="R209" s="1" t="s">
        <v>30</v>
      </c>
      <c r="S209" s="1" t="s">
        <v>31</v>
      </c>
      <c r="T209" s="1" t="str">
        <f t="shared" ref="T209:T216" si="119">"(+"&amp;(F210-F209)/100&amp;"%)"</f>
        <v>(+2%)</v>
      </c>
      <c r="U209" s="1" t="s">
        <v>30</v>
      </c>
      <c r="V209" s="1" t="s">
        <v>28</v>
      </c>
      <c r="W209" s="1" t="s">
        <v>61</v>
      </c>
      <c r="X209" s="1" t="s">
        <v>30</v>
      </c>
    </row>
    <row r="210" spans="1:24" s="1" customFormat="1" x14ac:dyDescent="0.25">
      <c r="A210" s="2">
        <v>206</v>
      </c>
      <c r="B210" s="2">
        <v>22</v>
      </c>
      <c r="C210" s="3">
        <v>3</v>
      </c>
      <c r="D210" s="3" t="str" cm="1">
        <f t="array" ref="D210">VLOOKUP(B210,辅助表!A:B,2,0)&amp;"-"&amp;INDEX(辅助表!$P$2:$S$13,(Sheet1!C210+1),VLOOKUP(B210,辅助表!A:E,5,0))&amp;"|3-"&amp;INDEX(辅助表!$V$2:$Y$13,(Sheet1!C210+1),VLOOKUP(B210,辅助表!A:E,5,0))</f>
        <v>79-8|3-10000</v>
      </c>
      <c r="E210" s="3">
        <v>30013</v>
      </c>
      <c r="F210" s="3">
        <v>600</v>
      </c>
      <c r="G210" s="3"/>
      <c r="H210" s="3"/>
      <c r="I210" s="8"/>
      <c r="J210" s="3">
        <v>3</v>
      </c>
      <c r="K210" s="3"/>
      <c r="L210" s="9" t="str">
        <f t="shared" si="109"/>
        <v>&lt;span color='#FFFFFF'&gt;祈愿失败时，有6%&lt;/span&gt;&lt;span color='#45FF7A'&gt;(+2%)&lt;/span&gt;&lt;span color='#FFFFFF'&gt;概率归还消耗&lt;/span&gt;</v>
      </c>
      <c r="O210" s="1" t="s">
        <v>28</v>
      </c>
      <c r="P210" s="1" t="s">
        <v>58</v>
      </c>
      <c r="Q210" s="1" t="str">
        <f t="shared" si="118"/>
        <v>6%</v>
      </c>
      <c r="R210" s="1" t="s">
        <v>30</v>
      </c>
      <c r="S210" s="1" t="s">
        <v>31</v>
      </c>
      <c r="T210" s="1" t="str">
        <f t="shared" si="119"/>
        <v>(+2%)</v>
      </c>
      <c r="U210" s="1" t="s">
        <v>30</v>
      </c>
      <c r="V210" s="1" t="s">
        <v>28</v>
      </c>
      <c r="W210" s="1" t="s">
        <v>61</v>
      </c>
      <c r="X210" s="1" t="s">
        <v>30</v>
      </c>
    </row>
    <row r="211" spans="1:24" s="1" customFormat="1" x14ac:dyDescent="0.25">
      <c r="A211" s="2">
        <v>207</v>
      </c>
      <c r="B211" s="2">
        <v>22</v>
      </c>
      <c r="C211" s="3">
        <v>4</v>
      </c>
      <c r="D211" s="3" t="str" cm="1">
        <f t="array" ref="D211">VLOOKUP(B211,辅助表!A:B,2,0)&amp;"-"&amp;INDEX(辅助表!$P$2:$S$13,(Sheet1!C211+1),VLOOKUP(B211,辅助表!A:E,5,0))&amp;"|3-"&amp;INDEX(辅助表!$V$2:$Y$13,(Sheet1!C211+1),VLOOKUP(B211,辅助表!A:E,5,0))</f>
        <v>79-12|3-15000</v>
      </c>
      <c r="E211" s="3">
        <v>30013</v>
      </c>
      <c r="F211" s="3">
        <v>800</v>
      </c>
      <c r="G211" s="3"/>
      <c r="H211" s="3"/>
      <c r="I211" s="8"/>
      <c r="J211" s="3">
        <v>3</v>
      </c>
      <c r="K211" s="3"/>
      <c r="L211" s="9" t="str">
        <f t="shared" si="109"/>
        <v>&lt;span color='#FFFFFF'&gt;祈愿失败时，有8%&lt;/span&gt;&lt;span color='#45FF7A'&gt;(+2%)&lt;/span&gt;&lt;span color='#FFFFFF'&gt;概率归还消耗&lt;/span&gt;</v>
      </c>
      <c r="O211" s="1" t="s">
        <v>28</v>
      </c>
      <c r="P211" s="1" t="s">
        <v>58</v>
      </c>
      <c r="Q211" s="1" t="str">
        <f t="shared" si="118"/>
        <v>8%</v>
      </c>
      <c r="R211" s="1" t="s">
        <v>30</v>
      </c>
      <c r="S211" s="1" t="s">
        <v>31</v>
      </c>
      <c r="T211" s="1" t="str">
        <f t="shared" si="119"/>
        <v>(+2%)</v>
      </c>
      <c r="U211" s="1" t="s">
        <v>30</v>
      </c>
      <c r="V211" s="1" t="s">
        <v>28</v>
      </c>
      <c r="W211" s="1" t="s">
        <v>61</v>
      </c>
      <c r="X211" s="1" t="s">
        <v>30</v>
      </c>
    </row>
    <row r="212" spans="1:24" s="1" customFormat="1" x14ac:dyDescent="0.25">
      <c r="A212" s="2">
        <v>208</v>
      </c>
      <c r="B212" s="2">
        <v>22</v>
      </c>
      <c r="C212" s="3">
        <v>5</v>
      </c>
      <c r="D212" s="3" t="str" cm="1">
        <f t="array" ref="D212">VLOOKUP(B212,辅助表!A:B,2,0)&amp;"-"&amp;INDEX(辅助表!$P$2:$S$13,(Sheet1!C212+1),VLOOKUP(B212,辅助表!A:E,5,0))&amp;"|3-"&amp;INDEX(辅助表!$V$2:$Y$13,(Sheet1!C212+1),VLOOKUP(B212,辅助表!A:E,5,0))</f>
        <v>79-18|3-25000</v>
      </c>
      <c r="E212" s="3">
        <v>30013</v>
      </c>
      <c r="F212" s="3">
        <v>1000</v>
      </c>
      <c r="G212" s="3"/>
      <c r="H212" s="3"/>
      <c r="I212" s="8"/>
      <c r="J212" s="3">
        <v>3</v>
      </c>
      <c r="K212" s="3"/>
      <c r="L212" s="9" t="str">
        <f t="shared" si="109"/>
        <v>&lt;span color='#FFFFFF'&gt;祈愿失败时，有10%&lt;/span&gt;&lt;span color='#45FF7A'&gt;(+2%)&lt;/span&gt;&lt;span color='#FFFFFF'&gt;概率归还消耗&lt;/span&gt;</v>
      </c>
      <c r="O212" s="1" t="s">
        <v>28</v>
      </c>
      <c r="P212" s="1" t="s">
        <v>58</v>
      </c>
      <c r="Q212" s="1" t="str">
        <f t="shared" si="118"/>
        <v>10%</v>
      </c>
      <c r="R212" s="1" t="s">
        <v>30</v>
      </c>
      <c r="S212" s="1" t="s">
        <v>31</v>
      </c>
      <c r="T212" s="1" t="str">
        <f t="shared" si="119"/>
        <v>(+2%)</v>
      </c>
      <c r="U212" s="1" t="s">
        <v>30</v>
      </c>
      <c r="V212" s="1" t="s">
        <v>28</v>
      </c>
      <c r="W212" s="1" t="s">
        <v>61</v>
      </c>
      <c r="X212" s="1" t="s">
        <v>30</v>
      </c>
    </row>
    <row r="213" spans="1:24" s="1" customFormat="1" x14ac:dyDescent="0.25">
      <c r="A213" s="2">
        <v>209</v>
      </c>
      <c r="B213" s="2">
        <v>22</v>
      </c>
      <c r="C213" s="3">
        <v>6</v>
      </c>
      <c r="D213" s="3" t="str" cm="1">
        <f t="array" ref="D213">VLOOKUP(B213,辅助表!A:B,2,0)&amp;"-"&amp;INDEX(辅助表!$P$2:$S$13,(Sheet1!C213+1),VLOOKUP(B213,辅助表!A:E,5,0))&amp;"|3-"&amp;INDEX(辅助表!$V$2:$Y$13,(Sheet1!C213+1),VLOOKUP(B213,辅助表!A:E,5,0))</f>
        <v>79-24|3-40000</v>
      </c>
      <c r="E213" s="3">
        <v>30013</v>
      </c>
      <c r="F213" s="3">
        <v>1200</v>
      </c>
      <c r="G213" s="3"/>
      <c r="H213" s="3"/>
      <c r="I213" s="8"/>
      <c r="J213" s="3">
        <v>3</v>
      </c>
      <c r="K213" s="3"/>
      <c r="L213" s="9" t="str">
        <f t="shared" si="109"/>
        <v>&lt;span color='#FFFFFF'&gt;祈愿失败时，有12%&lt;/span&gt;&lt;span color='#45FF7A'&gt;(+2%)&lt;/span&gt;&lt;span color='#FFFFFF'&gt;概率归还消耗&lt;/span&gt;</v>
      </c>
      <c r="O213" s="1" t="s">
        <v>28</v>
      </c>
      <c r="P213" s="1" t="s">
        <v>58</v>
      </c>
      <c r="Q213" s="1" t="str">
        <f t="shared" si="118"/>
        <v>12%</v>
      </c>
      <c r="R213" s="1" t="s">
        <v>30</v>
      </c>
      <c r="S213" s="1" t="s">
        <v>31</v>
      </c>
      <c r="T213" s="1" t="str">
        <f t="shared" si="119"/>
        <v>(+2%)</v>
      </c>
      <c r="U213" s="1" t="s">
        <v>30</v>
      </c>
      <c r="V213" s="1" t="s">
        <v>28</v>
      </c>
      <c r="W213" s="1" t="s">
        <v>61</v>
      </c>
      <c r="X213" s="1" t="s">
        <v>30</v>
      </c>
    </row>
    <row r="214" spans="1:24" s="1" customFormat="1" x14ac:dyDescent="0.25">
      <c r="A214" s="2">
        <v>210</v>
      </c>
      <c r="B214" s="2">
        <v>22</v>
      </c>
      <c r="C214" s="3">
        <v>7</v>
      </c>
      <c r="D214" s="3" t="str" cm="1">
        <f t="array" ref="D214">VLOOKUP(B214,辅助表!A:B,2,0)&amp;"-"&amp;INDEX(辅助表!$P$2:$S$13,(Sheet1!C214+1),VLOOKUP(B214,辅助表!A:E,5,0))&amp;"|3-"&amp;INDEX(辅助表!$V$2:$Y$13,(Sheet1!C214+1),VLOOKUP(B214,辅助表!A:E,5,0))</f>
        <v>79-36|3-60000</v>
      </c>
      <c r="E214" s="3">
        <v>30013</v>
      </c>
      <c r="F214" s="3">
        <v>1400</v>
      </c>
      <c r="G214" s="3"/>
      <c r="H214" s="3"/>
      <c r="I214" s="8"/>
      <c r="J214" s="3">
        <v>3</v>
      </c>
      <c r="K214" s="3"/>
      <c r="L214" s="9" t="str">
        <f t="shared" si="109"/>
        <v>&lt;span color='#FFFFFF'&gt;祈愿失败时，有14%&lt;/span&gt;&lt;span color='#45FF7A'&gt;(+2%)&lt;/span&gt;&lt;span color='#FFFFFF'&gt;概率归还消耗&lt;/span&gt;</v>
      </c>
      <c r="O214" s="1" t="s">
        <v>28</v>
      </c>
      <c r="P214" s="1" t="s">
        <v>58</v>
      </c>
      <c r="Q214" s="1" t="str">
        <f t="shared" si="118"/>
        <v>14%</v>
      </c>
      <c r="R214" s="1" t="s">
        <v>30</v>
      </c>
      <c r="S214" s="1" t="s">
        <v>31</v>
      </c>
      <c r="T214" s="1" t="str">
        <f t="shared" si="119"/>
        <v>(+2%)</v>
      </c>
      <c r="U214" s="1" t="s">
        <v>30</v>
      </c>
      <c r="V214" s="1" t="s">
        <v>28</v>
      </c>
      <c r="W214" s="1" t="s">
        <v>61</v>
      </c>
      <c r="X214" s="1" t="s">
        <v>30</v>
      </c>
    </row>
    <row r="215" spans="1:24" s="1" customFormat="1" x14ac:dyDescent="0.25">
      <c r="A215" s="2">
        <v>211</v>
      </c>
      <c r="B215" s="2">
        <v>22</v>
      </c>
      <c r="C215" s="3">
        <v>8</v>
      </c>
      <c r="D215" s="3" t="str" cm="1">
        <f t="array" ref="D215">VLOOKUP(B215,辅助表!A:B,2,0)&amp;"-"&amp;INDEX(辅助表!$P$2:$S$13,(Sheet1!C215+1),VLOOKUP(B215,辅助表!A:E,5,0))&amp;"|3-"&amp;INDEX(辅助表!$V$2:$Y$13,(Sheet1!C215+1),VLOOKUP(B215,辅助表!A:E,5,0))</f>
        <v>79-48|3-90000</v>
      </c>
      <c r="E215" s="3">
        <v>30013</v>
      </c>
      <c r="F215" s="3">
        <v>1600</v>
      </c>
      <c r="G215" s="3"/>
      <c r="H215" s="3"/>
      <c r="I215" s="8"/>
      <c r="J215" s="3">
        <v>3</v>
      </c>
      <c r="K215" s="3"/>
      <c r="L215" s="9" t="str">
        <f t="shared" si="109"/>
        <v>&lt;span color='#FFFFFF'&gt;祈愿失败时，有16%&lt;/span&gt;&lt;span color='#45FF7A'&gt;(+2%)&lt;/span&gt;&lt;span color='#FFFFFF'&gt;概率归还消耗&lt;/span&gt;</v>
      </c>
      <c r="O215" s="1" t="s">
        <v>28</v>
      </c>
      <c r="P215" s="1" t="s">
        <v>58</v>
      </c>
      <c r="Q215" s="1" t="str">
        <f t="shared" si="118"/>
        <v>16%</v>
      </c>
      <c r="R215" s="1" t="s">
        <v>30</v>
      </c>
      <c r="S215" s="1" t="s">
        <v>31</v>
      </c>
      <c r="T215" s="1" t="str">
        <f t="shared" si="119"/>
        <v>(+2%)</v>
      </c>
      <c r="U215" s="1" t="s">
        <v>30</v>
      </c>
      <c r="V215" s="1" t="s">
        <v>28</v>
      </c>
      <c r="W215" s="1" t="s">
        <v>61</v>
      </c>
      <c r="X215" s="1" t="s">
        <v>30</v>
      </c>
    </row>
    <row r="216" spans="1:24" s="1" customFormat="1" x14ac:dyDescent="0.25">
      <c r="A216" s="2">
        <v>212</v>
      </c>
      <c r="B216" s="2">
        <f t="shared" ref="B216:B217" si="120">B215</f>
        <v>22</v>
      </c>
      <c r="C216" s="3">
        <f t="shared" ref="C216:C217" si="121">C215+1</f>
        <v>9</v>
      </c>
      <c r="D216" s="3" t="str" cm="1">
        <f t="array" ref="D216">VLOOKUP(B216,辅助表!A:B,2,0)&amp;"-"&amp;INDEX(辅助表!$P$2:$S$13,(Sheet1!C216+1),VLOOKUP(B216,辅助表!A:E,5,0))&amp;"|3-"&amp;INDEX(辅助表!$V$2:$Y$13,(Sheet1!C216+1),VLOOKUP(B216,辅助表!A:E,5,0))</f>
        <v>79-64|3-120000</v>
      </c>
      <c r="E216" s="3">
        <f t="shared" ref="E216:E217" si="122">E215</f>
        <v>30013</v>
      </c>
      <c r="F216" s="3">
        <v>1800</v>
      </c>
      <c r="G216" s="3"/>
      <c r="H216" s="3"/>
      <c r="I216" s="8"/>
      <c r="J216" s="3">
        <f t="shared" ref="J216:J217" si="123">J215</f>
        <v>3</v>
      </c>
      <c r="K216" s="3"/>
      <c r="L216" s="9" t="str">
        <f t="shared" si="109"/>
        <v>&lt;span color='#FFFFFF'&gt;祈愿失败时，有18%&lt;/span&gt;&lt;span color='#45FF7A'&gt;(+2%)&lt;/span&gt;&lt;span color='#FFFFFF'&gt;概率归还消耗&lt;/span&gt;</v>
      </c>
      <c r="O216" s="1" t="s">
        <v>28</v>
      </c>
      <c r="P216" s="1" t="s">
        <v>58</v>
      </c>
      <c r="Q216" s="1" t="str">
        <f t="shared" si="118"/>
        <v>18%</v>
      </c>
      <c r="R216" s="1" t="s">
        <v>30</v>
      </c>
      <c r="S216" s="1" t="s">
        <v>31</v>
      </c>
      <c r="T216" s="1" t="str">
        <f t="shared" si="119"/>
        <v>(+2%)</v>
      </c>
      <c r="U216" s="1" t="s">
        <v>30</v>
      </c>
      <c r="V216" s="1" t="s">
        <v>28</v>
      </c>
      <c r="W216" s="1" t="s">
        <v>61</v>
      </c>
      <c r="X216" s="1" t="s">
        <v>30</v>
      </c>
    </row>
    <row r="217" spans="1:24" s="1" customFormat="1" x14ac:dyDescent="0.25">
      <c r="A217" s="2">
        <v>213</v>
      </c>
      <c r="B217" s="2">
        <f t="shared" si="120"/>
        <v>22</v>
      </c>
      <c r="C217" s="3">
        <f t="shared" si="121"/>
        <v>10</v>
      </c>
      <c r="D217" s="3"/>
      <c r="E217" s="3">
        <f t="shared" si="122"/>
        <v>30013</v>
      </c>
      <c r="F217" s="3">
        <v>2000</v>
      </c>
      <c r="G217" s="3"/>
      <c r="H217" s="3"/>
      <c r="I217" s="8"/>
      <c r="J217" s="3">
        <f t="shared" si="123"/>
        <v>3</v>
      </c>
      <c r="K217" s="3"/>
      <c r="L217" s="9" t="str">
        <f t="shared" si="109"/>
        <v>&lt;span color='#FFFFFF'&gt;祈愿失败时，有20%&lt;/span&gt;&lt;span color='#FFFFFF'&gt;概率归还消耗&lt;/span&gt;</v>
      </c>
      <c r="O217" s="1" t="s">
        <v>28</v>
      </c>
      <c r="P217" s="1" t="s">
        <v>58</v>
      </c>
      <c r="Q217" s="1" t="str">
        <f t="shared" si="118"/>
        <v>20%</v>
      </c>
      <c r="R217" s="1" t="s">
        <v>30</v>
      </c>
      <c r="V217" s="1" t="s">
        <v>28</v>
      </c>
      <c r="W217" s="1" t="s">
        <v>61</v>
      </c>
      <c r="X217" s="1" t="s">
        <v>30</v>
      </c>
    </row>
    <row r="218" spans="1:24" s="1" customFormat="1" x14ac:dyDescent="0.25">
      <c r="A218" s="4">
        <v>214</v>
      </c>
      <c r="B218" s="4">
        <v>23</v>
      </c>
      <c r="C218" s="5">
        <v>1</v>
      </c>
      <c r="D218" s="5" t="str" cm="1">
        <f t="array" ref="D218">VLOOKUP(B218,辅助表!A:B,2,0)&amp;"-"&amp;INDEX(辅助表!$P$2:$S$13,(Sheet1!C218+1),VLOOKUP(B218,辅助表!A:E,5,0))&amp;"|3-"&amp;INDEX(辅助表!$V$2:$Y$13,(Sheet1!C218+1),VLOOKUP(B218,辅助表!A:E,5,0))</f>
        <v>80-2|3-1000</v>
      </c>
      <c r="E218" s="5">
        <v>20003</v>
      </c>
      <c r="F218" s="5"/>
      <c r="G218" s="5">
        <v>200</v>
      </c>
      <c r="H218" s="5"/>
      <c r="I218" s="10"/>
      <c r="J218" s="5">
        <v>2</v>
      </c>
      <c r="K218" s="5"/>
      <c r="L218" s="9" t="str">
        <f t="shared" si="109"/>
        <v>&lt;span color='#FFFFFF'&gt;使所有敌人物理防御力减少2%&lt;/span&gt;&lt;span color='#45FF7A'&gt;(+2%)&lt;/span&gt;</v>
      </c>
      <c r="O218" s="1" t="s">
        <v>28</v>
      </c>
      <c r="P218" s="1" t="s">
        <v>62</v>
      </c>
      <c r="Q218" s="1" t="str">
        <f t="shared" ref="Q218:Q253" si="124">G218/100&amp;"%"</f>
        <v>2%</v>
      </c>
      <c r="R218" s="1" t="s">
        <v>30</v>
      </c>
      <c r="S218" s="1" t="s">
        <v>31</v>
      </c>
      <c r="T218" s="1" t="str">
        <f t="shared" ref="T218:T252" si="125">"(+"&amp;(G219-G218)/100&amp;"%)"</f>
        <v>(+2%)</v>
      </c>
      <c r="U218" s="1" t="s">
        <v>30</v>
      </c>
    </row>
    <row r="219" spans="1:24" s="1" customFormat="1" x14ac:dyDescent="0.25">
      <c r="A219" s="4">
        <v>215</v>
      </c>
      <c r="B219" s="4">
        <v>23</v>
      </c>
      <c r="C219" s="5">
        <v>2</v>
      </c>
      <c r="D219" s="5" t="str" cm="1">
        <f t="array" ref="D219">VLOOKUP(B219,辅助表!A:B,2,0)&amp;"-"&amp;INDEX(辅助表!$P$2:$S$13,(Sheet1!C219+1),VLOOKUP(B219,辅助表!A:E,5,0))&amp;"|3-"&amp;INDEX(辅助表!$V$2:$Y$13,(Sheet1!C219+1),VLOOKUP(B219,辅助表!A:E,5,0))</f>
        <v>80-4|3-2000</v>
      </c>
      <c r="E219" s="5">
        <v>20003</v>
      </c>
      <c r="F219" s="5"/>
      <c r="G219" s="5">
        <f>G218+200</f>
        <v>400</v>
      </c>
      <c r="H219" s="5"/>
      <c r="I219" s="10"/>
      <c r="J219" s="5">
        <v>2</v>
      </c>
      <c r="K219" s="5"/>
      <c r="L219" s="9" t="str">
        <f t="shared" si="109"/>
        <v>&lt;span color='#FFFFFF'&gt;使所有敌人物理防御力减少4%&lt;/span&gt;&lt;span color='#45FF7A'&gt;(+2%)&lt;/span&gt;</v>
      </c>
      <c r="O219" s="1" t="s">
        <v>28</v>
      </c>
      <c r="P219" s="1" t="s">
        <v>62</v>
      </c>
      <c r="Q219" s="1" t="str">
        <f t="shared" si="124"/>
        <v>4%</v>
      </c>
      <c r="R219" s="1" t="s">
        <v>30</v>
      </c>
      <c r="S219" s="1" t="s">
        <v>31</v>
      </c>
      <c r="T219" s="1" t="str">
        <f t="shared" si="125"/>
        <v>(+2%)</v>
      </c>
      <c r="U219" s="1" t="s">
        <v>30</v>
      </c>
    </row>
    <row r="220" spans="1:24" s="1" customFormat="1" x14ac:dyDescent="0.25">
      <c r="A220" s="4">
        <v>216</v>
      </c>
      <c r="B220" s="4">
        <v>23</v>
      </c>
      <c r="C220" s="5">
        <v>3</v>
      </c>
      <c r="D220" s="5" t="str" cm="1">
        <f t="array" ref="D220">VLOOKUP(B220,辅助表!A:B,2,0)&amp;"-"&amp;INDEX(辅助表!$P$2:$S$13,(Sheet1!C220+1),VLOOKUP(B220,辅助表!A:E,5,0))&amp;"|3-"&amp;INDEX(辅助表!$V$2:$Y$13,(Sheet1!C220+1),VLOOKUP(B220,辅助表!A:E,5,0))</f>
        <v>80-8|3-4000</v>
      </c>
      <c r="E220" s="5">
        <v>20003</v>
      </c>
      <c r="F220" s="5"/>
      <c r="G220" s="5">
        <f t="shared" ref="G220:G229" si="126">G219+200</f>
        <v>600</v>
      </c>
      <c r="H220" s="5"/>
      <c r="I220" s="10"/>
      <c r="J220" s="5">
        <v>2</v>
      </c>
      <c r="K220" s="5"/>
      <c r="L220" s="9" t="str">
        <f t="shared" si="109"/>
        <v>&lt;span color='#FFFFFF'&gt;使所有敌人物理防御力减少6%&lt;/span&gt;&lt;span color='#45FF7A'&gt;(+2%)&lt;/span&gt;</v>
      </c>
      <c r="O220" s="1" t="s">
        <v>28</v>
      </c>
      <c r="P220" s="1" t="s">
        <v>62</v>
      </c>
      <c r="Q220" s="1" t="str">
        <f t="shared" si="124"/>
        <v>6%</v>
      </c>
      <c r="R220" s="1" t="s">
        <v>30</v>
      </c>
      <c r="S220" s="1" t="s">
        <v>31</v>
      </c>
      <c r="T220" s="1" t="str">
        <f t="shared" si="125"/>
        <v>(+2%)</v>
      </c>
      <c r="U220" s="1" t="s">
        <v>30</v>
      </c>
    </row>
    <row r="221" spans="1:24" s="1" customFormat="1" x14ac:dyDescent="0.25">
      <c r="A221" s="4">
        <v>217</v>
      </c>
      <c r="B221" s="4">
        <v>23</v>
      </c>
      <c r="C221" s="5">
        <v>4</v>
      </c>
      <c r="D221" s="5" t="str" cm="1">
        <f t="array" ref="D221">VLOOKUP(B221,辅助表!A:B,2,0)&amp;"-"&amp;INDEX(辅助表!$P$2:$S$13,(Sheet1!C221+1),VLOOKUP(B221,辅助表!A:E,5,0))&amp;"|3-"&amp;INDEX(辅助表!$V$2:$Y$13,(Sheet1!C221+1),VLOOKUP(B221,辅助表!A:E,5,0))</f>
        <v>80-12|3-6000</v>
      </c>
      <c r="E221" s="5">
        <v>20003</v>
      </c>
      <c r="F221" s="5"/>
      <c r="G221" s="5">
        <f t="shared" si="126"/>
        <v>800</v>
      </c>
      <c r="H221" s="5"/>
      <c r="I221" s="10"/>
      <c r="J221" s="5">
        <v>2</v>
      </c>
      <c r="K221" s="5"/>
      <c r="L221" s="9" t="str">
        <f t="shared" si="109"/>
        <v>&lt;span color='#FFFFFF'&gt;使所有敌人物理防御力减少8%&lt;/span&gt;&lt;span color='#45FF7A'&gt;(+2%)&lt;/span&gt;</v>
      </c>
      <c r="O221" s="1" t="s">
        <v>28</v>
      </c>
      <c r="P221" s="1" t="s">
        <v>62</v>
      </c>
      <c r="Q221" s="1" t="str">
        <f t="shared" si="124"/>
        <v>8%</v>
      </c>
      <c r="R221" s="1" t="s">
        <v>30</v>
      </c>
      <c r="S221" s="1" t="s">
        <v>31</v>
      </c>
      <c r="T221" s="1" t="str">
        <f t="shared" si="125"/>
        <v>(+2%)</v>
      </c>
      <c r="U221" s="1" t="s">
        <v>30</v>
      </c>
    </row>
    <row r="222" spans="1:24" s="1" customFormat="1" x14ac:dyDescent="0.25">
      <c r="A222" s="4">
        <v>218</v>
      </c>
      <c r="B222" s="4">
        <v>23</v>
      </c>
      <c r="C222" s="5">
        <v>5</v>
      </c>
      <c r="D222" s="5" t="str" cm="1">
        <f t="array" ref="D222">VLOOKUP(B222,辅助表!A:B,2,0)&amp;"-"&amp;INDEX(辅助表!$P$2:$S$13,(Sheet1!C222+1),VLOOKUP(B222,辅助表!A:E,5,0))&amp;"|3-"&amp;INDEX(辅助表!$V$2:$Y$13,(Sheet1!C222+1),VLOOKUP(B222,辅助表!A:E,5,0))</f>
        <v>80-16|3-10000</v>
      </c>
      <c r="E222" s="5">
        <v>20003</v>
      </c>
      <c r="F222" s="5"/>
      <c r="G222" s="5">
        <f t="shared" si="126"/>
        <v>1000</v>
      </c>
      <c r="H222" s="5"/>
      <c r="I222" s="10"/>
      <c r="J222" s="5">
        <v>2</v>
      </c>
      <c r="K222" s="5"/>
      <c r="L222" s="9" t="str">
        <f t="shared" si="109"/>
        <v>&lt;span color='#FFFFFF'&gt;使所有敌人物理防御力减少10%&lt;/span&gt;&lt;span color='#45FF7A'&gt;(+2%)&lt;/span&gt;</v>
      </c>
      <c r="O222" s="1" t="s">
        <v>28</v>
      </c>
      <c r="P222" s="1" t="s">
        <v>62</v>
      </c>
      <c r="Q222" s="1" t="str">
        <f t="shared" si="124"/>
        <v>10%</v>
      </c>
      <c r="R222" s="1" t="s">
        <v>30</v>
      </c>
      <c r="S222" s="1" t="s">
        <v>31</v>
      </c>
      <c r="T222" s="1" t="str">
        <f t="shared" si="125"/>
        <v>(+2%)</v>
      </c>
      <c r="U222" s="1" t="s">
        <v>30</v>
      </c>
    </row>
    <row r="223" spans="1:24" s="1" customFormat="1" x14ac:dyDescent="0.25">
      <c r="A223" s="4">
        <v>219</v>
      </c>
      <c r="B223" s="4">
        <v>23</v>
      </c>
      <c r="C223" s="5">
        <v>6</v>
      </c>
      <c r="D223" s="5" t="str" cm="1">
        <f t="array" ref="D223">VLOOKUP(B223,辅助表!A:B,2,0)&amp;"-"&amp;INDEX(辅助表!$P$2:$S$13,(Sheet1!C223+1),VLOOKUP(B223,辅助表!A:E,5,0))&amp;"|3-"&amp;INDEX(辅助表!$V$2:$Y$13,(Sheet1!C223+1),VLOOKUP(B223,辅助表!A:E,5,0))</f>
        <v>80-20|3-15000</v>
      </c>
      <c r="E223" s="5">
        <v>20003</v>
      </c>
      <c r="F223" s="5"/>
      <c r="G223" s="5">
        <f t="shared" si="126"/>
        <v>1200</v>
      </c>
      <c r="H223" s="5"/>
      <c r="I223" s="10"/>
      <c r="J223" s="5">
        <v>2</v>
      </c>
      <c r="K223" s="5"/>
      <c r="L223" s="9" t="str">
        <f t="shared" si="109"/>
        <v>&lt;span color='#FFFFFF'&gt;使所有敌人物理防御力减少12%&lt;/span&gt;&lt;span color='#45FF7A'&gt;(+2%)&lt;/span&gt;</v>
      </c>
      <c r="O223" s="1" t="s">
        <v>28</v>
      </c>
      <c r="P223" s="1" t="s">
        <v>62</v>
      </c>
      <c r="Q223" s="1" t="str">
        <f t="shared" si="124"/>
        <v>12%</v>
      </c>
      <c r="R223" s="1" t="s">
        <v>30</v>
      </c>
      <c r="S223" s="1" t="s">
        <v>31</v>
      </c>
      <c r="T223" s="1" t="str">
        <f t="shared" si="125"/>
        <v>(+2%)</v>
      </c>
      <c r="U223" s="1" t="s">
        <v>30</v>
      </c>
    </row>
    <row r="224" spans="1:24" s="1" customFormat="1" x14ac:dyDescent="0.25">
      <c r="A224" s="4">
        <v>220</v>
      </c>
      <c r="B224" s="4">
        <v>23</v>
      </c>
      <c r="C224" s="5">
        <v>7</v>
      </c>
      <c r="D224" s="5" t="str" cm="1">
        <f t="array" ref="D224">VLOOKUP(B224,辅助表!A:B,2,0)&amp;"-"&amp;INDEX(辅助表!$P$2:$S$13,(Sheet1!C224+1),VLOOKUP(B224,辅助表!A:E,5,0))&amp;"|3-"&amp;INDEX(辅助表!$V$2:$Y$13,(Sheet1!C224+1),VLOOKUP(B224,辅助表!A:E,5,0))</f>
        <v>80-28|3-22000</v>
      </c>
      <c r="E224" s="5">
        <v>20003</v>
      </c>
      <c r="F224" s="5"/>
      <c r="G224" s="5">
        <f t="shared" si="126"/>
        <v>1400</v>
      </c>
      <c r="H224" s="5"/>
      <c r="I224" s="10"/>
      <c r="J224" s="5">
        <v>2</v>
      </c>
      <c r="K224" s="5"/>
      <c r="L224" s="9" t="str">
        <f t="shared" si="109"/>
        <v>&lt;span color='#FFFFFF'&gt;使所有敌人物理防御力减少14%&lt;/span&gt;&lt;span color='#45FF7A'&gt;(+2%)&lt;/span&gt;</v>
      </c>
      <c r="O224" s="1" t="s">
        <v>28</v>
      </c>
      <c r="P224" s="1" t="s">
        <v>62</v>
      </c>
      <c r="Q224" s="1" t="str">
        <f t="shared" si="124"/>
        <v>14%</v>
      </c>
      <c r="R224" s="1" t="s">
        <v>30</v>
      </c>
      <c r="S224" s="1" t="s">
        <v>31</v>
      </c>
      <c r="T224" s="1" t="str">
        <f t="shared" si="125"/>
        <v>(+2%)</v>
      </c>
      <c r="U224" s="1" t="s">
        <v>30</v>
      </c>
    </row>
    <row r="225" spans="1:21" s="1" customFormat="1" x14ac:dyDescent="0.25">
      <c r="A225" s="4">
        <v>221</v>
      </c>
      <c r="B225" s="4">
        <v>23</v>
      </c>
      <c r="C225" s="5">
        <v>8</v>
      </c>
      <c r="D225" s="5" t="str" cm="1">
        <f t="array" ref="D225">VLOOKUP(B225,辅助表!A:B,2,0)&amp;"-"&amp;INDEX(辅助表!$P$2:$S$13,(Sheet1!C225+1),VLOOKUP(B225,辅助表!A:E,5,0))&amp;"|3-"&amp;INDEX(辅助表!$V$2:$Y$13,(Sheet1!C225+1),VLOOKUP(B225,辅助表!A:E,5,0))</f>
        <v>80-36|3-30000</v>
      </c>
      <c r="E225" s="5">
        <v>20003</v>
      </c>
      <c r="F225" s="5"/>
      <c r="G225" s="5">
        <f t="shared" si="126"/>
        <v>1600</v>
      </c>
      <c r="H225" s="5"/>
      <c r="I225" s="10"/>
      <c r="J225" s="5">
        <v>2</v>
      </c>
      <c r="K225" s="5"/>
      <c r="L225" s="9" t="str">
        <f t="shared" si="109"/>
        <v>&lt;span color='#FFFFFF'&gt;使所有敌人物理防御力减少16%&lt;/span&gt;&lt;span color='#45FF7A'&gt;(+2%)&lt;/span&gt;</v>
      </c>
      <c r="O225" s="1" t="s">
        <v>28</v>
      </c>
      <c r="P225" s="1" t="s">
        <v>62</v>
      </c>
      <c r="Q225" s="1" t="str">
        <f t="shared" si="124"/>
        <v>16%</v>
      </c>
      <c r="R225" s="1" t="s">
        <v>30</v>
      </c>
      <c r="S225" s="1" t="s">
        <v>31</v>
      </c>
      <c r="T225" s="1" t="str">
        <f t="shared" si="125"/>
        <v>(+2%)</v>
      </c>
      <c r="U225" s="1" t="s">
        <v>30</v>
      </c>
    </row>
    <row r="226" spans="1:21" s="1" customFormat="1" x14ac:dyDescent="0.25">
      <c r="A226" s="4">
        <v>222</v>
      </c>
      <c r="B226" s="4">
        <v>23</v>
      </c>
      <c r="C226" s="5">
        <v>9</v>
      </c>
      <c r="D226" s="5" t="str" cm="1">
        <f t="array" ref="D226">VLOOKUP(B226,辅助表!A:B,2,0)&amp;"-"&amp;INDEX(辅助表!$P$2:$S$13,(Sheet1!C226+1),VLOOKUP(B226,辅助表!A:E,5,0))&amp;"|3-"&amp;INDEX(辅助表!$V$2:$Y$13,(Sheet1!C226+1),VLOOKUP(B226,辅助表!A:E,5,0))</f>
        <v>80-48|3-50000</v>
      </c>
      <c r="E226" s="5">
        <v>20003</v>
      </c>
      <c r="F226" s="5"/>
      <c r="G226" s="5">
        <f t="shared" si="126"/>
        <v>1800</v>
      </c>
      <c r="H226" s="5"/>
      <c r="I226" s="10"/>
      <c r="J226" s="5">
        <v>2</v>
      </c>
      <c r="K226" s="5"/>
      <c r="L226" s="9" t="str">
        <f t="shared" si="109"/>
        <v>&lt;span color='#FFFFFF'&gt;使所有敌人物理防御力减少18%&lt;/span&gt;&lt;span color='#45FF7A'&gt;(+2%)&lt;/span&gt;</v>
      </c>
      <c r="O226" s="1" t="s">
        <v>28</v>
      </c>
      <c r="P226" s="1" t="s">
        <v>62</v>
      </c>
      <c r="Q226" s="1" t="str">
        <f t="shared" si="124"/>
        <v>18%</v>
      </c>
      <c r="R226" s="1" t="s">
        <v>30</v>
      </c>
      <c r="S226" s="1" t="s">
        <v>31</v>
      </c>
      <c r="T226" s="1" t="str">
        <f t="shared" si="125"/>
        <v>(+2%)</v>
      </c>
      <c r="U226" s="1" t="s">
        <v>30</v>
      </c>
    </row>
    <row r="227" spans="1:21" s="1" customFormat="1" x14ac:dyDescent="0.25">
      <c r="A227" s="4">
        <v>223</v>
      </c>
      <c r="B227" s="4">
        <v>23</v>
      </c>
      <c r="C227" s="5">
        <v>10</v>
      </c>
      <c r="D227" s="5" t="str" cm="1">
        <f t="array" ref="D227">VLOOKUP(B227,辅助表!A:B,2,0)&amp;"-"&amp;INDEX(辅助表!$P$2:$S$13,(Sheet1!C227+1),VLOOKUP(B227,辅助表!A:E,5,0))&amp;"|3-"&amp;INDEX(辅助表!$V$2:$Y$13,(Sheet1!C227+1),VLOOKUP(B227,辅助表!A:E,5,0))</f>
        <v>80-64|3-70000</v>
      </c>
      <c r="E227" s="5">
        <v>20003</v>
      </c>
      <c r="F227" s="5"/>
      <c r="G227" s="5">
        <f t="shared" si="126"/>
        <v>2000</v>
      </c>
      <c r="H227" s="5"/>
      <c r="I227" s="10"/>
      <c r="J227" s="5">
        <v>2</v>
      </c>
      <c r="K227" s="5"/>
      <c r="L227" s="9" t="str">
        <f t="shared" si="109"/>
        <v>&lt;span color='#FFFFFF'&gt;使所有敌人物理防御力减少20%&lt;/span&gt;&lt;span color='#45FF7A'&gt;(+2%)&lt;/span&gt;</v>
      </c>
      <c r="O227" s="1" t="s">
        <v>28</v>
      </c>
      <c r="P227" s="1" t="s">
        <v>62</v>
      </c>
      <c r="Q227" s="1" t="str">
        <f t="shared" si="124"/>
        <v>20%</v>
      </c>
      <c r="R227" s="1" t="s">
        <v>30</v>
      </c>
      <c r="S227" s="1" t="s">
        <v>31</v>
      </c>
      <c r="T227" s="1" t="str">
        <f t="shared" si="125"/>
        <v>(+2%)</v>
      </c>
      <c r="U227" s="1" t="s">
        <v>30</v>
      </c>
    </row>
    <row r="228" spans="1:21" s="1" customFormat="1" x14ac:dyDescent="0.25">
      <c r="A228" s="4">
        <v>224</v>
      </c>
      <c r="B228" s="4">
        <f t="shared" ref="B228:B229" si="127">B227</f>
        <v>23</v>
      </c>
      <c r="C228" s="5">
        <f t="shared" ref="C228:C229" si="128">C227+1</f>
        <v>11</v>
      </c>
      <c r="D228" s="5" t="str" cm="1">
        <f t="array" ref="D228">VLOOKUP(B228,辅助表!A:B,2,0)&amp;"-"&amp;INDEX(辅助表!$P$2:$S$13,(Sheet1!C228+1),VLOOKUP(B228,辅助表!A:E,5,0))&amp;"|3-"&amp;INDEX(辅助表!$V$2:$Y$13,(Sheet1!C228+1),VLOOKUP(B228,辅助表!A:E,5,0))</f>
        <v>80-80|3-100000</v>
      </c>
      <c r="E228" s="5">
        <f t="shared" ref="E228:E229" si="129">E227</f>
        <v>20003</v>
      </c>
      <c r="F228" s="5"/>
      <c r="G228" s="5">
        <f t="shared" si="126"/>
        <v>2200</v>
      </c>
      <c r="H228" s="5"/>
      <c r="I228" s="10"/>
      <c r="J228" s="5">
        <f t="shared" ref="J228:J229" si="130">J227</f>
        <v>2</v>
      </c>
      <c r="K228" s="5"/>
      <c r="L228" s="9" t="str">
        <f t="shared" si="109"/>
        <v>&lt;span color='#FFFFFF'&gt;使所有敌人物理防御力减少22%&lt;/span&gt;&lt;span color='#45FF7A'&gt;(+2%)&lt;/span&gt;</v>
      </c>
      <c r="O228" s="1" t="s">
        <v>28</v>
      </c>
      <c r="P228" s="1" t="s">
        <v>62</v>
      </c>
      <c r="Q228" s="1" t="str">
        <f t="shared" si="124"/>
        <v>22%</v>
      </c>
      <c r="R228" s="1" t="s">
        <v>30</v>
      </c>
      <c r="S228" s="1" t="s">
        <v>31</v>
      </c>
      <c r="T228" s="1" t="str">
        <f t="shared" si="125"/>
        <v>(+2%)</v>
      </c>
      <c r="U228" s="1" t="s">
        <v>30</v>
      </c>
    </row>
    <row r="229" spans="1:21" s="1" customFormat="1" x14ac:dyDescent="0.25">
      <c r="A229" s="4">
        <v>225</v>
      </c>
      <c r="B229" s="4">
        <f t="shared" si="127"/>
        <v>23</v>
      </c>
      <c r="C229" s="5">
        <f t="shared" si="128"/>
        <v>12</v>
      </c>
      <c r="D229" s="5"/>
      <c r="E229" s="5">
        <f t="shared" si="129"/>
        <v>20003</v>
      </c>
      <c r="F229" s="5"/>
      <c r="G229" s="5">
        <f t="shared" si="126"/>
        <v>2400</v>
      </c>
      <c r="H229" s="5"/>
      <c r="I229" s="10"/>
      <c r="J229" s="5">
        <f t="shared" si="130"/>
        <v>2</v>
      </c>
      <c r="K229" s="5"/>
      <c r="L229" s="9" t="str">
        <f t="shared" si="109"/>
        <v>&lt;span color='#FFFFFF'&gt;使所有敌人物理防御力减少24%&lt;/span&gt;</v>
      </c>
      <c r="O229" s="1" t="s">
        <v>28</v>
      </c>
      <c r="P229" s="1" t="s">
        <v>62</v>
      </c>
      <c r="Q229" s="1" t="str">
        <f t="shared" si="124"/>
        <v>24%</v>
      </c>
      <c r="R229" s="1" t="s">
        <v>30</v>
      </c>
    </row>
    <row r="230" spans="1:21" s="1" customFormat="1" x14ac:dyDescent="0.25">
      <c r="A230" s="6">
        <v>226</v>
      </c>
      <c r="B230" s="6">
        <v>24</v>
      </c>
      <c r="C230" s="7">
        <v>1</v>
      </c>
      <c r="D230" s="7" t="str" cm="1">
        <f t="array" ref="D230">VLOOKUP(B230,辅助表!A:B,2,0)&amp;"-"&amp;INDEX(辅助表!$P$2:$S$13,(Sheet1!C230+1),VLOOKUP(B230,辅助表!A:E,5,0))&amp;"|3-"&amp;INDEX(辅助表!$V$2:$Y$13,(Sheet1!C230+1),VLOOKUP(B230,辅助表!A:E,5,0))</f>
        <v>81-2|3-1000</v>
      </c>
      <c r="E230" s="7">
        <v>20004</v>
      </c>
      <c r="F230" s="7"/>
      <c r="G230" s="7">
        <v>200</v>
      </c>
      <c r="H230" s="7"/>
      <c r="I230" s="11"/>
      <c r="J230" s="7">
        <v>2</v>
      </c>
      <c r="K230" s="7"/>
      <c r="L230" s="9" t="str">
        <f t="shared" si="109"/>
        <v>&lt;span color='#FFFFFF'&gt;使所有敌人魔法防御力减少2%&lt;/span&gt;&lt;span color='#45FF7A'&gt;(+2%)&lt;/span&gt;</v>
      </c>
      <c r="O230" s="1" t="s">
        <v>28</v>
      </c>
      <c r="P230" s="1" t="s">
        <v>63</v>
      </c>
      <c r="Q230" s="1" t="str">
        <f t="shared" si="124"/>
        <v>2%</v>
      </c>
      <c r="R230" s="1" t="s">
        <v>30</v>
      </c>
      <c r="S230" s="1" t="s">
        <v>31</v>
      </c>
      <c r="T230" s="1" t="str">
        <f t="shared" si="125"/>
        <v>(+2%)</v>
      </c>
      <c r="U230" s="1" t="s">
        <v>30</v>
      </c>
    </row>
    <row r="231" spans="1:21" s="1" customFormat="1" x14ac:dyDescent="0.25">
      <c r="A231" s="6">
        <v>227</v>
      </c>
      <c r="B231" s="6">
        <v>24</v>
      </c>
      <c r="C231" s="7">
        <v>2</v>
      </c>
      <c r="D231" s="7" t="str" cm="1">
        <f t="array" ref="D231">VLOOKUP(B231,辅助表!A:B,2,0)&amp;"-"&amp;INDEX(辅助表!$P$2:$S$13,(Sheet1!C231+1),VLOOKUP(B231,辅助表!A:E,5,0))&amp;"|3-"&amp;INDEX(辅助表!$V$2:$Y$13,(Sheet1!C231+1),VLOOKUP(B231,辅助表!A:E,5,0))</f>
        <v>81-4|3-2000</v>
      </c>
      <c r="E231" s="7">
        <v>20004</v>
      </c>
      <c r="F231" s="7"/>
      <c r="G231" s="7">
        <f>G230+200</f>
        <v>400</v>
      </c>
      <c r="H231" s="7"/>
      <c r="I231" s="11"/>
      <c r="J231" s="7">
        <v>2</v>
      </c>
      <c r="K231" s="7"/>
      <c r="L231" s="9" t="str">
        <f t="shared" si="109"/>
        <v>&lt;span color='#FFFFFF'&gt;使所有敌人魔法防御力减少4%&lt;/span&gt;&lt;span color='#45FF7A'&gt;(+2%)&lt;/span&gt;</v>
      </c>
      <c r="O231" s="1" t="s">
        <v>28</v>
      </c>
      <c r="P231" s="1" t="s">
        <v>63</v>
      </c>
      <c r="Q231" s="1" t="str">
        <f t="shared" si="124"/>
        <v>4%</v>
      </c>
      <c r="R231" s="1" t="s">
        <v>30</v>
      </c>
      <c r="S231" s="1" t="s">
        <v>31</v>
      </c>
      <c r="T231" s="1" t="str">
        <f t="shared" si="125"/>
        <v>(+2%)</v>
      </c>
      <c r="U231" s="1" t="s">
        <v>30</v>
      </c>
    </row>
    <row r="232" spans="1:21" s="1" customFormat="1" x14ac:dyDescent="0.25">
      <c r="A232" s="6">
        <v>228</v>
      </c>
      <c r="B232" s="6">
        <v>24</v>
      </c>
      <c r="C232" s="7">
        <v>3</v>
      </c>
      <c r="D232" s="7" t="str" cm="1">
        <f t="array" ref="D232">VLOOKUP(B232,辅助表!A:B,2,0)&amp;"-"&amp;INDEX(辅助表!$P$2:$S$13,(Sheet1!C232+1),VLOOKUP(B232,辅助表!A:E,5,0))&amp;"|3-"&amp;INDEX(辅助表!$V$2:$Y$13,(Sheet1!C232+1),VLOOKUP(B232,辅助表!A:E,5,0))</f>
        <v>81-8|3-4000</v>
      </c>
      <c r="E232" s="7">
        <v>20004</v>
      </c>
      <c r="F232" s="7"/>
      <c r="G232" s="7">
        <f t="shared" ref="G232:G241" si="131">G231+200</f>
        <v>600</v>
      </c>
      <c r="H232" s="7"/>
      <c r="I232" s="11"/>
      <c r="J232" s="7">
        <v>2</v>
      </c>
      <c r="K232" s="7"/>
      <c r="L232" s="9" t="str">
        <f t="shared" si="109"/>
        <v>&lt;span color='#FFFFFF'&gt;使所有敌人魔法防御力减少6%&lt;/span&gt;&lt;span color='#45FF7A'&gt;(+2%)&lt;/span&gt;</v>
      </c>
      <c r="O232" s="1" t="s">
        <v>28</v>
      </c>
      <c r="P232" s="1" t="s">
        <v>63</v>
      </c>
      <c r="Q232" s="1" t="str">
        <f t="shared" si="124"/>
        <v>6%</v>
      </c>
      <c r="R232" s="1" t="s">
        <v>30</v>
      </c>
      <c r="S232" s="1" t="s">
        <v>31</v>
      </c>
      <c r="T232" s="1" t="str">
        <f t="shared" si="125"/>
        <v>(+2%)</v>
      </c>
      <c r="U232" s="1" t="s">
        <v>30</v>
      </c>
    </row>
    <row r="233" spans="1:21" s="1" customFormat="1" x14ac:dyDescent="0.25">
      <c r="A233" s="6">
        <v>229</v>
      </c>
      <c r="B233" s="6">
        <v>24</v>
      </c>
      <c r="C233" s="7">
        <v>4</v>
      </c>
      <c r="D233" s="7" t="str" cm="1">
        <f t="array" ref="D233">VLOOKUP(B233,辅助表!A:B,2,0)&amp;"-"&amp;INDEX(辅助表!$P$2:$S$13,(Sheet1!C233+1),VLOOKUP(B233,辅助表!A:E,5,0))&amp;"|3-"&amp;INDEX(辅助表!$V$2:$Y$13,(Sheet1!C233+1),VLOOKUP(B233,辅助表!A:E,5,0))</f>
        <v>81-12|3-6000</v>
      </c>
      <c r="E233" s="7">
        <v>20004</v>
      </c>
      <c r="F233" s="7"/>
      <c r="G233" s="7">
        <f t="shared" si="131"/>
        <v>800</v>
      </c>
      <c r="H233" s="7"/>
      <c r="I233" s="11"/>
      <c r="J233" s="7">
        <v>2</v>
      </c>
      <c r="K233" s="7"/>
      <c r="L233" s="9" t="str">
        <f t="shared" si="109"/>
        <v>&lt;span color='#FFFFFF'&gt;使所有敌人魔法防御力减少8%&lt;/span&gt;&lt;span color='#45FF7A'&gt;(+2%)&lt;/span&gt;</v>
      </c>
      <c r="O233" s="1" t="s">
        <v>28</v>
      </c>
      <c r="P233" s="1" t="s">
        <v>63</v>
      </c>
      <c r="Q233" s="1" t="str">
        <f t="shared" si="124"/>
        <v>8%</v>
      </c>
      <c r="R233" s="1" t="s">
        <v>30</v>
      </c>
      <c r="S233" s="1" t="s">
        <v>31</v>
      </c>
      <c r="T233" s="1" t="str">
        <f t="shared" si="125"/>
        <v>(+2%)</v>
      </c>
      <c r="U233" s="1" t="s">
        <v>30</v>
      </c>
    </row>
    <row r="234" spans="1:21" s="1" customFormat="1" x14ac:dyDescent="0.25">
      <c r="A234" s="6">
        <v>230</v>
      </c>
      <c r="B234" s="6">
        <v>24</v>
      </c>
      <c r="C234" s="7">
        <v>5</v>
      </c>
      <c r="D234" s="7" t="str" cm="1">
        <f t="array" ref="D234">VLOOKUP(B234,辅助表!A:B,2,0)&amp;"-"&amp;INDEX(辅助表!$P$2:$S$13,(Sheet1!C234+1),VLOOKUP(B234,辅助表!A:E,5,0))&amp;"|3-"&amp;INDEX(辅助表!$V$2:$Y$13,(Sheet1!C234+1),VLOOKUP(B234,辅助表!A:E,5,0))</f>
        <v>81-16|3-10000</v>
      </c>
      <c r="E234" s="7">
        <v>20004</v>
      </c>
      <c r="F234" s="7"/>
      <c r="G234" s="7">
        <f t="shared" si="131"/>
        <v>1000</v>
      </c>
      <c r="H234" s="7"/>
      <c r="I234" s="11"/>
      <c r="J234" s="7">
        <v>2</v>
      </c>
      <c r="K234" s="7"/>
      <c r="L234" s="9" t="str">
        <f t="shared" si="109"/>
        <v>&lt;span color='#FFFFFF'&gt;使所有敌人魔法防御力减少10%&lt;/span&gt;&lt;span color='#45FF7A'&gt;(+2%)&lt;/span&gt;</v>
      </c>
      <c r="O234" s="1" t="s">
        <v>28</v>
      </c>
      <c r="P234" s="1" t="s">
        <v>63</v>
      </c>
      <c r="Q234" s="1" t="str">
        <f t="shared" si="124"/>
        <v>10%</v>
      </c>
      <c r="R234" s="1" t="s">
        <v>30</v>
      </c>
      <c r="S234" s="1" t="s">
        <v>31</v>
      </c>
      <c r="T234" s="1" t="str">
        <f t="shared" si="125"/>
        <v>(+2%)</v>
      </c>
      <c r="U234" s="1" t="s">
        <v>30</v>
      </c>
    </row>
    <row r="235" spans="1:21" s="1" customFormat="1" x14ac:dyDescent="0.25">
      <c r="A235" s="6">
        <v>231</v>
      </c>
      <c r="B235" s="6">
        <v>24</v>
      </c>
      <c r="C235" s="7">
        <v>6</v>
      </c>
      <c r="D235" s="7" t="str" cm="1">
        <f t="array" ref="D235">VLOOKUP(B235,辅助表!A:B,2,0)&amp;"-"&amp;INDEX(辅助表!$P$2:$S$13,(Sheet1!C235+1),VLOOKUP(B235,辅助表!A:E,5,0))&amp;"|3-"&amp;INDEX(辅助表!$V$2:$Y$13,(Sheet1!C235+1),VLOOKUP(B235,辅助表!A:E,5,0))</f>
        <v>81-20|3-15000</v>
      </c>
      <c r="E235" s="7">
        <v>20004</v>
      </c>
      <c r="F235" s="7"/>
      <c r="G235" s="7">
        <f t="shared" si="131"/>
        <v>1200</v>
      </c>
      <c r="H235" s="7"/>
      <c r="I235" s="11"/>
      <c r="J235" s="7">
        <v>2</v>
      </c>
      <c r="K235" s="7"/>
      <c r="L235" s="9" t="str">
        <f t="shared" si="109"/>
        <v>&lt;span color='#FFFFFF'&gt;使所有敌人魔法防御力减少12%&lt;/span&gt;&lt;span color='#45FF7A'&gt;(+2%)&lt;/span&gt;</v>
      </c>
      <c r="O235" s="1" t="s">
        <v>28</v>
      </c>
      <c r="P235" s="1" t="s">
        <v>63</v>
      </c>
      <c r="Q235" s="1" t="str">
        <f t="shared" si="124"/>
        <v>12%</v>
      </c>
      <c r="R235" s="1" t="s">
        <v>30</v>
      </c>
      <c r="S235" s="1" t="s">
        <v>31</v>
      </c>
      <c r="T235" s="1" t="str">
        <f t="shared" si="125"/>
        <v>(+2%)</v>
      </c>
      <c r="U235" s="1" t="s">
        <v>30</v>
      </c>
    </row>
    <row r="236" spans="1:21" s="1" customFormat="1" x14ac:dyDescent="0.25">
      <c r="A236" s="6">
        <v>232</v>
      </c>
      <c r="B236" s="6">
        <v>24</v>
      </c>
      <c r="C236" s="7">
        <v>7</v>
      </c>
      <c r="D236" s="7" t="str" cm="1">
        <f t="array" ref="D236">VLOOKUP(B236,辅助表!A:B,2,0)&amp;"-"&amp;INDEX(辅助表!$P$2:$S$13,(Sheet1!C236+1),VLOOKUP(B236,辅助表!A:E,5,0))&amp;"|3-"&amp;INDEX(辅助表!$V$2:$Y$13,(Sheet1!C236+1),VLOOKUP(B236,辅助表!A:E,5,0))</f>
        <v>81-28|3-22000</v>
      </c>
      <c r="E236" s="7">
        <v>20004</v>
      </c>
      <c r="F236" s="7"/>
      <c r="G236" s="7">
        <f t="shared" si="131"/>
        <v>1400</v>
      </c>
      <c r="H236" s="7"/>
      <c r="I236" s="11"/>
      <c r="J236" s="7">
        <v>2</v>
      </c>
      <c r="K236" s="7"/>
      <c r="L236" s="9" t="str">
        <f t="shared" si="109"/>
        <v>&lt;span color='#FFFFFF'&gt;使所有敌人魔法防御力减少14%&lt;/span&gt;&lt;span color='#45FF7A'&gt;(+2%)&lt;/span&gt;</v>
      </c>
      <c r="O236" s="1" t="s">
        <v>28</v>
      </c>
      <c r="P236" s="1" t="s">
        <v>63</v>
      </c>
      <c r="Q236" s="1" t="str">
        <f t="shared" si="124"/>
        <v>14%</v>
      </c>
      <c r="R236" s="1" t="s">
        <v>30</v>
      </c>
      <c r="S236" s="1" t="s">
        <v>31</v>
      </c>
      <c r="T236" s="1" t="str">
        <f t="shared" si="125"/>
        <v>(+2%)</v>
      </c>
      <c r="U236" s="1" t="s">
        <v>30</v>
      </c>
    </row>
    <row r="237" spans="1:21" s="1" customFormat="1" x14ac:dyDescent="0.25">
      <c r="A237" s="6">
        <v>233</v>
      </c>
      <c r="B237" s="6">
        <v>24</v>
      </c>
      <c r="C237" s="7">
        <v>8</v>
      </c>
      <c r="D237" s="7" t="str" cm="1">
        <f t="array" ref="D237">VLOOKUP(B237,辅助表!A:B,2,0)&amp;"-"&amp;INDEX(辅助表!$P$2:$S$13,(Sheet1!C237+1),VLOOKUP(B237,辅助表!A:E,5,0))&amp;"|3-"&amp;INDEX(辅助表!$V$2:$Y$13,(Sheet1!C237+1),VLOOKUP(B237,辅助表!A:E,5,0))</f>
        <v>81-36|3-30000</v>
      </c>
      <c r="E237" s="7">
        <v>20004</v>
      </c>
      <c r="F237" s="7"/>
      <c r="G237" s="7">
        <f t="shared" si="131"/>
        <v>1600</v>
      </c>
      <c r="H237" s="7"/>
      <c r="I237" s="11"/>
      <c r="J237" s="7">
        <v>2</v>
      </c>
      <c r="K237" s="7"/>
      <c r="L237" s="9" t="str">
        <f t="shared" si="109"/>
        <v>&lt;span color='#FFFFFF'&gt;使所有敌人魔法防御力减少16%&lt;/span&gt;&lt;span color='#45FF7A'&gt;(+2%)&lt;/span&gt;</v>
      </c>
      <c r="O237" s="1" t="s">
        <v>28</v>
      </c>
      <c r="P237" s="1" t="s">
        <v>63</v>
      </c>
      <c r="Q237" s="1" t="str">
        <f t="shared" si="124"/>
        <v>16%</v>
      </c>
      <c r="R237" s="1" t="s">
        <v>30</v>
      </c>
      <c r="S237" s="1" t="s">
        <v>31</v>
      </c>
      <c r="T237" s="1" t="str">
        <f t="shared" si="125"/>
        <v>(+2%)</v>
      </c>
      <c r="U237" s="1" t="s">
        <v>30</v>
      </c>
    </row>
    <row r="238" spans="1:21" s="1" customFormat="1" x14ac:dyDescent="0.25">
      <c r="A238" s="6">
        <v>234</v>
      </c>
      <c r="B238" s="6">
        <v>24</v>
      </c>
      <c r="C238" s="7">
        <v>9</v>
      </c>
      <c r="D238" s="7" t="str" cm="1">
        <f t="array" ref="D238">VLOOKUP(B238,辅助表!A:B,2,0)&amp;"-"&amp;INDEX(辅助表!$P$2:$S$13,(Sheet1!C238+1),VLOOKUP(B238,辅助表!A:E,5,0))&amp;"|3-"&amp;INDEX(辅助表!$V$2:$Y$13,(Sheet1!C238+1),VLOOKUP(B238,辅助表!A:E,5,0))</f>
        <v>81-48|3-50000</v>
      </c>
      <c r="E238" s="7">
        <v>20004</v>
      </c>
      <c r="F238" s="7"/>
      <c r="G238" s="7">
        <f t="shared" si="131"/>
        <v>1800</v>
      </c>
      <c r="H238" s="7"/>
      <c r="I238" s="11"/>
      <c r="J238" s="7">
        <v>2</v>
      </c>
      <c r="K238" s="7"/>
      <c r="L238" s="9" t="str">
        <f t="shared" si="109"/>
        <v>&lt;span color='#FFFFFF'&gt;使所有敌人魔法防御力减少18%&lt;/span&gt;&lt;span color='#45FF7A'&gt;(+2%)&lt;/span&gt;</v>
      </c>
      <c r="O238" s="1" t="s">
        <v>28</v>
      </c>
      <c r="P238" s="1" t="s">
        <v>63</v>
      </c>
      <c r="Q238" s="1" t="str">
        <f t="shared" si="124"/>
        <v>18%</v>
      </c>
      <c r="R238" s="1" t="s">
        <v>30</v>
      </c>
      <c r="S238" s="1" t="s">
        <v>31</v>
      </c>
      <c r="T238" s="1" t="str">
        <f t="shared" si="125"/>
        <v>(+2%)</v>
      </c>
      <c r="U238" s="1" t="s">
        <v>30</v>
      </c>
    </row>
    <row r="239" spans="1:21" s="1" customFormat="1" x14ac:dyDescent="0.25">
      <c r="A239" s="6">
        <v>235</v>
      </c>
      <c r="B239" s="6">
        <v>24</v>
      </c>
      <c r="C239" s="7">
        <v>10</v>
      </c>
      <c r="D239" s="7" t="str" cm="1">
        <f t="array" ref="D239">VLOOKUP(B239,辅助表!A:B,2,0)&amp;"-"&amp;INDEX(辅助表!$P$2:$S$13,(Sheet1!C239+1),VLOOKUP(B239,辅助表!A:E,5,0))&amp;"|3-"&amp;INDEX(辅助表!$V$2:$Y$13,(Sheet1!C239+1),VLOOKUP(B239,辅助表!A:E,5,0))</f>
        <v>81-64|3-70000</v>
      </c>
      <c r="E239" s="7">
        <v>20004</v>
      </c>
      <c r="F239" s="7"/>
      <c r="G239" s="7">
        <f t="shared" si="131"/>
        <v>2000</v>
      </c>
      <c r="H239" s="7"/>
      <c r="I239" s="11"/>
      <c r="J239" s="7">
        <v>2</v>
      </c>
      <c r="K239" s="7"/>
      <c r="L239" s="9" t="str">
        <f t="shared" si="109"/>
        <v>&lt;span color='#FFFFFF'&gt;使所有敌人魔法防御力减少20%&lt;/span&gt;&lt;span color='#45FF7A'&gt;(+2%)&lt;/span&gt;</v>
      </c>
      <c r="O239" s="1" t="s">
        <v>28</v>
      </c>
      <c r="P239" s="1" t="s">
        <v>63</v>
      </c>
      <c r="Q239" s="1" t="str">
        <f t="shared" si="124"/>
        <v>20%</v>
      </c>
      <c r="R239" s="1" t="s">
        <v>30</v>
      </c>
      <c r="S239" s="1" t="s">
        <v>31</v>
      </c>
      <c r="T239" s="1" t="str">
        <f t="shared" si="125"/>
        <v>(+2%)</v>
      </c>
      <c r="U239" s="1" t="s">
        <v>30</v>
      </c>
    </row>
    <row r="240" spans="1:21" s="1" customFormat="1" x14ac:dyDescent="0.25">
      <c r="A240" s="6">
        <v>236</v>
      </c>
      <c r="B240" s="6">
        <f t="shared" ref="B240:B241" si="132">B239</f>
        <v>24</v>
      </c>
      <c r="C240" s="7">
        <f t="shared" ref="C240:C241" si="133">C239+1</f>
        <v>11</v>
      </c>
      <c r="D240" s="7" t="str" cm="1">
        <f t="array" ref="D240">VLOOKUP(B240,辅助表!A:B,2,0)&amp;"-"&amp;INDEX(辅助表!$P$2:$S$13,(Sheet1!C240+1),VLOOKUP(B240,辅助表!A:E,5,0))&amp;"|3-"&amp;INDEX(辅助表!$V$2:$Y$13,(Sheet1!C240+1),VLOOKUP(B240,辅助表!A:E,5,0))</f>
        <v>81-80|3-100000</v>
      </c>
      <c r="E240" s="7">
        <f t="shared" ref="E240:E241" si="134">E239</f>
        <v>20004</v>
      </c>
      <c r="F240" s="7"/>
      <c r="G240" s="7">
        <f t="shared" si="131"/>
        <v>2200</v>
      </c>
      <c r="H240" s="7"/>
      <c r="I240" s="11"/>
      <c r="J240" s="7">
        <f t="shared" ref="J240:J241" si="135">J239</f>
        <v>2</v>
      </c>
      <c r="K240" s="7"/>
      <c r="L240" s="9" t="str">
        <f t="shared" si="109"/>
        <v>&lt;span color='#FFFFFF'&gt;使所有敌人魔法防御力减少22%&lt;/span&gt;&lt;span color='#45FF7A'&gt;(+2%)&lt;/span&gt;</v>
      </c>
      <c r="O240" s="1" t="s">
        <v>28</v>
      </c>
      <c r="P240" s="1" t="s">
        <v>63</v>
      </c>
      <c r="Q240" s="1" t="str">
        <f t="shared" si="124"/>
        <v>22%</v>
      </c>
      <c r="R240" s="1" t="s">
        <v>30</v>
      </c>
      <c r="S240" s="1" t="s">
        <v>31</v>
      </c>
      <c r="T240" s="1" t="str">
        <f t="shared" si="125"/>
        <v>(+2%)</v>
      </c>
      <c r="U240" s="1" t="s">
        <v>30</v>
      </c>
    </row>
    <row r="241" spans="1:24" s="1" customFormat="1" x14ac:dyDescent="0.25">
      <c r="A241" s="6">
        <v>237</v>
      </c>
      <c r="B241" s="6">
        <f t="shared" si="132"/>
        <v>24</v>
      </c>
      <c r="C241" s="7">
        <f t="shared" si="133"/>
        <v>12</v>
      </c>
      <c r="D241" s="7"/>
      <c r="E241" s="7">
        <f t="shared" si="134"/>
        <v>20004</v>
      </c>
      <c r="F241" s="7"/>
      <c r="G241" s="7">
        <f t="shared" si="131"/>
        <v>2400</v>
      </c>
      <c r="H241" s="7"/>
      <c r="I241" s="11"/>
      <c r="J241" s="7">
        <f t="shared" si="135"/>
        <v>2</v>
      </c>
      <c r="K241" s="7"/>
      <c r="L241" s="9" t="str">
        <f t="shared" si="109"/>
        <v>&lt;span color='#FFFFFF'&gt;使所有敌人魔法防御力减少24%&lt;/span&gt;</v>
      </c>
      <c r="O241" s="1" t="s">
        <v>28</v>
      </c>
      <c r="P241" s="1" t="s">
        <v>63</v>
      </c>
      <c r="Q241" s="1" t="str">
        <f t="shared" si="124"/>
        <v>24%</v>
      </c>
      <c r="R241" s="1" t="s">
        <v>30</v>
      </c>
    </row>
    <row r="242" spans="1:24" s="1" customFormat="1" x14ac:dyDescent="0.25">
      <c r="A242" s="2">
        <v>238</v>
      </c>
      <c r="B242" s="2">
        <v>25</v>
      </c>
      <c r="C242" s="3">
        <v>1</v>
      </c>
      <c r="D242" s="3" t="str" cm="1">
        <f t="array" ref="D242">VLOOKUP(B242,辅助表!A:B,2,0)&amp;"-"&amp;INDEX(辅助表!$P$2:$S$13,(Sheet1!C242+1),VLOOKUP(B242,辅助表!A:E,5,0))&amp;"|3-"&amp;INDEX(辅助表!$V$2:$Y$13,(Sheet1!C242+1),VLOOKUP(B242,辅助表!A:E,5,0))</f>
        <v>82-2|3-1000</v>
      </c>
      <c r="E242" s="3">
        <v>30014</v>
      </c>
      <c r="F242" s="3"/>
      <c r="G242" s="3">
        <v>500</v>
      </c>
      <c r="H242" s="3"/>
      <c r="I242" s="8"/>
      <c r="J242" s="3">
        <v>1</v>
      </c>
      <c r="K242" s="3"/>
      <c r="L242" s="9" t="str">
        <f t="shared" si="109"/>
        <v>&lt;span color='#FFFFFF'&gt;当敌人晕眩时伤害增加5%&lt;/span&gt;&lt;span color='#45FF7A'&gt;(+5%)&lt;/span&gt;</v>
      </c>
      <c r="O242" s="1" t="s">
        <v>28</v>
      </c>
      <c r="P242" s="1" t="s">
        <v>64</v>
      </c>
      <c r="Q242" s="1" t="str">
        <f t="shared" si="124"/>
        <v>5%</v>
      </c>
      <c r="R242" s="1" t="s">
        <v>30</v>
      </c>
      <c r="S242" s="1" t="s">
        <v>31</v>
      </c>
      <c r="T242" s="1" t="str">
        <f t="shared" si="125"/>
        <v>(+5%)</v>
      </c>
      <c r="U242" s="1" t="s">
        <v>30</v>
      </c>
    </row>
    <row r="243" spans="1:24" s="1" customFormat="1" x14ac:dyDescent="0.25">
      <c r="A243" s="2">
        <v>239</v>
      </c>
      <c r="B243" s="2">
        <v>25</v>
      </c>
      <c r="C243" s="3">
        <v>2</v>
      </c>
      <c r="D243" s="3" t="str" cm="1">
        <f t="array" ref="D243">VLOOKUP(B243,辅助表!A:B,2,0)&amp;"-"&amp;INDEX(辅助表!$P$2:$S$13,(Sheet1!C243+1),VLOOKUP(B243,辅助表!A:E,5,0))&amp;"|3-"&amp;INDEX(辅助表!$V$2:$Y$13,(Sheet1!C243+1),VLOOKUP(B243,辅助表!A:E,5,0))</f>
        <v>82-4|3-2000</v>
      </c>
      <c r="E243" s="3">
        <v>30014</v>
      </c>
      <c r="F243" s="3"/>
      <c r="G243" s="3">
        <f>G242+500</f>
        <v>1000</v>
      </c>
      <c r="H243" s="3"/>
      <c r="I243" s="8"/>
      <c r="J243" s="3">
        <v>1</v>
      </c>
      <c r="K243" s="3"/>
      <c r="L243" s="9" t="str">
        <f t="shared" si="109"/>
        <v>&lt;span color='#FFFFFF'&gt;当敌人晕眩时伤害增加10%&lt;/span&gt;&lt;span color='#45FF7A'&gt;(+5%)&lt;/span&gt;</v>
      </c>
      <c r="O243" s="1" t="s">
        <v>28</v>
      </c>
      <c r="P243" s="1" t="s">
        <v>64</v>
      </c>
      <c r="Q243" s="1" t="str">
        <f t="shared" si="124"/>
        <v>10%</v>
      </c>
      <c r="R243" s="1" t="s">
        <v>30</v>
      </c>
      <c r="S243" s="1" t="s">
        <v>31</v>
      </c>
      <c r="T243" s="1" t="str">
        <f t="shared" si="125"/>
        <v>(+5%)</v>
      </c>
      <c r="U243" s="1" t="s">
        <v>30</v>
      </c>
    </row>
    <row r="244" spans="1:24" s="1" customFormat="1" x14ac:dyDescent="0.25">
      <c r="A244" s="2">
        <v>240</v>
      </c>
      <c r="B244" s="2">
        <v>25</v>
      </c>
      <c r="C244" s="3">
        <v>3</v>
      </c>
      <c r="D244" s="3" t="str" cm="1">
        <f t="array" ref="D244">VLOOKUP(B244,辅助表!A:B,2,0)&amp;"-"&amp;INDEX(辅助表!$P$2:$S$13,(Sheet1!C244+1),VLOOKUP(B244,辅助表!A:E,5,0))&amp;"|3-"&amp;INDEX(辅助表!$V$2:$Y$13,(Sheet1!C244+1),VLOOKUP(B244,辅助表!A:E,5,0))</f>
        <v>82-8|3-4000</v>
      </c>
      <c r="E244" s="3">
        <v>30014</v>
      </c>
      <c r="F244" s="3"/>
      <c r="G244" s="3">
        <f t="shared" ref="G244:G253" si="136">G243+500</f>
        <v>1500</v>
      </c>
      <c r="H244" s="3"/>
      <c r="I244" s="8"/>
      <c r="J244" s="3">
        <v>1</v>
      </c>
      <c r="K244" s="3"/>
      <c r="L244" s="9" t="str">
        <f t="shared" si="109"/>
        <v>&lt;span color='#FFFFFF'&gt;当敌人晕眩时伤害增加15%&lt;/span&gt;&lt;span color='#45FF7A'&gt;(+5%)&lt;/span&gt;</v>
      </c>
      <c r="O244" s="1" t="s">
        <v>28</v>
      </c>
      <c r="P244" s="1" t="s">
        <v>64</v>
      </c>
      <c r="Q244" s="1" t="str">
        <f t="shared" si="124"/>
        <v>15%</v>
      </c>
      <c r="R244" s="1" t="s">
        <v>30</v>
      </c>
      <c r="S244" s="1" t="s">
        <v>31</v>
      </c>
      <c r="T244" s="1" t="str">
        <f t="shared" si="125"/>
        <v>(+5%)</v>
      </c>
      <c r="U244" s="1" t="s">
        <v>30</v>
      </c>
    </row>
    <row r="245" spans="1:24" s="1" customFormat="1" x14ac:dyDescent="0.25">
      <c r="A245" s="2">
        <v>241</v>
      </c>
      <c r="B245" s="2">
        <v>25</v>
      </c>
      <c r="C245" s="3">
        <v>4</v>
      </c>
      <c r="D245" s="3" t="str" cm="1">
        <f t="array" ref="D245">VLOOKUP(B245,辅助表!A:B,2,0)&amp;"-"&amp;INDEX(辅助表!$P$2:$S$13,(Sheet1!C245+1),VLOOKUP(B245,辅助表!A:E,5,0))&amp;"|3-"&amp;INDEX(辅助表!$V$2:$Y$13,(Sheet1!C245+1),VLOOKUP(B245,辅助表!A:E,5,0))</f>
        <v>82-12|3-6000</v>
      </c>
      <c r="E245" s="3">
        <v>30014</v>
      </c>
      <c r="F245" s="3"/>
      <c r="G245" s="3">
        <f t="shared" si="136"/>
        <v>2000</v>
      </c>
      <c r="H245" s="3"/>
      <c r="I245" s="8"/>
      <c r="J245" s="3">
        <v>1</v>
      </c>
      <c r="K245" s="3"/>
      <c r="L245" s="9" t="str">
        <f t="shared" si="109"/>
        <v>&lt;span color='#FFFFFF'&gt;当敌人晕眩时伤害增加20%&lt;/span&gt;&lt;span color='#45FF7A'&gt;(+5%)&lt;/span&gt;</v>
      </c>
      <c r="O245" s="1" t="s">
        <v>28</v>
      </c>
      <c r="P245" s="1" t="s">
        <v>64</v>
      </c>
      <c r="Q245" s="1" t="str">
        <f t="shared" si="124"/>
        <v>20%</v>
      </c>
      <c r="R245" s="1" t="s">
        <v>30</v>
      </c>
      <c r="S245" s="1" t="s">
        <v>31</v>
      </c>
      <c r="T245" s="1" t="str">
        <f t="shared" si="125"/>
        <v>(+5%)</v>
      </c>
      <c r="U245" s="1" t="s">
        <v>30</v>
      </c>
    </row>
    <row r="246" spans="1:24" s="1" customFormat="1" x14ac:dyDescent="0.25">
      <c r="A246" s="2">
        <v>242</v>
      </c>
      <c r="B246" s="2">
        <v>25</v>
      </c>
      <c r="C246" s="3">
        <v>5</v>
      </c>
      <c r="D246" s="3" t="str" cm="1">
        <f t="array" ref="D246">VLOOKUP(B246,辅助表!A:B,2,0)&amp;"-"&amp;INDEX(辅助表!$P$2:$S$13,(Sheet1!C246+1),VLOOKUP(B246,辅助表!A:E,5,0))&amp;"|3-"&amp;INDEX(辅助表!$V$2:$Y$13,(Sheet1!C246+1),VLOOKUP(B246,辅助表!A:E,5,0))</f>
        <v>82-16|3-10000</v>
      </c>
      <c r="E246" s="3">
        <v>30014</v>
      </c>
      <c r="F246" s="3"/>
      <c r="G246" s="3">
        <f t="shared" si="136"/>
        <v>2500</v>
      </c>
      <c r="H246" s="3"/>
      <c r="I246" s="8"/>
      <c r="J246" s="3">
        <v>1</v>
      </c>
      <c r="K246" s="3"/>
      <c r="L246" s="9" t="str">
        <f t="shared" si="109"/>
        <v>&lt;span color='#FFFFFF'&gt;当敌人晕眩时伤害增加25%&lt;/span&gt;&lt;span color='#45FF7A'&gt;(+5%)&lt;/span&gt;</v>
      </c>
      <c r="O246" s="1" t="s">
        <v>28</v>
      </c>
      <c r="P246" s="1" t="s">
        <v>64</v>
      </c>
      <c r="Q246" s="1" t="str">
        <f t="shared" si="124"/>
        <v>25%</v>
      </c>
      <c r="R246" s="1" t="s">
        <v>30</v>
      </c>
      <c r="S246" s="1" t="s">
        <v>31</v>
      </c>
      <c r="T246" s="1" t="str">
        <f t="shared" si="125"/>
        <v>(+5%)</v>
      </c>
      <c r="U246" s="1" t="s">
        <v>30</v>
      </c>
    </row>
    <row r="247" spans="1:24" s="1" customFormat="1" x14ac:dyDescent="0.25">
      <c r="A247" s="2">
        <v>243</v>
      </c>
      <c r="B247" s="2">
        <v>25</v>
      </c>
      <c r="C247" s="3">
        <v>6</v>
      </c>
      <c r="D247" s="3" t="str" cm="1">
        <f t="array" ref="D247">VLOOKUP(B247,辅助表!A:B,2,0)&amp;"-"&amp;INDEX(辅助表!$P$2:$S$13,(Sheet1!C247+1),VLOOKUP(B247,辅助表!A:E,5,0))&amp;"|3-"&amp;INDEX(辅助表!$V$2:$Y$13,(Sheet1!C247+1),VLOOKUP(B247,辅助表!A:E,5,0))</f>
        <v>82-20|3-15000</v>
      </c>
      <c r="E247" s="3">
        <v>30014</v>
      </c>
      <c r="F247" s="3"/>
      <c r="G247" s="3">
        <f t="shared" si="136"/>
        <v>3000</v>
      </c>
      <c r="H247" s="3"/>
      <c r="I247" s="8"/>
      <c r="J247" s="3">
        <v>1</v>
      </c>
      <c r="K247" s="3"/>
      <c r="L247" s="9" t="str">
        <f t="shared" si="109"/>
        <v>&lt;span color='#FFFFFF'&gt;当敌人晕眩时伤害增加30%&lt;/span&gt;&lt;span color='#45FF7A'&gt;(+5%)&lt;/span&gt;</v>
      </c>
      <c r="O247" s="1" t="s">
        <v>28</v>
      </c>
      <c r="P247" s="1" t="s">
        <v>64</v>
      </c>
      <c r="Q247" s="1" t="str">
        <f t="shared" si="124"/>
        <v>30%</v>
      </c>
      <c r="R247" s="1" t="s">
        <v>30</v>
      </c>
      <c r="S247" s="1" t="s">
        <v>31</v>
      </c>
      <c r="T247" s="1" t="str">
        <f t="shared" si="125"/>
        <v>(+5%)</v>
      </c>
      <c r="U247" s="1" t="s">
        <v>30</v>
      </c>
    </row>
    <row r="248" spans="1:24" s="1" customFormat="1" x14ac:dyDescent="0.25">
      <c r="A248" s="2">
        <v>244</v>
      </c>
      <c r="B248" s="2">
        <v>25</v>
      </c>
      <c r="C248" s="3">
        <v>7</v>
      </c>
      <c r="D248" s="3" t="str" cm="1">
        <f t="array" ref="D248">VLOOKUP(B248,辅助表!A:B,2,0)&amp;"-"&amp;INDEX(辅助表!$P$2:$S$13,(Sheet1!C248+1),VLOOKUP(B248,辅助表!A:E,5,0))&amp;"|3-"&amp;INDEX(辅助表!$V$2:$Y$13,(Sheet1!C248+1),VLOOKUP(B248,辅助表!A:E,5,0))</f>
        <v>82-28|3-22000</v>
      </c>
      <c r="E248" s="3">
        <v>30014</v>
      </c>
      <c r="F248" s="3"/>
      <c r="G248" s="3">
        <f t="shared" si="136"/>
        <v>3500</v>
      </c>
      <c r="H248" s="3"/>
      <c r="I248" s="8"/>
      <c r="J248" s="3">
        <v>1</v>
      </c>
      <c r="K248" s="3"/>
      <c r="L248" s="9" t="str">
        <f t="shared" si="109"/>
        <v>&lt;span color='#FFFFFF'&gt;当敌人晕眩时伤害增加35%&lt;/span&gt;&lt;span color='#45FF7A'&gt;(+5%)&lt;/span&gt;</v>
      </c>
      <c r="O248" s="1" t="s">
        <v>28</v>
      </c>
      <c r="P248" s="1" t="s">
        <v>64</v>
      </c>
      <c r="Q248" s="1" t="str">
        <f t="shared" si="124"/>
        <v>35%</v>
      </c>
      <c r="R248" s="1" t="s">
        <v>30</v>
      </c>
      <c r="S248" s="1" t="s">
        <v>31</v>
      </c>
      <c r="T248" s="1" t="str">
        <f t="shared" si="125"/>
        <v>(+5%)</v>
      </c>
      <c r="U248" s="1" t="s">
        <v>30</v>
      </c>
    </row>
    <row r="249" spans="1:24" s="1" customFormat="1" x14ac:dyDescent="0.25">
      <c r="A249" s="2">
        <v>245</v>
      </c>
      <c r="B249" s="2">
        <v>25</v>
      </c>
      <c r="C249" s="3">
        <v>8</v>
      </c>
      <c r="D249" s="3" t="str" cm="1">
        <f t="array" ref="D249">VLOOKUP(B249,辅助表!A:B,2,0)&amp;"-"&amp;INDEX(辅助表!$P$2:$S$13,(Sheet1!C249+1),VLOOKUP(B249,辅助表!A:E,5,0))&amp;"|3-"&amp;INDEX(辅助表!$V$2:$Y$13,(Sheet1!C249+1),VLOOKUP(B249,辅助表!A:E,5,0))</f>
        <v>82-36|3-30000</v>
      </c>
      <c r="E249" s="3">
        <v>30014</v>
      </c>
      <c r="F249" s="3"/>
      <c r="G249" s="3">
        <f t="shared" si="136"/>
        <v>4000</v>
      </c>
      <c r="H249" s="3"/>
      <c r="I249" s="8"/>
      <c r="J249" s="3">
        <v>1</v>
      </c>
      <c r="K249" s="3"/>
      <c r="L249" s="9" t="str">
        <f t="shared" si="109"/>
        <v>&lt;span color='#FFFFFF'&gt;当敌人晕眩时伤害增加40%&lt;/span&gt;&lt;span color='#45FF7A'&gt;(+5%)&lt;/span&gt;</v>
      </c>
      <c r="O249" s="1" t="s">
        <v>28</v>
      </c>
      <c r="P249" s="1" t="s">
        <v>64</v>
      </c>
      <c r="Q249" s="1" t="str">
        <f t="shared" si="124"/>
        <v>40%</v>
      </c>
      <c r="R249" s="1" t="s">
        <v>30</v>
      </c>
      <c r="S249" s="1" t="s">
        <v>31</v>
      </c>
      <c r="T249" s="1" t="str">
        <f t="shared" si="125"/>
        <v>(+5%)</v>
      </c>
      <c r="U249" s="1" t="s">
        <v>30</v>
      </c>
    </row>
    <row r="250" spans="1:24" s="1" customFormat="1" x14ac:dyDescent="0.25">
      <c r="A250" s="2">
        <v>246</v>
      </c>
      <c r="B250" s="2">
        <v>25</v>
      </c>
      <c r="C250" s="3">
        <v>9</v>
      </c>
      <c r="D250" s="3" t="str" cm="1">
        <f t="array" ref="D250">VLOOKUP(B250,辅助表!A:B,2,0)&amp;"-"&amp;INDEX(辅助表!$P$2:$S$13,(Sheet1!C250+1),VLOOKUP(B250,辅助表!A:E,5,0))&amp;"|3-"&amp;INDEX(辅助表!$V$2:$Y$13,(Sheet1!C250+1),VLOOKUP(B250,辅助表!A:E,5,0))</f>
        <v>82-48|3-50000</v>
      </c>
      <c r="E250" s="3">
        <v>30014</v>
      </c>
      <c r="F250" s="3"/>
      <c r="G250" s="3">
        <f t="shared" si="136"/>
        <v>4500</v>
      </c>
      <c r="H250" s="3"/>
      <c r="I250" s="8"/>
      <c r="J250" s="3">
        <v>1</v>
      </c>
      <c r="K250" s="3"/>
      <c r="L250" s="9" t="str">
        <f t="shared" si="109"/>
        <v>&lt;span color='#FFFFFF'&gt;当敌人晕眩时伤害增加45%&lt;/span&gt;&lt;span color='#45FF7A'&gt;(+5%)&lt;/span&gt;</v>
      </c>
      <c r="O250" s="1" t="s">
        <v>28</v>
      </c>
      <c r="P250" s="1" t="s">
        <v>64</v>
      </c>
      <c r="Q250" s="1" t="str">
        <f t="shared" si="124"/>
        <v>45%</v>
      </c>
      <c r="R250" s="1" t="s">
        <v>30</v>
      </c>
      <c r="S250" s="1" t="s">
        <v>31</v>
      </c>
      <c r="T250" s="1" t="str">
        <f t="shared" si="125"/>
        <v>(+5%)</v>
      </c>
      <c r="U250" s="1" t="s">
        <v>30</v>
      </c>
    </row>
    <row r="251" spans="1:24" s="1" customFormat="1" x14ac:dyDescent="0.25">
      <c r="A251" s="2">
        <v>247</v>
      </c>
      <c r="B251" s="2">
        <v>25</v>
      </c>
      <c r="C251" s="3">
        <v>10</v>
      </c>
      <c r="D251" s="3" t="str" cm="1">
        <f t="array" ref="D251">VLOOKUP(B251,辅助表!A:B,2,0)&amp;"-"&amp;INDEX(辅助表!$P$2:$S$13,(Sheet1!C251+1),VLOOKUP(B251,辅助表!A:E,5,0))&amp;"|3-"&amp;INDEX(辅助表!$V$2:$Y$13,(Sheet1!C251+1),VLOOKUP(B251,辅助表!A:E,5,0))</f>
        <v>82-64|3-70000</v>
      </c>
      <c r="E251" s="3">
        <v>30014</v>
      </c>
      <c r="F251" s="3"/>
      <c r="G251" s="3">
        <f t="shared" si="136"/>
        <v>5000</v>
      </c>
      <c r="H251" s="3"/>
      <c r="I251" s="8"/>
      <c r="J251" s="3">
        <v>1</v>
      </c>
      <c r="K251" s="3"/>
      <c r="L251" s="9" t="str">
        <f t="shared" si="109"/>
        <v>&lt;span color='#FFFFFF'&gt;当敌人晕眩时伤害增加50%&lt;/span&gt;&lt;span color='#45FF7A'&gt;(+5%)&lt;/span&gt;</v>
      </c>
      <c r="O251" s="1" t="s">
        <v>28</v>
      </c>
      <c r="P251" s="1" t="s">
        <v>64</v>
      </c>
      <c r="Q251" s="1" t="str">
        <f t="shared" si="124"/>
        <v>50%</v>
      </c>
      <c r="R251" s="1" t="s">
        <v>30</v>
      </c>
      <c r="S251" s="1" t="s">
        <v>31</v>
      </c>
      <c r="T251" s="1" t="str">
        <f t="shared" si="125"/>
        <v>(+5%)</v>
      </c>
      <c r="U251" s="1" t="s">
        <v>30</v>
      </c>
    </row>
    <row r="252" spans="1:24" s="1" customFormat="1" x14ac:dyDescent="0.25">
      <c r="A252" s="2">
        <v>248</v>
      </c>
      <c r="B252" s="2">
        <f t="shared" ref="B252:B253" si="137">B251</f>
        <v>25</v>
      </c>
      <c r="C252" s="3">
        <f t="shared" ref="C252:C253" si="138">C251+1</f>
        <v>11</v>
      </c>
      <c r="D252" s="3" t="str" cm="1">
        <f t="array" ref="D252">VLOOKUP(B252,辅助表!A:B,2,0)&amp;"-"&amp;INDEX(辅助表!$P$2:$S$13,(Sheet1!C252+1),VLOOKUP(B252,辅助表!A:E,5,0))&amp;"|3-"&amp;INDEX(辅助表!$V$2:$Y$13,(Sheet1!C252+1),VLOOKUP(B252,辅助表!A:E,5,0))</f>
        <v>82-80|3-100000</v>
      </c>
      <c r="E252" s="3">
        <f t="shared" ref="E252:E253" si="139">E251</f>
        <v>30014</v>
      </c>
      <c r="F252" s="3"/>
      <c r="G252" s="3">
        <f t="shared" si="136"/>
        <v>5500</v>
      </c>
      <c r="H252" s="3"/>
      <c r="I252" s="8"/>
      <c r="J252" s="3">
        <f t="shared" ref="J252:J253" si="140">J251</f>
        <v>1</v>
      </c>
      <c r="K252" s="3"/>
      <c r="L252" s="9" t="str">
        <f t="shared" si="109"/>
        <v>&lt;span color='#FFFFFF'&gt;当敌人晕眩时伤害增加55%&lt;/span&gt;&lt;span color='#45FF7A'&gt;(+5%)&lt;/span&gt;</v>
      </c>
      <c r="O252" s="1" t="s">
        <v>28</v>
      </c>
      <c r="P252" s="1" t="s">
        <v>64</v>
      </c>
      <c r="Q252" s="1" t="str">
        <f t="shared" si="124"/>
        <v>55%</v>
      </c>
      <c r="R252" s="1" t="s">
        <v>30</v>
      </c>
      <c r="S252" s="1" t="s">
        <v>31</v>
      </c>
      <c r="T252" s="1" t="str">
        <f t="shared" si="125"/>
        <v>(+5%)</v>
      </c>
      <c r="U252" s="1" t="s">
        <v>30</v>
      </c>
    </row>
    <row r="253" spans="1:24" s="1" customFormat="1" x14ac:dyDescent="0.25">
      <c r="A253" s="2">
        <v>249</v>
      </c>
      <c r="B253" s="2">
        <f t="shared" si="137"/>
        <v>25</v>
      </c>
      <c r="C253" s="3">
        <f t="shared" si="138"/>
        <v>12</v>
      </c>
      <c r="D253" s="3"/>
      <c r="E253" s="3">
        <f t="shared" si="139"/>
        <v>30014</v>
      </c>
      <c r="F253" s="3"/>
      <c r="G253" s="3">
        <f t="shared" si="136"/>
        <v>6000</v>
      </c>
      <c r="H253" s="3"/>
      <c r="I253" s="8"/>
      <c r="J253" s="3">
        <f t="shared" si="140"/>
        <v>1</v>
      </c>
      <c r="K253" s="3"/>
      <c r="L253" s="9" t="str">
        <f t="shared" si="109"/>
        <v>&lt;span color='#FFFFFF'&gt;当敌人晕眩时伤害增加60%&lt;/span&gt;</v>
      </c>
      <c r="O253" s="1" t="s">
        <v>28</v>
      </c>
      <c r="P253" s="1" t="s">
        <v>64</v>
      </c>
      <c r="Q253" s="1" t="str">
        <f t="shared" si="124"/>
        <v>60%</v>
      </c>
      <c r="R253" s="1" t="s">
        <v>30</v>
      </c>
    </row>
    <row r="254" spans="1:24" s="1" customFormat="1" x14ac:dyDescent="0.25">
      <c r="A254" s="4">
        <v>250</v>
      </c>
      <c r="B254" s="4">
        <v>26</v>
      </c>
      <c r="C254" s="5">
        <v>1</v>
      </c>
      <c r="D254" s="5" t="str" cm="1">
        <f t="array" ref="D254">VLOOKUP(B254,辅助表!A:B,2,0)&amp;"-"&amp;INDEX(辅助表!$P$2:$S$13,(Sheet1!C254+1),VLOOKUP(B254,辅助表!A:E,5,0))&amp;"|3-"&amp;INDEX(辅助表!$V$2:$Y$13,(Sheet1!C254+1),VLOOKUP(B254,辅助表!A:E,5,0))</f>
        <v>83-2|3-2000</v>
      </c>
      <c r="E254" s="5">
        <v>30015</v>
      </c>
      <c r="F254" s="5">
        <v>300</v>
      </c>
      <c r="G254" s="5"/>
      <c r="H254" s="5"/>
      <c r="I254" s="10" t="s">
        <v>48</v>
      </c>
      <c r="J254" s="5">
        <v>3</v>
      </c>
      <c r="K254" s="5"/>
      <c r="L254" s="9" t="str">
        <f t="shared" si="109"/>
        <v>&lt;span color='#FFFFFF'&gt;完成任务时有3%&lt;/span&gt;&lt;span color='#45FF7A'&gt;(+3%)&lt;/span&gt;&lt;span color='#FFFFFF'&gt;概率额外获得1颗星穹石&lt;/span&gt;</v>
      </c>
      <c r="O254" s="1" t="s">
        <v>28</v>
      </c>
      <c r="P254" s="1" t="s">
        <v>65</v>
      </c>
      <c r="Q254" s="1" t="str">
        <f>F254/100&amp;"%"</f>
        <v>3%</v>
      </c>
      <c r="R254" s="1" t="s">
        <v>30</v>
      </c>
      <c r="S254" s="1" t="s">
        <v>31</v>
      </c>
      <c r="T254" s="1" t="str">
        <f>"(+"&amp;(F255-F254)/100&amp;"%)"</f>
        <v>(+3%)</v>
      </c>
      <c r="U254" s="1" t="s">
        <v>30</v>
      </c>
      <c r="V254" s="1" t="s">
        <v>28</v>
      </c>
      <c r="W254" s="1" t="s">
        <v>50</v>
      </c>
      <c r="X254" s="1" t="s">
        <v>30</v>
      </c>
    </row>
    <row r="255" spans="1:24" s="1" customFormat="1" x14ac:dyDescent="0.25">
      <c r="A255" s="4">
        <v>251</v>
      </c>
      <c r="B255" s="4">
        <v>26</v>
      </c>
      <c r="C255" s="5">
        <v>2</v>
      </c>
      <c r="D255" s="5" t="str" cm="1">
        <f t="array" ref="D255">VLOOKUP(B255,辅助表!A:B,2,0)&amp;"-"&amp;INDEX(辅助表!$P$2:$S$13,(Sheet1!C255+1),VLOOKUP(B255,辅助表!A:E,5,0))&amp;"|3-"&amp;INDEX(辅助表!$V$2:$Y$13,(Sheet1!C255+1),VLOOKUP(B255,辅助表!A:E,5,0))</f>
        <v>83-4|3-5000</v>
      </c>
      <c r="E255" s="5">
        <v>30015</v>
      </c>
      <c r="F255" s="5">
        <v>600</v>
      </c>
      <c r="G255" s="5"/>
      <c r="H255" s="5"/>
      <c r="I255" s="10" t="s">
        <v>48</v>
      </c>
      <c r="J255" s="5">
        <v>3</v>
      </c>
      <c r="K255" s="5"/>
      <c r="L255" s="9" t="str">
        <f t="shared" si="109"/>
        <v>&lt;span color='#FFFFFF'&gt;完成任务时有6%&lt;/span&gt;&lt;span color='#45FF7A'&gt;(+3%)&lt;/span&gt;&lt;span color='#FFFFFF'&gt;概率额外获得1颗星穹石&lt;/span&gt;</v>
      </c>
      <c r="O255" s="1" t="s">
        <v>28</v>
      </c>
      <c r="P255" s="1" t="s">
        <v>65</v>
      </c>
      <c r="Q255" s="1" t="str">
        <f t="shared" ref="Q255:Q263" si="141">F255/100&amp;"%"</f>
        <v>6%</v>
      </c>
      <c r="R255" s="1" t="s">
        <v>30</v>
      </c>
      <c r="S255" s="1" t="s">
        <v>31</v>
      </c>
      <c r="T255" s="1" t="str">
        <f t="shared" ref="T255:T262" si="142">"(+"&amp;(F256-F255)/100&amp;"%)"</f>
        <v>(+3%)</v>
      </c>
      <c r="U255" s="1" t="s">
        <v>30</v>
      </c>
      <c r="V255" s="1" t="s">
        <v>28</v>
      </c>
      <c r="W255" s="1" t="s">
        <v>50</v>
      </c>
      <c r="X255" s="1" t="s">
        <v>30</v>
      </c>
    </row>
    <row r="256" spans="1:24" s="1" customFormat="1" x14ac:dyDescent="0.25">
      <c r="A256" s="4">
        <v>252</v>
      </c>
      <c r="B256" s="4">
        <v>26</v>
      </c>
      <c r="C256" s="5">
        <v>3</v>
      </c>
      <c r="D256" s="5" t="str" cm="1">
        <f t="array" ref="D256">VLOOKUP(B256,辅助表!A:B,2,0)&amp;"-"&amp;INDEX(辅助表!$P$2:$S$13,(Sheet1!C256+1),VLOOKUP(B256,辅助表!A:E,5,0))&amp;"|3-"&amp;INDEX(辅助表!$V$2:$Y$13,(Sheet1!C256+1),VLOOKUP(B256,辅助表!A:E,5,0))</f>
        <v>83-8|3-10000</v>
      </c>
      <c r="E256" s="5">
        <v>30015</v>
      </c>
      <c r="F256" s="5">
        <v>900</v>
      </c>
      <c r="G256" s="5"/>
      <c r="H256" s="5"/>
      <c r="I256" s="10" t="s">
        <v>48</v>
      </c>
      <c r="J256" s="5">
        <v>3</v>
      </c>
      <c r="K256" s="5"/>
      <c r="L256" s="9" t="str">
        <f t="shared" si="109"/>
        <v>&lt;span color='#FFFFFF'&gt;完成任务时有9%&lt;/span&gt;&lt;span color='#45FF7A'&gt;(+3%)&lt;/span&gt;&lt;span color='#FFFFFF'&gt;概率额外获得1颗星穹石&lt;/span&gt;</v>
      </c>
      <c r="O256" s="1" t="s">
        <v>28</v>
      </c>
      <c r="P256" s="1" t="s">
        <v>65</v>
      </c>
      <c r="Q256" s="1" t="str">
        <f t="shared" si="141"/>
        <v>9%</v>
      </c>
      <c r="R256" s="1" t="s">
        <v>30</v>
      </c>
      <c r="S256" s="1" t="s">
        <v>31</v>
      </c>
      <c r="T256" s="1" t="str">
        <f t="shared" si="142"/>
        <v>(+3%)</v>
      </c>
      <c r="U256" s="1" t="s">
        <v>30</v>
      </c>
      <c r="V256" s="1" t="s">
        <v>28</v>
      </c>
      <c r="W256" s="1" t="s">
        <v>50</v>
      </c>
      <c r="X256" s="1" t="s">
        <v>30</v>
      </c>
    </row>
    <row r="257" spans="1:24" s="1" customFormat="1" x14ac:dyDescent="0.25">
      <c r="A257" s="4">
        <v>253</v>
      </c>
      <c r="B257" s="4">
        <v>26</v>
      </c>
      <c r="C257" s="5">
        <v>4</v>
      </c>
      <c r="D257" s="5" t="str" cm="1">
        <f t="array" ref="D257">VLOOKUP(B257,辅助表!A:B,2,0)&amp;"-"&amp;INDEX(辅助表!$P$2:$S$13,(Sheet1!C257+1),VLOOKUP(B257,辅助表!A:E,5,0))&amp;"|3-"&amp;INDEX(辅助表!$V$2:$Y$13,(Sheet1!C257+1),VLOOKUP(B257,辅助表!A:E,5,0))</f>
        <v>83-12|3-15000</v>
      </c>
      <c r="E257" s="5">
        <v>30015</v>
      </c>
      <c r="F257" s="5">
        <v>1200</v>
      </c>
      <c r="G257" s="5"/>
      <c r="H257" s="5"/>
      <c r="I257" s="10" t="s">
        <v>48</v>
      </c>
      <c r="J257" s="5">
        <v>3</v>
      </c>
      <c r="K257" s="5"/>
      <c r="L257" s="9" t="str">
        <f t="shared" si="109"/>
        <v>&lt;span color='#FFFFFF'&gt;完成任务时有12%&lt;/span&gt;&lt;span color='#45FF7A'&gt;(+3%)&lt;/span&gt;&lt;span color='#FFFFFF'&gt;概率额外获得1颗星穹石&lt;/span&gt;</v>
      </c>
      <c r="O257" s="1" t="s">
        <v>28</v>
      </c>
      <c r="P257" s="1" t="s">
        <v>65</v>
      </c>
      <c r="Q257" s="1" t="str">
        <f t="shared" si="141"/>
        <v>12%</v>
      </c>
      <c r="R257" s="1" t="s">
        <v>30</v>
      </c>
      <c r="S257" s="1" t="s">
        <v>31</v>
      </c>
      <c r="T257" s="1" t="str">
        <f t="shared" si="142"/>
        <v>(+3%)</v>
      </c>
      <c r="U257" s="1" t="s">
        <v>30</v>
      </c>
      <c r="V257" s="1" t="s">
        <v>28</v>
      </c>
      <c r="W257" s="1" t="s">
        <v>50</v>
      </c>
      <c r="X257" s="1" t="s">
        <v>30</v>
      </c>
    </row>
    <row r="258" spans="1:24" s="1" customFormat="1" x14ac:dyDescent="0.25">
      <c r="A258" s="4">
        <v>254</v>
      </c>
      <c r="B258" s="4">
        <v>26</v>
      </c>
      <c r="C258" s="5">
        <v>5</v>
      </c>
      <c r="D258" s="5" t="str" cm="1">
        <f t="array" ref="D258">VLOOKUP(B258,辅助表!A:B,2,0)&amp;"-"&amp;INDEX(辅助表!$P$2:$S$13,(Sheet1!C258+1),VLOOKUP(B258,辅助表!A:E,5,0))&amp;"|3-"&amp;INDEX(辅助表!$V$2:$Y$13,(Sheet1!C258+1),VLOOKUP(B258,辅助表!A:E,5,0))</f>
        <v>83-18|3-25000</v>
      </c>
      <c r="E258" s="5">
        <v>30015</v>
      </c>
      <c r="F258" s="5">
        <v>1500</v>
      </c>
      <c r="G258" s="5"/>
      <c r="H258" s="5"/>
      <c r="I258" s="10" t="s">
        <v>48</v>
      </c>
      <c r="J258" s="5">
        <v>3</v>
      </c>
      <c r="K258" s="5"/>
      <c r="L258" s="9" t="str">
        <f t="shared" si="109"/>
        <v>&lt;span color='#FFFFFF'&gt;完成任务时有15%&lt;/span&gt;&lt;span color='#45FF7A'&gt;(+3%)&lt;/span&gt;&lt;span color='#FFFFFF'&gt;概率额外获得1颗星穹石&lt;/span&gt;</v>
      </c>
      <c r="O258" s="1" t="s">
        <v>28</v>
      </c>
      <c r="P258" s="1" t="s">
        <v>65</v>
      </c>
      <c r="Q258" s="1" t="str">
        <f t="shared" si="141"/>
        <v>15%</v>
      </c>
      <c r="R258" s="1" t="s">
        <v>30</v>
      </c>
      <c r="S258" s="1" t="s">
        <v>31</v>
      </c>
      <c r="T258" s="1" t="str">
        <f t="shared" si="142"/>
        <v>(+3%)</v>
      </c>
      <c r="U258" s="1" t="s">
        <v>30</v>
      </c>
      <c r="V258" s="1" t="s">
        <v>28</v>
      </c>
      <c r="W258" s="1" t="s">
        <v>50</v>
      </c>
      <c r="X258" s="1" t="s">
        <v>30</v>
      </c>
    </row>
    <row r="259" spans="1:24" s="1" customFormat="1" x14ac:dyDescent="0.25">
      <c r="A259" s="4">
        <v>255</v>
      </c>
      <c r="B259" s="4">
        <v>26</v>
      </c>
      <c r="C259" s="5">
        <v>6</v>
      </c>
      <c r="D259" s="5" t="str" cm="1">
        <f t="array" ref="D259">VLOOKUP(B259,辅助表!A:B,2,0)&amp;"-"&amp;INDEX(辅助表!$P$2:$S$13,(Sheet1!C259+1),VLOOKUP(B259,辅助表!A:E,5,0))&amp;"|3-"&amp;INDEX(辅助表!$V$2:$Y$13,(Sheet1!C259+1),VLOOKUP(B259,辅助表!A:E,5,0))</f>
        <v>83-24|3-40000</v>
      </c>
      <c r="E259" s="5">
        <v>30015</v>
      </c>
      <c r="F259" s="5">
        <v>1800</v>
      </c>
      <c r="G259" s="5"/>
      <c r="H259" s="5"/>
      <c r="I259" s="10" t="s">
        <v>48</v>
      </c>
      <c r="J259" s="5">
        <v>3</v>
      </c>
      <c r="K259" s="5"/>
      <c r="L259" s="9" t="str">
        <f t="shared" si="109"/>
        <v>&lt;span color='#FFFFFF'&gt;完成任务时有18%&lt;/span&gt;&lt;span color='#45FF7A'&gt;(+3%)&lt;/span&gt;&lt;span color='#FFFFFF'&gt;概率额外获得1颗星穹石&lt;/span&gt;</v>
      </c>
      <c r="O259" s="1" t="s">
        <v>28</v>
      </c>
      <c r="P259" s="1" t="s">
        <v>65</v>
      </c>
      <c r="Q259" s="1" t="str">
        <f t="shared" si="141"/>
        <v>18%</v>
      </c>
      <c r="R259" s="1" t="s">
        <v>30</v>
      </c>
      <c r="S259" s="1" t="s">
        <v>31</v>
      </c>
      <c r="T259" s="1" t="str">
        <f t="shared" si="142"/>
        <v>(+3%)</v>
      </c>
      <c r="U259" s="1" t="s">
        <v>30</v>
      </c>
      <c r="V259" s="1" t="s">
        <v>28</v>
      </c>
      <c r="W259" s="1" t="s">
        <v>50</v>
      </c>
      <c r="X259" s="1" t="s">
        <v>30</v>
      </c>
    </row>
    <row r="260" spans="1:24" s="1" customFormat="1" x14ac:dyDescent="0.25">
      <c r="A260" s="4">
        <v>256</v>
      </c>
      <c r="B260" s="4">
        <v>26</v>
      </c>
      <c r="C260" s="5">
        <v>7</v>
      </c>
      <c r="D260" s="5" t="str" cm="1">
        <f t="array" ref="D260">VLOOKUP(B260,辅助表!A:B,2,0)&amp;"-"&amp;INDEX(辅助表!$P$2:$S$13,(Sheet1!C260+1),VLOOKUP(B260,辅助表!A:E,5,0))&amp;"|3-"&amp;INDEX(辅助表!$V$2:$Y$13,(Sheet1!C260+1),VLOOKUP(B260,辅助表!A:E,5,0))</f>
        <v>83-36|3-60000</v>
      </c>
      <c r="E260" s="5">
        <v>30015</v>
      </c>
      <c r="F260" s="5">
        <v>2100</v>
      </c>
      <c r="G260" s="5"/>
      <c r="H260" s="5"/>
      <c r="I260" s="10" t="s">
        <v>48</v>
      </c>
      <c r="J260" s="5">
        <v>3</v>
      </c>
      <c r="K260" s="5"/>
      <c r="L260" s="9" t="str">
        <f t="shared" si="109"/>
        <v>&lt;span color='#FFFFFF'&gt;完成任务时有21%&lt;/span&gt;&lt;span color='#45FF7A'&gt;(+3%)&lt;/span&gt;&lt;span color='#FFFFFF'&gt;概率额外获得1颗星穹石&lt;/span&gt;</v>
      </c>
      <c r="O260" s="1" t="s">
        <v>28</v>
      </c>
      <c r="P260" s="1" t="s">
        <v>65</v>
      </c>
      <c r="Q260" s="1" t="str">
        <f t="shared" si="141"/>
        <v>21%</v>
      </c>
      <c r="R260" s="1" t="s">
        <v>30</v>
      </c>
      <c r="S260" s="1" t="s">
        <v>31</v>
      </c>
      <c r="T260" s="1" t="str">
        <f t="shared" si="142"/>
        <v>(+3%)</v>
      </c>
      <c r="U260" s="1" t="s">
        <v>30</v>
      </c>
      <c r="V260" s="1" t="s">
        <v>28</v>
      </c>
      <c r="W260" s="1" t="s">
        <v>50</v>
      </c>
      <c r="X260" s="1" t="s">
        <v>30</v>
      </c>
    </row>
    <row r="261" spans="1:24" s="1" customFormat="1" x14ac:dyDescent="0.25">
      <c r="A261" s="4">
        <v>257</v>
      </c>
      <c r="B261" s="4">
        <v>26</v>
      </c>
      <c r="C261" s="5">
        <v>8</v>
      </c>
      <c r="D261" s="5" t="str" cm="1">
        <f t="array" ref="D261">VLOOKUP(B261,辅助表!A:B,2,0)&amp;"-"&amp;INDEX(辅助表!$P$2:$S$13,(Sheet1!C261+1),VLOOKUP(B261,辅助表!A:E,5,0))&amp;"|3-"&amp;INDEX(辅助表!$V$2:$Y$13,(Sheet1!C261+1),VLOOKUP(B261,辅助表!A:E,5,0))</f>
        <v>83-48|3-90000</v>
      </c>
      <c r="E261" s="5">
        <v>30015</v>
      </c>
      <c r="F261" s="5">
        <v>2400</v>
      </c>
      <c r="G261" s="5"/>
      <c r="H261" s="5"/>
      <c r="I261" s="10" t="s">
        <v>48</v>
      </c>
      <c r="J261" s="5">
        <v>3</v>
      </c>
      <c r="K261" s="5"/>
      <c r="L261" s="9" t="str">
        <f t="shared" si="109"/>
        <v>&lt;span color='#FFFFFF'&gt;完成任务时有24%&lt;/span&gt;&lt;span color='#45FF7A'&gt;(+3%)&lt;/span&gt;&lt;span color='#FFFFFF'&gt;概率额外获得1颗星穹石&lt;/span&gt;</v>
      </c>
      <c r="O261" s="1" t="s">
        <v>28</v>
      </c>
      <c r="P261" s="1" t="s">
        <v>65</v>
      </c>
      <c r="Q261" s="1" t="str">
        <f t="shared" si="141"/>
        <v>24%</v>
      </c>
      <c r="R261" s="1" t="s">
        <v>30</v>
      </c>
      <c r="S261" s="1" t="s">
        <v>31</v>
      </c>
      <c r="T261" s="1" t="str">
        <f t="shared" si="142"/>
        <v>(+3%)</v>
      </c>
      <c r="U261" s="1" t="s">
        <v>30</v>
      </c>
      <c r="V261" s="1" t="s">
        <v>28</v>
      </c>
      <c r="W261" s="1" t="s">
        <v>50</v>
      </c>
      <c r="X261" s="1" t="s">
        <v>30</v>
      </c>
    </row>
    <row r="262" spans="1:24" s="1" customFormat="1" x14ac:dyDescent="0.25">
      <c r="A262" s="4">
        <v>258</v>
      </c>
      <c r="B262" s="4">
        <f t="shared" ref="B262:B263" si="143">B261</f>
        <v>26</v>
      </c>
      <c r="C262" s="5">
        <f t="shared" ref="C262:C263" si="144">C261+1</f>
        <v>9</v>
      </c>
      <c r="D262" s="5" t="str" cm="1">
        <f t="array" ref="D262">VLOOKUP(B262,辅助表!A:B,2,0)&amp;"-"&amp;INDEX(辅助表!$P$2:$S$13,(Sheet1!C262+1),VLOOKUP(B262,辅助表!A:E,5,0))&amp;"|3-"&amp;INDEX(辅助表!$V$2:$Y$13,(Sheet1!C262+1),VLOOKUP(B262,辅助表!A:E,5,0))</f>
        <v>83-64|3-120000</v>
      </c>
      <c r="E262" s="5">
        <f t="shared" ref="E262:E263" si="145">E261</f>
        <v>30015</v>
      </c>
      <c r="F262" s="5">
        <v>2700</v>
      </c>
      <c r="G262" s="5"/>
      <c r="H262" s="5"/>
      <c r="I262" s="10" t="s">
        <v>48</v>
      </c>
      <c r="J262" s="5">
        <f t="shared" ref="J262:J263" si="146">J261</f>
        <v>3</v>
      </c>
      <c r="K262" s="5"/>
      <c r="L262" s="9" t="str">
        <f t="shared" ref="L262:L281" si="147">_xlfn.TEXTJOIN("",1,N262:X262)</f>
        <v>&lt;span color='#FFFFFF'&gt;完成任务时有27%&lt;/span&gt;&lt;span color='#45FF7A'&gt;(+3%)&lt;/span&gt;&lt;span color='#FFFFFF'&gt;概率额外获得1颗星穹石&lt;/span&gt;</v>
      </c>
      <c r="O262" s="1" t="s">
        <v>28</v>
      </c>
      <c r="P262" s="1" t="s">
        <v>65</v>
      </c>
      <c r="Q262" s="1" t="str">
        <f t="shared" si="141"/>
        <v>27%</v>
      </c>
      <c r="R262" s="1" t="s">
        <v>30</v>
      </c>
      <c r="S262" s="1" t="s">
        <v>31</v>
      </c>
      <c r="T262" s="1" t="str">
        <f t="shared" si="142"/>
        <v>(+3%)</v>
      </c>
      <c r="U262" s="1" t="s">
        <v>30</v>
      </c>
      <c r="V262" s="1" t="s">
        <v>28</v>
      </c>
      <c r="W262" s="1" t="s">
        <v>50</v>
      </c>
      <c r="X262" s="1" t="s">
        <v>30</v>
      </c>
    </row>
    <row r="263" spans="1:24" s="1" customFormat="1" x14ac:dyDescent="0.25">
      <c r="A263" s="4">
        <v>259</v>
      </c>
      <c r="B263" s="4">
        <f t="shared" si="143"/>
        <v>26</v>
      </c>
      <c r="C263" s="5">
        <f t="shared" si="144"/>
        <v>10</v>
      </c>
      <c r="D263" s="5"/>
      <c r="E263" s="5">
        <f t="shared" si="145"/>
        <v>30015</v>
      </c>
      <c r="F263" s="5">
        <v>3000</v>
      </c>
      <c r="G263" s="5"/>
      <c r="H263" s="5"/>
      <c r="I263" s="10" t="s">
        <v>48</v>
      </c>
      <c r="J263" s="5">
        <f t="shared" si="146"/>
        <v>3</v>
      </c>
      <c r="K263" s="5"/>
      <c r="L263" s="9" t="str">
        <f t="shared" si="147"/>
        <v>&lt;span color='#FFFFFF'&gt;完成任务时有30%&lt;/span&gt;&lt;span color='#FFFFFF'&gt;概率额外获得1颗星穹石&lt;/span&gt;</v>
      </c>
      <c r="O263" s="1" t="s">
        <v>28</v>
      </c>
      <c r="P263" s="1" t="s">
        <v>65</v>
      </c>
      <c r="Q263" s="1" t="str">
        <f t="shared" si="141"/>
        <v>30%</v>
      </c>
      <c r="R263" s="1" t="s">
        <v>30</v>
      </c>
      <c r="V263" s="1" t="s">
        <v>28</v>
      </c>
      <c r="W263" s="1" t="s">
        <v>50</v>
      </c>
      <c r="X263" s="1" t="s">
        <v>30</v>
      </c>
    </row>
    <row r="264" spans="1:24" s="1" customFormat="1" x14ac:dyDescent="0.25">
      <c r="A264" s="6">
        <v>260</v>
      </c>
      <c r="B264" s="6">
        <v>27</v>
      </c>
      <c r="C264" s="7">
        <v>1</v>
      </c>
      <c r="D264" s="7" t="str" cm="1">
        <f t="array" ref="D264">VLOOKUP(B264,辅助表!A:B,2,0)&amp;"-"&amp;INDEX(辅助表!$P$2:$S$13,(Sheet1!C264+1),VLOOKUP(B264,辅助表!A:E,5,0))&amp;"|3-"&amp;INDEX(辅助表!$V$2:$Y$13,(Sheet1!C264+1),VLOOKUP(B264,辅助表!A:E,5,0))</f>
        <v>84-3|3-4000</v>
      </c>
      <c r="E264" s="7">
        <v>30007</v>
      </c>
      <c r="F264" s="7"/>
      <c r="G264" s="7">
        <v>150</v>
      </c>
      <c r="H264" s="7"/>
      <c r="I264" s="11"/>
      <c r="J264" s="7">
        <v>3</v>
      </c>
      <c r="K264" s="7">
        <v>4</v>
      </c>
      <c r="L264" s="9" t="str">
        <f t="shared" si="147"/>
        <v>&lt;span color='#FFFFFF'&gt;传说英雄祈愿成功概率增加1.5%&lt;/span&gt;&lt;span color='#45FF7A'&gt;(+1.5%)&lt;/span&gt;</v>
      </c>
      <c r="O264" s="1" t="s">
        <v>28</v>
      </c>
      <c r="P264" s="1" t="s">
        <v>66</v>
      </c>
      <c r="Q264" s="1" t="str">
        <f t="shared" ref="Q264:Q272" si="148">G264/100&amp;"%"</f>
        <v>1.5%</v>
      </c>
      <c r="R264" s="1" t="s">
        <v>30</v>
      </c>
      <c r="S264" s="1" t="s">
        <v>31</v>
      </c>
      <c r="T264" s="1" t="str">
        <f t="shared" ref="T264:T271" si="149">"(+"&amp;(G265-G264)/100&amp;"%)"</f>
        <v>(+1.5%)</v>
      </c>
      <c r="U264" s="1" t="s">
        <v>30</v>
      </c>
    </row>
    <row r="265" spans="1:24" s="1" customFormat="1" x14ac:dyDescent="0.25">
      <c r="A265" s="6">
        <v>261</v>
      </c>
      <c r="B265" s="6">
        <v>27</v>
      </c>
      <c r="C265" s="7">
        <v>2</v>
      </c>
      <c r="D265" s="7" t="str" cm="1">
        <f t="array" ref="D265">VLOOKUP(B265,辅助表!A:B,2,0)&amp;"-"&amp;INDEX(辅助表!$P$2:$S$13,(Sheet1!C265+1),VLOOKUP(B265,辅助表!A:E,5,0))&amp;"|3-"&amp;INDEX(辅助表!$V$2:$Y$13,(Sheet1!C265+1),VLOOKUP(B265,辅助表!A:E,5,0))</f>
        <v>84-6|3-8000</v>
      </c>
      <c r="E265" s="7">
        <v>30007</v>
      </c>
      <c r="F265" s="7"/>
      <c r="G265" s="7">
        <v>300</v>
      </c>
      <c r="H265" s="7"/>
      <c r="I265" s="11"/>
      <c r="J265" s="7">
        <v>3</v>
      </c>
      <c r="K265" s="7">
        <v>4</v>
      </c>
      <c r="L265" s="9" t="str">
        <f t="shared" si="147"/>
        <v>&lt;span color='#FFFFFF'&gt;传说英雄祈愿成功概率增加3%&lt;/span&gt;&lt;span color='#45FF7A'&gt;(+1.5%)&lt;/span&gt;</v>
      </c>
      <c r="O265" s="1" t="s">
        <v>28</v>
      </c>
      <c r="P265" s="1" t="s">
        <v>66</v>
      </c>
      <c r="Q265" s="1" t="str">
        <f t="shared" si="148"/>
        <v>3%</v>
      </c>
      <c r="R265" s="1" t="s">
        <v>30</v>
      </c>
      <c r="S265" s="1" t="s">
        <v>31</v>
      </c>
      <c r="T265" s="1" t="str">
        <f t="shared" si="149"/>
        <v>(+1.5%)</v>
      </c>
      <c r="U265" s="1" t="s">
        <v>30</v>
      </c>
    </row>
    <row r="266" spans="1:24" s="1" customFormat="1" x14ac:dyDescent="0.25">
      <c r="A266" s="6">
        <v>262</v>
      </c>
      <c r="B266" s="6">
        <v>27</v>
      </c>
      <c r="C266" s="7">
        <v>3</v>
      </c>
      <c r="D266" s="7" t="str" cm="1">
        <f t="array" ref="D266">VLOOKUP(B266,辅助表!A:B,2,0)&amp;"-"&amp;INDEX(辅助表!$P$2:$S$13,(Sheet1!C266+1),VLOOKUP(B266,辅助表!A:E,5,0))&amp;"|3-"&amp;INDEX(辅助表!$V$2:$Y$13,(Sheet1!C266+1),VLOOKUP(B266,辅助表!A:E,5,0))</f>
        <v>84-10|3-15000</v>
      </c>
      <c r="E266" s="7">
        <v>30007</v>
      </c>
      <c r="F266" s="7"/>
      <c r="G266" s="7">
        <v>450</v>
      </c>
      <c r="H266" s="7"/>
      <c r="I266" s="11"/>
      <c r="J266" s="7">
        <v>3</v>
      </c>
      <c r="K266" s="7">
        <v>4</v>
      </c>
      <c r="L266" s="9" t="str">
        <f t="shared" si="147"/>
        <v>&lt;span color='#FFFFFF'&gt;传说英雄祈愿成功概率增加4.5%&lt;/span&gt;&lt;span color='#45FF7A'&gt;(+1.5%)&lt;/span&gt;</v>
      </c>
      <c r="O266" s="1" t="s">
        <v>28</v>
      </c>
      <c r="P266" s="1" t="s">
        <v>66</v>
      </c>
      <c r="Q266" s="1" t="str">
        <f t="shared" si="148"/>
        <v>4.5%</v>
      </c>
      <c r="R266" s="1" t="s">
        <v>30</v>
      </c>
      <c r="S266" s="1" t="s">
        <v>31</v>
      </c>
      <c r="T266" s="1" t="str">
        <f t="shared" si="149"/>
        <v>(+1.5%)</v>
      </c>
      <c r="U266" s="1" t="s">
        <v>30</v>
      </c>
    </row>
    <row r="267" spans="1:24" s="1" customFormat="1" x14ac:dyDescent="0.25">
      <c r="A267" s="6">
        <v>263</v>
      </c>
      <c r="B267" s="6">
        <v>27</v>
      </c>
      <c r="C267" s="7">
        <v>4</v>
      </c>
      <c r="D267" s="7" t="str" cm="1">
        <f t="array" ref="D267">VLOOKUP(B267,辅助表!A:B,2,0)&amp;"-"&amp;INDEX(辅助表!$P$2:$S$13,(Sheet1!C267+1),VLOOKUP(B267,辅助表!A:E,5,0))&amp;"|3-"&amp;INDEX(辅助表!$V$2:$Y$13,(Sheet1!C267+1),VLOOKUP(B267,辅助表!A:E,5,0))</f>
        <v>84-16|3-30000</v>
      </c>
      <c r="E267" s="7">
        <v>30007</v>
      </c>
      <c r="F267" s="7"/>
      <c r="G267" s="7">
        <v>600</v>
      </c>
      <c r="H267" s="7"/>
      <c r="I267" s="11"/>
      <c r="J267" s="7">
        <v>3</v>
      </c>
      <c r="K267" s="7">
        <v>4</v>
      </c>
      <c r="L267" s="9" t="str">
        <f t="shared" si="147"/>
        <v>&lt;span color='#FFFFFF'&gt;传说英雄祈愿成功概率增加6%&lt;/span&gt;&lt;span color='#45FF7A'&gt;(+1.5%)&lt;/span&gt;</v>
      </c>
      <c r="O267" s="1" t="s">
        <v>28</v>
      </c>
      <c r="P267" s="1" t="s">
        <v>66</v>
      </c>
      <c r="Q267" s="1" t="str">
        <f t="shared" si="148"/>
        <v>6%</v>
      </c>
      <c r="R267" s="1" t="s">
        <v>30</v>
      </c>
      <c r="S267" s="1" t="s">
        <v>31</v>
      </c>
      <c r="T267" s="1" t="str">
        <f t="shared" si="149"/>
        <v>(+1.5%)</v>
      </c>
      <c r="U267" s="1" t="s">
        <v>30</v>
      </c>
    </row>
    <row r="268" spans="1:24" s="1" customFormat="1" x14ac:dyDescent="0.25">
      <c r="A268" s="6">
        <v>264</v>
      </c>
      <c r="B268" s="6">
        <v>27</v>
      </c>
      <c r="C268" s="7">
        <v>5</v>
      </c>
      <c r="D268" s="7" t="str" cm="1">
        <f t="array" ref="D268">VLOOKUP(B268,辅助表!A:B,2,0)&amp;"-"&amp;INDEX(辅助表!$P$2:$S$13,(Sheet1!C268+1),VLOOKUP(B268,辅助表!A:E,5,0))&amp;"|3-"&amp;INDEX(辅助表!$V$2:$Y$13,(Sheet1!C268+1),VLOOKUP(B268,辅助表!A:E,5,0))</f>
        <v>84-24|3-50000</v>
      </c>
      <c r="E268" s="7">
        <v>30007</v>
      </c>
      <c r="F268" s="7"/>
      <c r="G268" s="7">
        <v>750</v>
      </c>
      <c r="H268" s="7"/>
      <c r="I268" s="11"/>
      <c r="J268" s="7">
        <v>3</v>
      </c>
      <c r="K268" s="7">
        <v>4</v>
      </c>
      <c r="L268" s="9" t="str">
        <f t="shared" si="147"/>
        <v>&lt;span color='#FFFFFF'&gt;传说英雄祈愿成功概率增加7.5%&lt;/span&gt;&lt;span color='#45FF7A'&gt;(+1.5%)&lt;/span&gt;</v>
      </c>
      <c r="O268" s="1" t="s">
        <v>28</v>
      </c>
      <c r="P268" s="1" t="s">
        <v>66</v>
      </c>
      <c r="Q268" s="1" t="str">
        <f t="shared" si="148"/>
        <v>7.5%</v>
      </c>
      <c r="R268" s="1" t="s">
        <v>30</v>
      </c>
      <c r="S268" s="1" t="s">
        <v>31</v>
      </c>
      <c r="T268" s="1" t="str">
        <f t="shared" si="149"/>
        <v>(+1.5%)</v>
      </c>
      <c r="U268" s="1" t="s">
        <v>30</v>
      </c>
    </row>
    <row r="269" spans="1:24" s="1" customFormat="1" x14ac:dyDescent="0.25">
      <c r="A269" s="6">
        <v>265</v>
      </c>
      <c r="B269" s="6">
        <v>27</v>
      </c>
      <c r="C269" s="7">
        <v>6</v>
      </c>
      <c r="D269" s="7" t="str" cm="1">
        <f t="array" ref="D269">VLOOKUP(B269,辅助表!A:B,2,0)&amp;"-"&amp;INDEX(辅助表!$P$2:$S$13,(Sheet1!C269+1),VLOOKUP(B269,辅助表!A:E,5,0))&amp;"|3-"&amp;INDEX(辅助表!$V$2:$Y$13,(Sheet1!C269+1),VLOOKUP(B269,辅助表!A:E,5,0))</f>
        <v>84-32|3-80000</v>
      </c>
      <c r="E269" s="7">
        <v>30007</v>
      </c>
      <c r="F269" s="7"/>
      <c r="G269" s="7">
        <v>900</v>
      </c>
      <c r="H269" s="7"/>
      <c r="I269" s="11"/>
      <c r="J269" s="7">
        <v>3</v>
      </c>
      <c r="K269" s="7">
        <v>4</v>
      </c>
      <c r="L269" s="9" t="str">
        <f t="shared" si="147"/>
        <v>&lt;span color='#FFFFFF'&gt;传说英雄祈愿成功概率增加9%&lt;/span&gt;&lt;span color='#45FF7A'&gt;(+1.5%)&lt;/span&gt;</v>
      </c>
      <c r="O269" s="1" t="s">
        <v>28</v>
      </c>
      <c r="P269" s="1" t="s">
        <v>66</v>
      </c>
      <c r="Q269" s="1" t="str">
        <f t="shared" si="148"/>
        <v>9%</v>
      </c>
      <c r="R269" s="1" t="s">
        <v>30</v>
      </c>
      <c r="S269" s="1" t="s">
        <v>31</v>
      </c>
      <c r="T269" s="1" t="str">
        <f t="shared" si="149"/>
        <v>(+1.5%)</v>
      </c>
      <c r="U269" s="1" t="s">
        <v>30</v>
      </c>
    </row>
    <row r="270" spans="1:24" s="1" customFormat="1" x14ac:dyDescent="0.25">
      <c r="A270" s="6">
        <v>266</v>
      </c>
      <c r="B270" s="6">
        <v>27</v>
      </c>
      <c r="C270" s="7">
        <v>7</v>
      </c>
      <c r="D270" s="7" t="str" cm="1">
        <f t="array" ref="D270">VLOOKUP(B270,辅助表!A:B,2,0)&amp;"-"&amp;INDEX(辅助表!$P$2:$S$13,(Sheet1!C270+1),VLOOKUP(B270,辅助表!A:E,5,0))&amp;"|3-"&amp;INDEX(辅助表!$V$2:$Y$13,(Sheet1!C270+1),VLOOKUP(B270,辅助表!A:E,5,0))</f>
        <v>84-44|3-120000</v>
      </c>
      <c r="E270" s="7">
        <v>30007</v>
      </c>
      <c r="F270" s="7"/>
      <c r="G270" s="7">
        <v>1050</v>
      </c>
      <c r="H270" s="7"/>
      <c r="I270" s="11"/>
      <c r="J270" s="7">
        <v>3</v>
      </c>
      <c r="K270" s="7">
        <v>4</v>
      </c>
      <c r="L270" s="9" t="str">
        <f t="shared" si="147"/>
        <v>&lt;span color='#FFFFFF'&gt;传说英雄祈愿成功概率增加10.5%&lt;/span&gt;&lt;span color='#45FF7A'&gt;(+1.5%)&lt;/span&gt;</v>
      </c>
      <c r="O270" s="1" t="s">
        <v>28</v>
      </c>
      <c r="P270" s="1" t="s">
        <v>66</v>
      </c>
      <c r="Q270" s="1" t="str">
        <f t="shared" si="148"/>
        <v>10.5%</v>
      </c>
      <c r="R270" s="1" t="s">
        <v>30</v>
      </c>
      <c r="S270" s="1" t="s">
        <v>31</v>
      </c>
      <c r="T270" s="1" t="str">
        <f t="shared" si="149"/>
        <v>(+1.5%)</v>
      </c>
      <c r="U270" s="1" t="s">
        <v>30</v>
      </c>
    </row>
    <row r="271" spans="1:24" s="1" customFormat="1" x14ac:dyDescent="0.25">
      <c r="A271" s="6">
        <v>267</v>
      </c>
      <c r="B271" s="6">
        <f t="shared" ref="B271:B272" si="150">B270</f>
        <v>27</v>
      </c>
      <c r="C271" s="7">
        <f t="shared" ref="C271:C272" si="151">C270+1</f>
        <v>8</v>
      </c>
      <c r="D271" s="7" t="str" cm="1">
        <f t="array" ref="D271">VLOOKUP(B271,辅助表!A:B,2,0)&amp;"-"&amp;INDEX(辅助表!$P$2:$S$13,(Sheet1!C271+1),VLOOKUP(B271,辅助表!A:E,5,0))&amp;"|3-"&amp;INDEX(辅助表!$V$2:$Y$13,(Sheet1!C271+1),VLOOKUP(B271,辅助表!A:E,5,0))</f>
        <v>84-56|3-150000</v>
      </c>
      <c r="E271" s="7">
        <f t="shared" ref="E271:E272" si="152">E270</f>
        <v>30007</v>
      </c>
      <c r="F271" s="7"/>
      <c r="G271" s="7">
        <v>1200</v>
      </c>
      <c r="H271" s="7"/>
      <c r="I271" s="11"/>
      <c r="J271" s="7">
        <f t="shared" ref="J271:J272" si="153">J270</f>
        <v>3</v>
      </c>
      <c r="K271" s="7">
        <v>4</v>
      </c>
      <c r="L271" s="9" t="str">
        <f t="shared" si="147"/>
        <v>&lt;span color='#FFFFFF'&gt;传说英雄祈愿成功概率增加12%&lt;/span&gt;&lt;span color='#45FF7A'&gt;(+1.5%)&lt;/span&gt;</v>
      </c>
      <c r="O271" s="1" t="s">
        <v>28</v>
      </c>
      <c r="P271" s="1" t="s">
        <v>66</v>
      </c>
      <c r="Q271" s="1" t="str">
        <f t="shared" si="148"/>
        <v>12%</v>
      </c>
      <c r="R271" s="1" t="s">
        <v>30</v>
      </c>
      <c r="S271" s="1" t="s">
        <v>31</v>
      </c>
      <c r="T271" s="1" t="str">
        <f t="shared" si="149"/>
        <v>(+1.5%)</v>
      </c>
      <c r="U271" s="1" t="s">
        <v>30</v>
      </c>
    </row>
    <row r="272" spans="1:24" s="1" customFormat="1" x14ac:dyDescent="0.25">
      <c r="A272" s="6">
        <v>268</v>
      </c>
      <c r="B272" s="6">
        <f t="shared" si="150"/>
        <v>27</v>
      </c>
      <c r="C272" s="7">
        <f t="shared" si="151"/>
        <v>9</v>
      </c>
      <c r="D272" s="7"/>
      <c r="E272" s="7">
        <f t="shared" si="152"/>
        <v>30007</v>
      </c>
      <c r="F272" s="7"/>
      <c r="G272" s="7">
        <v>1350</v>
      </c>
      <c r="H272" s="7"/>
      <c r="I272" s="11"/>
      <c r="J272" s="7">
        <f t="shared" si="153"/>
        <v>3</v>
      </c>
      <c r="K272" s="7">
        <v>4</v>
      </c>
      <c r="L272" s="9" t="str">
        <f t="shared" si="147"/>
        <v>&lt;span color='#FFFFFF'&gt;传说英雄祈愿成功概率增加13.5%&lt;/span&gt;</v>
      </c>
      <c r="O272" s="1" t="s">
        <v>28</v>
      </c>
      <c r="P272" s="1" t="s">
        <v>66</v>
      </c>
      <c r="Q272" s="1" t="str">
        <f t="shared" si="148"/>
        <v>13.5%</v>
      </c>
      <c r="R272" s="1" t="s">
        <v>30</v>
      </c>
    </row>
    <row r="273" spans="1:24" s="1" customFormat="1" x14ac:dyDescent="0.25">
      <c r="A273" s="2">
        <v>269</v>
      </c>
      <c r="B273" s="2">
        <v>28</v>
      </c>
      <c r="C273" s="3">
        <v>1</v>
      </c>
      <c r="D273" s="3" t="str" cm="1">
        <f t="array" ref="D273">VLOOKUP(B273,辅助表!A:B,2,0)&amp;"-"&amp;INDEX(辅助表!$P$2:$S$13,(Sheet1!C273+1),VLOOKUP(B273,辅助表!A:E,5,0))&amp;"|3-"&amp;INDEX(辅助表!$V$2:$Y$13,(Sheet1!C273+1),VLOOKUP(B273,辅助表!A:E,5,0))</f>
        <v>85-3|3-4000</v>
      </c>
      <c r="E273" s="3">
        <v>30016</v>
      </c>
      <c r="F273" s="3">
        <v>150</v>
      </c>
      <c r="G273" s="3"/>
      <c r="H273" s="3"/>
      <c r="I273" s="8"/>
      <c r="J273" s="3">
        <v>3</v>
      </c>
      <c r="K273" s="3"/>
      <c r="L273" s="9" t="str">
        <f t="shared" si="147"/>
        <v>&lt;span color='#FFFFFF'&gt;合成英雄时有1.5%&lt;/span&gt;&lt;span color='#45FF7A'&gt;(+1.5%)&lt;/span&gt;&lt;span color='#FFFFFF'&gt;概率额外获得一个相同的英雄&lt;/span&gt;</v>
      </c>
      <c r="O273" s="1" t="s">
        <v>28</v>
      </c>
      <c r="P273" s="1" t="s">
        <v>67</v>
      </c>
      <c r="Q273" s="1" t="str">
        <f>F273/100&amp;"%"</f>
        <v>1.5%</v>
      </c>
      <c r="R273" s="1" t="s">
        <v>30</v>
      </c>
      <c r="S273" s="1" t="s">
        <v>31</v>
      </c>
      <c r="T273" s="1" t="str">
        <f>"(+"&amp;(F274-F273)/100&amp;"%)"</f>
        <v>(+1.5%)</v>
      </c>
      <c r="U273" s="1" t="s">
        <v>30</v>
      </c>
      <c r="V273" s="1" t="s">
        <v>28</v>
      </c>
      <c r="W273" s="1" t="s">
        <v>68</v>
      </c>
      <c r="X273" s="1" t="s">
        <v>30</v>
      </c>
    </row>
    <row r="274" spans="1:24" s="1" customFormat="1" x14ac:dyDescent="0.25">
      <c r="A274" s="2">
        <v>270</v>
      </c>
      <c r="B274" s="2">
        <v>28</v>
      </c>
      <c r="C274" s="3">
        <v>2</v>
      </c>
      <c r="D274" s="3" t="str" cm="1">
        <f t="array" ref="D274">VLOOKUP(B274,辅助表!A:B,2,0)&amp;"-"&amp;INDEX(辅助表!$P$2:$S$13,(Sheet1!C274+1),VLOOKUP(B274,辅助表!A:E,5,0))&amp;"|3-"&amp;INDEX(辅助表!$V$2:$Y$13,(Sheet1!C274+1),VLOOKUP(B274,辅助表!A:E,5,0))</f>
        <v>85-6|3-8000</v>
      </c>
      <c r="E274" s="3">
        <v>30016</v>
      </c>
      <c r="F274" s="3">
        <f>F273+150</f>
        <v>300</v>
      </c>
      <c r="G274" s="3"/>
      <c r="H274" s="3"/>
      <c r="I274" s="8"/>
      <c r="J274" s="3">
        <v>3</v>
      </c>
      <c r="K274" s="3"/>
      <c r="L274" s="9" t="str">
        <f t="shared" si="147"/>
        <v>&lt;span color='#FFFFFF'&gt;合成英雄时有3%&lt;/span&gt;&lt;span color='#45FF7A'&gt;(+1.5%)&lt;/span&gt;&lt;span color='#FFFFFF'&gt;概率额外获得一个相同的英雄&lt;/span&gt;</v>
      </c>
      <c r="O274" s="1" t="s">
        <v>28</v>
      </c>
      <c r="P274" s="1" t="s">
        <v>67</v>
      </c>
      <c r="Q274" s="1" t="str">
        <f t="shared" ref="Q274:Q281" si="154">F274/100&amp;"%"</f>
        <v>3%</v>
      </c>
      <c r="R274" s="1" t="s">
        <v>30</v>
      </c>
      <c r="S274" s="1" t="s">
        <v>31</v>
      </c>
      <c r="T274" s="1" t="str">
        <f t="shared" ref="T274:T280" si="155">"(+"&amp;(F275-F274)/100&amp;"%)"</f>
        <v>(+1.5%)</v>
      </c>
      <c r="U274" s="1" t="s">
        <v>30</v>
      </c>
      <c r="V274" s="1" t="s">
        <v>28</v>
      </c>
      <c r="W274" s="1" t="s">
        <v>68</v>
      </c>
      <c r="X274" s="1" t="s">
        <v>30</v>
      </c>
    </row>
    <row r="275" spans="1:24" s="1" customFormat="1" x14ac:dyDescent="0.25">
      <c r="A275" s="2">
        <v>271</v>
      </c>
      <c r="B275" s="2">
        <v>28</v>
      </c>
      <c r="C275" s="3">
        <v>3</v>
      </c>
      <c r="D275" s="3" t="str" cm="1">
        <f t="array" ref="D275">VLOOKUP(B275,辅助表!A:B,2,0)&amp;"-"&amp;INDEX(辅助表!$P$2:$S$13,(Sheet1!C275+1),VLOOKUP(B275,辅助表!A:E,5,0))&amp;"|3-"&amp;INDEX(辅助表!$V$2:$Y$13,(Sheet1!C275+1),VLOOKUP(B275,辅助表!A:E,5,0))</f>
        <v>85-10|3-15000</v>
      </c>
      <c r="E275" s="3">
        <v>30016</v>
      </c>
      <c r="F275" s="3">
        <f t="shared" ref="F275:F281" si="156">F274+150</f>
        <v>450</v>
      </c>
      <c r="G275" s="3"/>
      <c r="H275" s="3"/>
      <c r="I275" s="8"/>
      <c r="J275" s="3">
        <v>3</v>
      </c>
      <c r="K275" s="3"/>
      <c r="L275" s="9" t="str">
        <f t="shared" si="147"/>
        <v>&lt;span color='#FFFFFF'&gt;合成英雄时有4.5%&lt;/span&gt;&lt;span color='#45FF7A'&gt;(+1.5%)&lt;/span&gt;&lt;span color='#FFFFFF'&gt;概率额外获得一个相同的英雄&lt;/span&gt;</v>
      </c>
      <c r="O275" s="1" t="s">
        <v>28</v>
      </c>
      <c r="P275" s="1" t="s">
        <v>67</v>
      </c>
      <c r="Q275" s="1" t="str">
        <f t="shared" si="154"/>
        <v>4.5%</v>
      </c>
      <c r="R275" s="1" t="s">
        <v>30</v>
      </c>
      <c r="S275" s="1" t="s">
        <v>31</v>
      </c>
      <c r="T275" s="1" t="str">
        <f t="shared" si="155"/>
        <v>(+1.5%)</v>
      </c>
      <c r="U275" s="1" t="s">
        <v>30</v>
      </c>
      <c r="V275" s="1" t="s">
        <v>28</v>
      </c>
      <c r="W275" s="1" t="s">
        <v>68</v>
      </c>
      <c r="X275" s="1" t="s">
        <v>30</v>
      </c>
    </row>
    <row r="276" spans="1:24" s="1" customFormat="1" x14ac:dyDescent="0.25">
      <c r="A276" s="2">
        <v>272</v>
      </c>
      <c r="B276" s="2">
        <v>28</v>
      </c>
      <c r="C276" s="3">
        <v>4</v>
      </c>
      <c r="D276" s="3" t="str" cm="1">
        <f t="array" ref="D276">VLOOKUP(B276,辅助表!A:B,2,0)&amp;"-"&amp;INDEX(辅助表!$P$2:$S$13,(Sheet1!C276+1),VLOOKUP(B276,辅助表!A:E,5,0))&amp;"|3-"&amp;INDEX(辅助表!$V$2:$Y$13,(Sheet1!C276+1),VLOOKUP(B276,辅助表!A:E,5,0))</f>
        <v>85-16|3-30000</v>
      </c>
      <c r="E276" s="3">
        <v>30016</v>
      </c>
      <c r="F276" s="3">
        <f t="shared" si="156"/>
        <v>600</v>
      </c>
      <c r="G276" s="3"/>
      <c r="H276" s="3"/>
      <c r="I276" s="8"/>
      <c r="J276" s="3">
        <v>3</v>
      </c>
      <c r="K276" s="3"/>
      <c r="L276" s="9" t="str">
        <f t="shared" si="147"/>
        <v>&lt;span color='#FFFFFF'&gt;合成英雄时有6%&lt;/span&gt;&lt;span color='#45FF7A'&gt;(+1.5%)&lt;/span&gt;&lt;span color='#FFFFFF'&gt;概率额外获得一个相同的英雄&lt;/span&gt;</v>
      </c>
      <c r="O276" s="1" t="s">
        <v>28</v>
      </c>
      <c r="P276" s="1" t="s">
        <v>67</v>
      </c>
      <c r="Q276" s="1" t="str">
        <f t="shared" si="154"/>
        <v>6%</v>
      </c>
      <c r="R276" s="1" t="s">
        <v>30</v>
      </c>
      <c r="S276" s="1" t="s">
        <v>31</v>
      </c>
      <c r="T276" s="1" t="str">
        <f t="shared" si="155"/>
        <v>(+1.5%)</v>
      </c>
      <c r="U276" s="1" t="s">
        <v>30</v>
      </c>
      <c r="V276" s="1" t="s">
        <v>28</v>
      </c>
      <c r="W276" s="1" t="s">
        <v>68</v>
      </c>
      <c r="X276" s="1" t="s">
        <v>30</v>
      </c>
    </row>
    <row r="277" spans="1:24" s="1" customFormat="1" x14ac:dyDescent="0.25">
      <c r="A277" s="2">
        <v>273</v>
      </c>
      <c r="B277" s="2">
        <v>28</v>
      </c>
      <c r="C277" s="3">
        <v>5</v>
      </c>
      <c r="D277" s="3" t="str" cm="1">
        <f t="array" ref="D277">VLOOKUP(B277,辅助表!A:B,2,0)&amp;"-"&amp;INDEX(辅助表!$P$2:$S$13,(Sheet1!C277+1),VLOOKUP(B277,辅助表!A:E,5,0))&amp;"|3-"&amp;INDEX(辅助表!$V$2:$Y$13,(Sheet1!C277+1),VLOOKUP(B277,辅助表!A:E,5,0))</f>
        <v>85-24|3-50000</v>
      </c>
      <c r="E277" s="3">
        <v>30016</v>
      </c>
      <c r="F277" s="3">
        <f t="shared" si="156"/>
        <v>750</v>
      </c>
      <c r="G277" s="3"/>
      <c r="H277" s="3"/>
      <c r="I277" s="8"/>
      <c r="J277" s="3">
        <v>3</v>
      </c>
      <c r="K277" s="3"/>
      <c r="L277" s="9" t="str">
        <f t="shared" si="147"/>
        <v>&lt;span color='#FFFFFF'&gt;合成英雄时有7.5%&lt;/span&gt;&lt;span color='#45FF7A'&gt;(+1.5%)&lt;/span&gt;&lt;span color='#FFFFFF'&gt;概率额外获得一个相同的英雄&lt;/span&gt;</v>
      </c>
      <c r="O277" s="1" t="s">
        <v>28</v>
      </c>
      <c r="P277" s="1" t="s">
        <v>67</v>
      </c>
      <c r="Q277" s="1" t="str">
        <f t="shared" si="154"/>
        <v>7.5%</v>
      </c>
      <c r="R277" s="1" t="s">
        <v>30</v>
      </c>
      <c r="S277" s="1" t="s">
        <v>31</v>
      </c>
      <c r="T277" s="1" t="str">
        <f t="shared" si="155"/>
        <v>(+1.5%)</v>
      </c>
      <c r="U277" s="1" t="s">
        <v>30</v>
      </c>
      <c r="V277" s="1" t="s">
        <v>28</v>
      </c>
      <c r="W277" s="1" t="s">
        <v>68</v>
      </c>
      <c r="X277" s="1" t="s">
        <v>30</v>
      </c>
    </row>
    <row r="278" spans="1:24" s="1" customFormat="1" x14ac:dyDescent="0.25">
      <c r="A278" s="2">
        <v>274</v>
      </c>
      <c r="B278" s="2">
        <v>28</v>
      </c>
      <c r="C278" s="3">
        <v>6</v>
      </c>
      <c r="D278" s="3" t="str" cm="1">
        <f t="array" ref="D278">VLOOKUP(B278,辅助表!A:B,2,0)&amp;"-"&amp;INDEX(辅助表!$P$2:$S$13,(Sheet1!C278+1),VLOOKUP(B278,辅助表!A:E,5,0))&amp;"|3-"&amp;INDEX(辅助表!$V$2:$Y$13,(Sheet1!C278+1),VLOOKUP(B278,辅助表!A:E,5,0))</f>
        <v>85-32|3-80000</v>
      </c>
      <c r="E278" s="3">
        <v>30016</v>
      </c>
      <c r="F278" s="3">
        <f t="shared" si="156"/>
        <v>900</v>
      </c>
      <c r="G278" s="3"/>
      <c r="H278" s="3"/>
      <c r="I278" s="8"/>
      <c r="J278" s="3">
        <v>3</v>
      </c>
      <c r="K278" s="3"/>
      <c r="L278" s="9" t="str">
        <f t="shared" si="147"/>
        <v>&lt;span color='#FFFFFF'&gt;合成英雄时有9%&lt;/span&gt;&lt;span color='#45FF7A'&gt;(+1.5%)&lt;/span&gt;&lt;span color='#FFFFFF'&gt;概率额外获得一个相同的英雄&lt;/span&gt;</v>
      </c>
      <c r="O278" s="1" t="s">
        <v>28</v>
      </c>
      <c r="P278" s="1" t="s">
        <v>67</v>
      </c>
      <c r="Q278" s="1" t="str">
        <f t="shared" si="154"/>
        <v>9%</v>
      </c>
      <c r="R278" s="1" t="s">
        <v>30</v>
      </c>
      <c r="S278" s="1" t="s">
        <v>31</v>
      </c>
      <c r="T278" s="1" t="str">
        <f t="shared" si="155"/>
        <v>(+1.5%)</v>
      </c>
      <c r="U278" s="1" t="s">
        <v>30</v>
      </c>
      <c r="V278" s="1" t="s">
        <v>28</v>
      </c>
      <c r="W278" s="1" t="s">
        <v>68</v>
      </c>
      <c r="X278" s="1" t="s">
        <v>30</v>
      </c>
    </row>
    <row r="279" spans="1:24" s="1" customFormat="1" x14ac:dyDescent="0.25">
      <c r="A279" s="2">
        <v>275</v>
      </c>
      <c r="B279" s="2">
        <v>28</v>
      </c>
      <c r="C279" s="3">
        <v>7</v>
      </c>
      <c r="D279" s="3" t="str" cm="1">
        <f t="array" ref="D279">VLOOKUP(B279,辅助表!A:B,2,0)&amp;"-"&amp;INDEX(辅助表!$P$2:$S$13,(Sheet1!C279+1),VLOOKUP(B279,辅助表!A:E,5,0))&amp;"|3-"&amp;INDEX(辅助表!$V$2:$Y$13,(Sheet1!C279+1),VLOOKUP(B279,辅助表!A:E,5,0))</f>
        <v>85-44|3-120000</v>
      </c>
      <c r="E279" s="3">
        <v>30016</v>
      </c>
      <c r="F279" s="3">
        <f t="shared" si="156"/>
        <v>1050</v>
      </c>
      <c r="G279" s="3"/>
      <c r="H279" s="3"/>
      <c r="I279" s="8"/>
      <c r="J279" s="3">
        <v>3</v>
      </c>
      <c r="K279" s="3"/>
      <c r="L279" s="9" t="str">
        <f t="shared" si="147"/>
        <v>&lt;span color='#FFFFFF'&gt;合成英雄时有10.5%&lt;/span&gt;&lt;span color='#45FF7A'&gt;(+1.5%)&lt;/span&gt;&lt;span color='#FFFFFF'&gt;概率额外获得一个相同的英雄&lt;/span&gt;</v>
      </c>
      <c r="O279" s="1" t="s">
        <v>28</v>
      </c>
      <c r="P279" s="1" t="s">
        <v>67</v>
      </c>
      <c r="Q279" s="1" t="str">
        <f t="shared" si="154"/>
        <v>10.5%</v>
      </c>
      <c r="R279" s="1" t="s">
        <v>30</v>
      </c>
      <c r="S279" s="1" t="s">
        <v>31</v>
      </c>
      <c r="T279" s="1" t="str">
        <f t="shared" si="155"/>
        <v>(+1.5%)</v>
      </c>
      <c r="U279" s="1" t="s">
        <v>30</v>
      </c>
      <c r="V279" s="1" t="s">
        <v>28</v>
      </c>
      <c r="W279" s="1" t="s">
        <v>68</v>
      </c>
      <c r="X279" s="1" t="s">
        <v>30</v>
      </c>
    </row>
    <row r="280" spans="1:24" s="1" customFormat="1" x14ac:dyDescent="0.25">
      <c r="A280" s="2">
        <v>276</v>
      </c>
      <c r="B280" s="2">
        <f t="shared" ref="B280:B281" si="157">B279</f>
        <v>28</v>
      </c>
      <c r="C280" s="2">
        <f t="shared" ref="C280:C281" si="158">C279+1</f>
        <v>8</v>
      </c>
      <c r="D280" s="2" t="str" cm="1">
        <f t="array" ref="D280">VLOOKUP(B280,辅助表!A:B,2,0)&amp;"-"&amp;INDEX(辅助表!$P$2:$S$13,(Sheet1!C280+1),VLOOKUP(B280,辅助表!A:E,5,0))&amp;"|3-"&amp;INDEX(辅助表!$V$2:$Y$13,(Sheet1!C280+1),VLOOKUP(B280,辅助表!A:E,5,0))</f>
        <v>85-56|3-150000</v>
      </c>
      <c r="E280" s="2">
        <f t="shared" ref="E280:E281" si="159">E279</f>
        <v>30016</v>
      </c>
      <c r="F280" s="3">
        <f t="shared" si="156"/>
        <v>1200</v>
      </c>
      <c r="G280" s="2"/>
      <c r="H280" s="2"/>
      <c r="I280" s="2"/>
      <c r="J280" s="3">
        <v>3</v>
      </c>
      <c r="K280" s="2"/>
      <c r="L280" s="9" t="str">
        <f t="shared" si="147"/>
        <v>&lt;span color='#FFFFFF'&gt;合成英雄时有12%&lt;/span&gt;&lt;span color='#45FF7A'&gt;(+1.5%)&lt;/span&gt;&lt;span color='#FFFFFF'&gt;概率额外获得一个相同的英雄&lt;/span&gt;</v>
      </c>
      <c r="O280" s="1" t="s">
        <v>28</v>
      </c>
      <c r="P280" s="1" t="s">
        <v>67</v>
      </c>
      <c r="Q280" s="1" t="str">
        <f t="shared" si="154"/>
        <v>12%</v>
      </c>
      <c r="R280" s="1" t="s">
        <v>30</v>
      </c>
      <c r="S280" s="1" t="s">
        <v>31</v>
      </c>
      <c r="T280" s="1" t="str">
        <f t="shared" si="155"/>
        <v>(+1.5%)</v>
      </c>
      <c r="U280" s="1" t="s">
        <v>30</v>
      </c>
      <c r="V280" s="1" t="s">
        <v>28</v>
      </c>
      <c r="W280" s="1" t="s">
        <v>68</v>
      </c>
      <c r="X280" s="1" t="s">
        <v>30</v>
      </c>
    </row>
    <row r="281" spans="1:24" s="1" customFormat="1" x14ac:dyDescent="0.25">
      <c r="A281" s="2">
        <v>277</v>
      </c>
      <c r="B281" s="2">
        <f t="shared" si="157"/>
        <v>28</v>
      </c>
      <c r="C281" s="2">
        <f t="shared" si="158"/>
        <v>9</v>
      </c>
      <c r="D281" s="2"/>
      <c r="E281" s="2">
        <f t="shared" si="159"/>
        <v>30016</v>
      </c>
      <c r="F281" s="3">
        <f t="shared" si="156"/>
        <v>1350</v>
      </c>
      <c r="G281" s="2"/>
      <c r="H281" s="2"/>
      <c r="I281" s="2"/>
      <c r="J281" s="3">
        <v>3</v>
      </c>
      <c r="K281" s="2"/>
      <c r="L281" s="9" t="str">
        <f t="shared" si="147"/>
        <v>&lt;span color='#FFFFFF'&gt;合成英雄时有13.5%&lt;/span&gt;&lt;span color='#FFFFFF'&gt;概率额外获得一个相同的英雄&lt;/span&gt;</v>
      </c>
      <c r="O281" s="1" t="s">
        <v>28</v>
      </c>
      <c r="P281" s="1" t="s">
        <v>67</v>
      </c>
      <c r="Q281" s="1" t="str">
        <f t="shared" si="154"/>
        <v>13.5%</v>
      </c>
      <c r="R281" s="1" t="s">
        <v>30</v>
      </c>
      <c r="V281" s="1" t="s">
        <v>28</v>
      </c>
      <c r="W281" s="1" t="s">
        <v>68</v>
      </c>
      <c r="X281" s="1" t="s">
        <v>30</v>
      </c>
    </row>
  </sheetData>
  <sortState xmlns:xlrd2="http://schemas.microsoft.com/office/spreadsheetml/2017/richdata2" ref="A5:L66">
    <sortCondition ref="B5:B66"/>
  </sortState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9"/>
  <sheetViews>
    <sheetView topLeftCell="C1" workbookViewId="0">
      <selection activeCell="U21" sqref="U21"/>
    </sheetView>
  </sheetViews>
  <sheetFormatPr defaultColWidth="9" defaultRowHeight="13.8" x14ac:dyDescent="0.25"/>
  <sheetData>
    <row r="1" spans="1:25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U1" t="s">
        <v>83</v>
      </c>
      <c r="V1" t="s">
        <v>79</v>
      </c>
      <c r="W1" t="s">
        <v>80</v>
      </c>
      <c r="X1" t="s">
        <v>81</v>
      </c>
      <c r="Y1" t="s">
        <v>82</v>
      </c>
    </row>
    <row r="2" spans="1:25" x14ac:dyDescent="0.25">
      <c r="A2">
        <v>1</v>
      </c>
      <c r="B2">
        <v>58</v>
      </c>
      <c r="C2" t="s">
        <v>84</v>
      </c>
      <c r="D2" t="s">
        <v>29</v>
      </c>
      <c r="E2">
        <v>1</v>
      </c>
      <c r="F2">
        <v>1</v>
      </c>
      <c r="G2">
        <v>1</v>
      </c>
      <c r="H2">
        <v>11</v>
      </c>
      <c r="I2">
        <v>12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</row>
    <row r="3" spans="1:25" x14ac:dyDescent="0.25">
      <c r="A3">
        <v>2</v>
      </c>
      <c r="B3">
        <v>59</v>
      </c>
      <c r="C3" t="s">
        <v>85</v>
      </c>
      <c r="D3" t="s">
        <v>32</v>
      </c>
      <c r="E3">
        <v>1</v>
      </c>
      <c r="F3">
        <v>1</v>
      </c>
      <c r="G3">
        <v>0.8</v>
      </c>
      <c r="H3">
        <v>11</v>
      </c>
      <c r="I3">
        <v>9.8000000000000007</v>
      </c>
      <c r="O3">
        <v>2</v>
      </c>
      <c r="P3">
        <v>2</v>
      </c>
      <c r="Q3">
        <v>2</v>
      </c>
      <c r="R3">
        <v>3</v>
      </c>
      <c r="S3">
        <v>3</v>
      </c>
      <c r="U3">
        <v>2</v>
      </c>
      <c r="V3">
        <v>1000</v>
      </c>
      <c r="W3">
        <v>2000</v>
      </c>
      <c r="X3">
        <v>4000</v>
      </c>
      <c r="Y3">
        <v>8000</v>
      </c>
    </row>
    <row r="4" spans="1:25" x14ac:dyDescent="0.25">
      <c r="A4">
        <v>3</v>
      </c>
      <c r="B4">
        <v>60</v>
      </c>
      <c r="C4" t="s">
        <v>86</v>
      </c>
      <c r="D4" t="s">
        <v>33</v>
      </c>
      <c r="E4">
        <v>1</v>
      </c>
      <c r="F4">
        <v>1</v>
      </c>
      <c r="G4">
        <v>1</v>
      </c>
      <c r="H4">
        <v>11</v>
      </c>
      <c r="I4">
        <v>12</v>
      </c>
      <c r="O4">
        <v>3</v>
      </c>
      <c r="P4">
        <v>4</v>
      </c>
      <c r="Q4">
        <v>4</v>
      </c>
      <c r="R4">
        <v>6</v>
      </c>
      <c r="S4">
        <v>6</v>
      </c>
      <c r="U4">
        <v>3</v>
      </c>
      <c r="V4">
        <v>2000</v>
      </c>
      <c r="W4">
        <v>5000</v>
      </c>
      <c r="X4">
        <v>8000</v>
      </c>
      <c r="Y4">
        <v>15000</v>
      </c>
    </row>
    <row r="5" spans="1:25" x14ac:dyDescent="0.25">
      <c r="A5">
        <v>4</v>
      </c>
      <c r="B5">
        <v>61</v>
      </c>
      <c r="C5" t="s">
        <v>87</v>
      </c>
      <c r="D5" t="s">
        <v>34</v>
      </c>
      <c r="E5">
        <v>2</v>
      </c>
      <c r="F5">
        <v>2</v>
      </c>
      <c r="G5">
        <v>1.2</v>
      </c>
      <c r="H5">
        <v>9</v>
      </c>
      <c r="I5">
        <v>12.8</v>
      </c>
      <c r="O5">
        <v>4</v>
      </c>
      <c r="P5">
        <v>8</v>
      </c>
      <c r="Q5">
        <v>8</v>
      </c>
      <c r="R5">
        <v>10</v>
      </c>
      <c r="S5">
        <v>12</v>
      </c>
      <c r="U5">
        <v>4</v>
      </c>
      <c r="V5">
        <v>4000</v>
      </c>
      <c r="W5">
        <v>10000</v>
      </c>
      <c r="X5">
        <v>15000</v>
      </c>
      <c r="Y5">
        <v>30000</v>
      </c>
    </row>
    <row r="6" spans="1:25" x14ac:dyDescent="0.25">
      <c r="A6">
        <v>5</v>
      </c>
      <c r="B6">
        <v>62</v>
      </c>
      <c r="C6" t="s">
        <v>88</v>
      </c>
      <c r="D6" t="s">
        <v>35</v>
      </c>
      <c r="E6">
        <v>3</v>
      </c>
      <c r="F6">
        <v>3</v>
      </c>
      <c r="G6">
        <v>1.5</v>
      </c>
      <c r="H6">
        <v>8</v>
      </c>
      <c r="I6">
        <v>15</v>
      </c>
      <c r="O6">
        <v>5</v>
      </c>
      <c r="P6">
        <v>12</v>
      </c>
      <c r="Q6">
        <v>12</v>
      </c>
      <c r="R6">
        <v>16</v>
      </c>
      <c r="S6">
        <v>20</v>
      </c>
      <c r="U6">
        <v>5</v>
      </c>
      <c r="V6">
        <v>6000</v>
      </c>
      <c r="W6">
        <v>15000</v>
      </c>
      <c r="X6">
        <v>30000</v>
      </c>
      <c r="Y6">
        <v>50000</v>
      </c>
    </row>
    <row r="7" spans="1:25" x14ac:dyDescent="0.25">
      <c r="A7">
        <v>6</v>
      </c>
      <c r="B7">
        <v>63</v>
      </c>
      <c r="C7" t="s">
        <v>89</v>
      </c>
      <c r="D7" t="s">
        <v>36</v>
      </c>
      <c r="E7">
        <v>1</v>
      </c>
      <c r="F7">
        <v>1</v>
      </c>
      <c r="G7">
        <v>0.8</v>
      </c>
      <c r="H7">
        <v>11</v>
      </c>
      <c r="I7">
        <v>9.8000000000000007</v>
      </c>
      <c r="O7">
        <v>6</v>
      </c>
      <c r="P7">
        <v>16</v>
      </c>
      <c r="Q7">
        <v>18</v>
      </c>
      <c r="R7">
        <v>24</v>
      </c>
      <c r="S7">
        <v>28</v>
      </c>
      <c r="U7">
        <v>6</v>
      </c>
      <c r="V7">
        <v>10000</v>
      </c>
      <c r="W7">
        <v>25000</v>
      </c>
      <c r="X7">
        <v>50000</v>
      </c>
      <c r="Y7">
        <v>100000</v>
      </c>
    </row>
    <row r="8" spans="1:25" x14ac:dyDescent="0.25">
      <c r="A8">
        <v>7</v>
      </c>
      <c r="B8">
        <v>64</v>
      </c>
      <c r="C8" t="s">
        <v>90</v>
      </c>
      <c r="D8" t="s">
        <v>37</v>
      </c>
      <c r="E8">
        <v>2</v>
      </c>
      <c r="F8">
        <v>1.6</v>
      </c>
      <c r="G8">
        <v>0.6</v>
      </c>
      <c r="H8">
        <v>9</v>
      </c>
      <c r="I8">
        <v>7</v>
      </c>
      <c r="O8">
        <v>7</v>
      </c>
      <c r="P8">
        <v>20</v>
      </c>
      <c r="Q8">
        <v>24</v>
      </c>
      <c r="R8">
        <v>32</v>
      </c>
      <c r="S8">
        <v>36</v>
      </c>
      <c r="U8">
        <v>7</v>
      </c>
      <c r="V8">
        <v>15000</v>
      </c>
      <c r="W8">
        <v>40000</v>
      </c>
      <c r="X8">
        <v>80000</v>
      </c>
      <c r="Y8">
        <v>200000</v>
      </c>
    </row>
    <row r="9" spans="1:25" x14ac:dyDescent="0.25">
      <c r="A9">
        <v>8</v>
      </c>
      <c r="B9">
        <v>65</v>
      </c>
      <c r="C9" t="s">
        <v>91</v>
      </c>
      <c r="D9" t="s">
        <v>38</v>
      </c>
      <c r="E9">
        <v>2</v>
      </c>
      <c r="F9">
        <v>1.6</v>
      </c>
      <c r="G9">
        <v>0.6</v>
      </c>
      <c r="H9">
        <v>9</v>
      </c>
      <c r="I9">
        <v>7</v>
      </c>
      <c r="O9">
        <v>8</v>
      </c>
      <c r="P9">
        <v>28</v>
      </c>
      <c r="Q9">
        <v>36</v>
      </c>
      <c r="R9">
        <v>44</v>
      </c>
      <c r="U9">
        <v>8</v>
      </c>
      <c r="V9">
        <v>22000</v>
      </c>
      <c r="W9">
        <v>60000</v>
      </c>
      <c r="X9">
        <v>120000</v>
      </c>
    </row>
    <row r="10" spans="1:25" x14ac:dyDescent="0.25">
      <c r="A10">
        <v>9</v>
      </c>
      <c r="B10">
        <v>66</v>
      </c>
      <c r="C10" t="s">
        <v>92</v>
      </c>
      <c r="D10" t="s">
        <v>39</v>
      </c>
      <c r="E10">
        <v>3</v>
      </c>
      <c r="F10">
        <v>30</v>
      </c>
      <c r="G10">
        <v>10</v>
      </c>
      <c r="H10">
        <v>8</v>
      </c>
      <c r="I10">
        <v>110</v>
      </c>
      <c r="O10">
        <v>9</v>
      </c>
      <c r="P10">
        <v>36</v>
      </c>
      <c r="Q10">
        <v>48</v>
      </c>
      <c r="R10">
        <v>56</v>
      </c>
      <c r="U10">
        <v>9</v>
      </c>
      <c r="V10">
        <v>30000</v>
      </c>
      <c r="W10">
        <v>90000</v>
      </c>
      <c r="X10">
        <v>150000</v>
      </c>
    </row>
    <row r="11" spans="1:25" x14ac:dyDescent="0.25">
      <c r="A11">
        <v>10</v>
      </c>
      <c r="B11">
        <v>67</v>
      </c>
      <c r="C11" t="s">
        <v>93</v>
      </c>
      <c r="D11" t="s">
        <v>42</v>
      </c>
      <c r="E11">
        <v>4</v>
      </c>
      <c r="F11">
        <v>4</v>
      </c>
      <c r="G11">
        <v>1</v>
      </c>
      <c r="H11">
        <v>6</v>
      </c>
      <c r="I11">
        <v>10</v>
      </c>
      <c r="O11">
        <v>10</v>
      </c>
      <c r="P11">
        <v>48</v>
      </c>
      <c r="Q11">
        <v>64</v>
      </c>
      <c r="U11">
        <v>10</v>
      </c>
      <c r="V11">
        <v>50000</v>
      </c>
      <c r="W11">
        <v>120000</v>
      </c>
    </row>
    <row r="12" spans="1:25" x14ac:dyDescent="0.25">
      <c r="A12">
        <v>11</v>
      </c>
      <c r="B12">
        <v>68</v>
      </c>
      <c r="C12" t="s">
        <v>94</v>
      </c>
      <c r="D12" t="s">
        <v>95</v>
      </c>
      <c r="E12">
        <v>1</v>
      </c>
      <c r="F12">
        <v>1</v>
      </c>
      <c r="G12">
        <v>1</v>
      </c>
      <c r="H12">
        <v>11</v>
      </c>
      <c r="I12">
        <v>12</v>
      </c>
      <c r="O12">
        <v>11</v>
      </c>
      <c r="P12">
        <v>64</v>
      </c>
      <c r="U12">
        <v>11</v>
      </c>
      <c r="V12">
        <v>70000</v>
      </c>
    </row>
    <row r="13" spans="1:25" x14ac:dyDescent="0.25">
      <c r="A13">
        <v>12</v>
      </c>
      <c r="B13">
        <v>69</v>
      </c>
      <c r="C13" t="s">
        <v>96</v>
      </c>
      <c r="D13" t="s">
        <v>47</v>
      </c>
      <c r="E13">
        <v>3</v>
      </c>
      <c r="F13">
        <v>2</v>
      </c>
      <c r="G13">
        <v>0.5</v>
      </c>
      <c r="H13">
        <v>8</v>
      </c>
      <c r="I13">
        <v>6</v>
      </c>
      <c r="O13">
        <v>12</v>
      </c>
      <c r="P13">
        <v>80</v>
      </c>
      <c r="U13">
        <v>12</v>
      </c>
      <c r="V13">
        <v>100000</v>
      </c>
    </row>
    <row r="14" spans="1:25" x14ac:dyDescent="0.25">
      <c r="A14">
        <v>13</v>
      </c>
      <c r="B14">
        <v>70</v>
      </c>
      <c r="C14" t="s">
        <v>97</v>
      </c>
      <c r="D14" t="s">
        <v>98</v>
      </c>
      <c r="E14">
        <v>4</v>
      </c>
      <c r="F14">
        <v>2</v>
      </c>
      <c r="G14">
        <v>0.5</v>
      </c>
      <c r="H14">
        <v>6</v>
      </c>
      <c r="I14">
        <v>5</v>
      </c>
    </row>
    <row r="15" spans="1:25" x14ac:dyDescent="0.25">
      <c r="A15">
        <v>14</v>
      </c>
      <c r="B15">
        <v>71</v>
      </c>
      <c r="C15" t="s">
        <v>99</v>
      </c>
      <c r="D15" t="s">
        <v>100</v>
      </c>
      <c r="E15">
        <v>2</v>
      </c>
      <c r="F15">
        <v>2</v>
      </c>
      <c r="G15">
        <v>0.3</v>
      </c>
      <c r="H15">
        <v>9</v>
      </c>
      <c r="I15">
        <v>4.7</v>
      </c>
    </row>
    <row r="16" spans="1:25" x14ac:dyDescent="0.25">
      <c r="A16">
        <v>15</v>
      </c>
      <c r="B16">
        <v>72</v>
      </c>
      <c r="C16" t="s">
        <v>101</v>
      </c>
      <c r="D16" t="s">
        <v>53</v>
      </c>
      <c r="E16">
        <v>2</v>
      </c>
      <c r="F16">
        <v>8</v>
      </c>
      <c r="G16">
        <v>1.5</v>
      </c>
      <c r="H16">
        <v>9</v>
      </c>
      <c r="I16">
        <v>21.5</v>
      </c>
    </row>
    <row r="17" spans="1:10" x14ac:dyDescent="0.25">
      <c r="A17">
        <v>16</v>
      </c>
      <c r="B17">
        <v>73</v>
      </c>
      <c r="C17" t="s">
        <v>102</v>
      </c>
      <c r="D17" t="s">
        <v>54</v>
      </c>
      <c r="E17">
        <v>1</v>
      </c>
      <c r="F17">
        <v>1</v>
      </c>
      <c r="G17">
        <v>0.1</v>
      </c>
      <c r="H17">
        <v>11</v>
      </c>
      <c r="I17">
        <v>2.1</v>
      </c>
    </row>
    <row r="18" spans="1:10" x14ac:dyDescent="0.25">
      <c r="A18">
        <v>17</v>
      </c>
      <c r="B18">
        <v>74</v>
      </c>
      <c r="C18" t="s">
        <v>103</v>
      </c>
      <c r="D18" t="s">
        <v>104</v>
      </c>
      <c r="E18">
        <v>2</v>
      </c>
      <c r="F18">
        <v>1</v>
      </c>
      <c r="G18">
        <v>0.2</v>
      </c>
      <c r="H18">
        <v>9</v>
      </c>
      <c r="I18">
        <v>2.8</v>
      </c>
      <c r="J18" t="s">
        <v>105</v>
      </c>
    </row>
    <row r="19" spans="1:10" x14ac:dyDescent="0.25">
      <c r="A19">
        <v>18</v>
      </c>
      <c r="B19">
        <v>75</v>
      </c>
      <c r="C19" t="s">
        <v>106</v>
      </c>
      <c r="D19" t="s">
        <v>107</v>
      </c>
      <c r="E19">
        <v>3</v>
      </c>
      <c r="F19">
        <v>50</v>
      </c>
      <c r="G19">
        <v>10</v>
      </c>
      <c r="H19">
        <v>8</v>
      </c>
      <c r="I19">
        <v>130</v>
      </c>
    </row>
    <row r="20" spans="1:10" x14ac:dyDescent="0.25">
      <c r="A20">
        <v>19</v>
      </c>
      <c r="B20">
        <v>76</v>
      </c>
      <c r="C20" t="s">
        <v>108</v>
      </c>
      <c r="D20" t="s">
        <v>109</v>
      </c>
      <c r="E20">
        <v>4</v>
      </c>
      <c r="F20">
        <v>10</v>
      </c>
      <c r="G20">
        <v>3</v>
      </c>
      <c r="H20">
        <v>6</v>
      </c>
      <c r="I20">
        <v>28</v>
      </c>
    </row>
    <row r="21" spans="1:10" x14ac:dyDescent="0.25">
      <c r="A21">
        <v>20</v>
      </c>
      <c r="B21">
        <v>77</v>
      </c>
      <c r="C21" t="s">
        <v>110</v>
      </c>
      <c r="D21" t="s">
        <v>111</v>
      </c>
      <c r="E21">
        <v>4</v>
      </c>
      <c r="F21">
        <v>6</v>
      </c>
      <c r="G21">
        <v>1.5</v>
      </c>
      <c r="H21">
        <v>6</v>
      </c>
      <c r="I21">
        <v>15</v>
      </c>
    </row>
    <row r="22" spans="1:10" x14ac:dyDescent="0.25">
      <c r="A22">
        <v>21</v>
      </c>
      <c r="B22">
        <v>78</v>
      </c>
      <c r="C22" t="s">
        <v>112</v>
      </c>
      <c r="D22" t="s">
        <v>60</v>
      </c>
      <c r="E22">
        <v>4</v>
      </c>
      <c r="F22">
        <v>2</v>
      </c>
      <c r="G22">
        <v>1</v>
      </c>
      <c r="H22">
        <v>6</v>
      </c>
      <c r="I22">
        <v>8</v>
      </c>
    </row>
    <row r="23" spans="1:10" x14ac:dyDescent="0.25">
      <c r="A23">
        <v>22</v>
      </c>
      <c r="B23">
        <v>79</v>
      </c>
      <c r="C23" t="s">
        <v>113</v>
      </c>
      <c r="D23" t="s">
        <v>114</v>
      </c>
      <c r="E23">
        <v>2</v>
      </c>
      <c r="F23">
        <v>2</v>
      </c>
      <c r="G23">
        <v>1.2</v>
      </c>
      <c r="H23">
        <v>9</v>
      </c>
      <c r="I23">
        <v>12.8</v>
      </c>
    </row>
    <row r="24" spans="1:10" x14ac:dyDescent="0.25">
      <c r="A24">
        <v>23</v>
      </c>
      <c r="B24">
        <v>80</v>
      </c>
      <c r="C24" t="s">
        <v>115</v>
      </c>
      <c r="D24" t="s">
        <v>62</v>
      </c>
      <c r="E24">
        <v>1</v>
      </c>
      <c r="F24">
        <v>1</v>
      </c>
      <c r="G24">
        <v>0.5</v>
      </c>
      <c r="H24">
        <v>11</v>
      </c>
      <c r="I24">
        <v>6.5</v>
      </c>
    </row>
    <row r="25" spans="1:10" x14ac:dyDescent="0.25">
      <c r="A25">
        <v>24</v>
      </c>
      <c r="B25">
        <v>81</v>
      </c>
      <c r="C25" t="s">
        <v>116</v>
      </c>
      <c r="D25" t="s">
        <v>63</v>
      </c>
      <c r="E25">
        <v>1</v>
      </c>
      <c r="F25">
        <v>1</v>
      </c>
      <c r="G25">
        <v>0.5</v>
      </c>
      <c r="H25">
        <v>11</v>
      </c>
      <c r="I25">
        <v>6.5</v>
      </c>
    </row>
    <row r="26" spans="1:10" x14ac:dyDescent="0.25">
      <c r="A26">
        <v>25</v>
      </c>
      <c r="B26">
        <v>82</v>
      </c>
      <c r="C26" t="s">
        <v>117</v>
      </c>
      <c r="D26" t="s">
        <v>64</v>
      </c>
      <c r="E26">
        <v>1</v>
      </c>
      <c r="F26">
        <v>1</v>
      </c>
      <c r="G26">
        <v>0.5</v>
      </c>
      <c r="H26">
        <v>11</v>
      </c>
      <c r="I26">
        <v>6.5</v>
      </c>
    </row>
    <row r="27" spans="1:10" x14ac:dyDescent="0.25">
      <c r="A27">
        <v>26</v>
      </c>
      <c r="B27">
        <v>83</v>
      </c>
      <c r="C27" t="s">
        <v>118</v>
      </c>
      <c r="D27" t="s">
        <v>119</v>
      </c>
      <c r="E27">
        <v>2</v>
      </c>
      <c r="F27">
        <v>10</v>
      </c>
      <c r="G27">
        <v>1.3</v>
      </c>
      <c r="H27">
        <v>9</v>
      </c>
      <c r="I27">
        <v>21.7</v>
      </c>
    </row>
    <row r="28" spans="1:10" x14ac:dyDescent="0.25">
      <c r="A28">
        <v>27</v>
      </c>
      <c r="B28">
        <v>84</v>
      </c>
      <c r="C28" t="s">
        <v>120</v>
      </c>
      <c r="D28" t="s">
        <v>66</v>
      </c>
      <c r="E28">
        <v>3</v>
      </c>
      <c r="F28">
        <v>2</v>
      </c>
      <c r="G28">
        <v>0.3</v>
      </c>
      <c r="H28">
        <v>8</v>
      </c>
      <c r="I28">
        <v>4.4000000000000004</v>
      </c>
    </row>
    <row r="29" spans="1:10" x14ac:dyDescent="0.25">
      <c r="A29">
        <v>28</v>
      </c>
      <c r="B29">
        <v>85</v>
      </c>
      <c r="C29" t="s">
        <v>121</v>
      </c>
      <c r="D29" t="s">
        <v>122</v>
      </c>
      <c r="E29">
        <v>3</v>
      </c>
      <c r="F29">
        <v>2</v>
      </c>
      <c r="G29">
        <v>0.2</v>
      </c>
      <c r="H29">
        <v>8</v>
      </c>
      <c r="I29">
        <v>3.6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2024-12-24T05:20:59Z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95593DA410FB438CA09CFEBBEB2F41F3_12</vt:lpwstr>
  </property>
  <property fmtid="{D5CDD505-2E9C-101B-9397-08002B2CF9AE}" pid="3" name="KSOProductBuildVer">
    <vt:lpwstr>2052-12.1.0.17857</vt:lpwstr>
  </property>
</Properties>
</file>