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0" i="1" l="1"/>
  <c r="J30" i="1"/>
  <c r="H33" i="1"/>
  <c r="K26" i="1" l="1"/>
  <c r="L26" i="1"/>
  <c r="M26" i="1"/>
  <c r="J26" i="1"/>
  <c r="H26" i="1"/>
  <c r="E26" i="1"/>
  <c r="F26" i="1"/>
  <c r="G26" i="1"/>
  <c r="D26" i="1"/>
  <c r="K24" i="1"/>
  <c r="L24" i="1"/>
  <c r="M24" i="1"/>
  <c r="J24" i="1"/>
  <c r="H24" i="1"/>
  <c r="G24" i="1"/>
  <c r="E24" i="1"/>
  <c r="F24" i="1"/>
  <c r="D24" i="1"/>
  <c r="K17" i="1"/>
  <c r="L17" i="1"/>
  <c r="M17" i="1"/>
  <c r="J17" i="1"/>
  <c r="K19" i="1"/>
  <c r="L19" i="1"/>
  <c r="M19" i="1"/>
  <c r="J19" i="1"/>
  <c r="J33" i="1" l="1"/>
  <c r="J32" i="1"/>
  <c r="M32" i="1" s="1"/>
  <c r="J31" i="1"/>
  <c r="G35" i="1"/>
  <c r="G33" i="1"/>
  <c r="M40" i="1" l="1"/>
  <c r="H40" i="1"/>
  <c r="H39" i="1"/>
  <c r="J34" i="1"/>
  <c r="H35" i="1"/>
  <c r="L32" i="1"/>
  <c r="M31" i="1"/>
  <c r="L31" i="1" s="1"/>
  <c r="L30" i="1"/>
  <c r="M11" i="1"/>
  <c r="M12" i="1" s="1"/>
  <c r="M8" i="1"/>
  <c r="M34" i="1" l="1"/>
  <c r="L34" i="1" s="1"/>
  <c r="J35" i="1"/>
  <c r="M35" i="1" s="1"/>
  <c r="L35" i="1" s="1"/>
  <c r="M33" i="1"/>
  <c r="L33" i="1" s="1"/>
</calcChain>
</file>

<file path=xl/sharedStrings.xml><?xml version="1.0" encoding="utf-8"?>
<sst xmlns="http://schemas.openxmlformats.org/spreadsheetml/2006/main" count="120" uniqueCount="99">
  <si>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</si>
  <si>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</si>
  <si>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结算周期:2025年09月01日至09月30日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</si>
  <si>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</si>
  <si>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</si>
  <si>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</si>
  <si>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</si>
  <si>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</si>
  <si>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</si>
  <si>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</si>
  <si>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</si>
  <si>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</si>
  <si>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</si>
  <si>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</si>
  <si>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</si>
  <si>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</si>
  <si>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</si>
  <si>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</si>
  <si>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</si>
  <si>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</si>
  <si>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</si>
  <si>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</si>
  <si>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</si>
  <si>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</si>
  <si>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</si>
  <si>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</si>
  <si>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</si>
  <si>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</si>
  <si>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</si>
  <si>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</si>
  <si>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</si>
  <si>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</si>
  <si>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</si>
  <si>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</si>
  <si>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</si>
  <si>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</si>
  <si>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</si>
  <si>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</si>
  <si>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</si>
  <si>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</si>
  <si>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</si>
  <si>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</si>
  <si>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</si>
  <si>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</si>
  <si>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</si>
  <si>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</si>
  <si>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</si>
  <si>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</si>
  <si>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</si>
  <si>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</si>
  <si>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</si>
  <si>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</si>
  <si>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</si>
  <si>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</si>
  <si>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</si>
  <si>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</si>
  <si>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</si>
  <si>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</si>
  <si>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</si>
  <si>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</si>
  <si>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</si>
  <si>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</si>
  <si>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</si>
  <si>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</si>
  <si>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</si>
  <si>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</si>
  <si>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</si>
  <si>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</si>
  <si>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</si>
  <si>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</si>
  <si>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</si>
  <si>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</si>
  <si>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</si>
  <si>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</si>
  <si>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</si>
  <si>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</si>
  <si>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</si>
  <si>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</si>
  <si>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五、用户行为分析</t>
    <phoneticPr fontId="3" type="noConversion"/>
  </si>
  <si>
    <t>站点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</si>
  <si>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</si>
  <si>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</si>
  <si>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</si>
  <si>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</si>
  <si>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</si>
  <si>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</si>
  <si>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</si>
  <si>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</si>
  <si>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</si>
  <si>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</si>
  <si>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</si>
  <si>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</si>
  <si>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</si>
  <si>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</si>
  <si>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/</t>
    <phoneticPr fontId="3" type="noConversion"/>
  </si>
  <si>
    <t>高岭站</t>
    <phoneticPr fontId="3" type="noConversion"/>
  </si>
  <si>
    <t>100/15</t>
    <phoneticPr fontId="2" type="noConversion"/>
  </si>
  <si>
    <t>126/16</t>
    <phoneticPr fontId="2" type="noConversion"/>
  </si>
  <si>
    <t>162/16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</si>
</sst>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#,##0.00000000000_ "/>
    <numFmt numFmtId="179" formatCode="0.00_);[Red]\(0.00\)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9" fontId="5" fillId="5" borderId="4" xfId="0" applyNumberFormat="1" applyFont="1" applyFill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16" workbookViewId="0">
      <selection activeCell="O40" sqref="O40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7" x14ac:dyDescent="0.1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 t="s">
        <v>2</v>
      </c>
      <c r="M2" s="103"/>
    </row>
    <row r="3" spans="1:17" x14ac:dyDescent="0.15">
      <c r="A3" s="104" t="s">
        <v>3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1" t="s">
        <v>11</v>
      </c>
      <c r="I4" s="55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0" t="s">
        <v>16</v>
      </c>
      <c r="B5" s="4" t="s">
        <v>17</v>
      </c>
      <c r="C5" s="2" t="s">
        <v>18</v>
      </c>
      <c r="D5" s="2">
        <v>230488.88</v>
      </c>
      <c r="E5" s="2">
        <v>108426.38</v>
      </c>
      <c r="F5" s="2">
        <v>79534.63</v>
      </c>
      <c r="G5" s="5">
        <v>6743.15</v>
      </c>
      <c r="H5" s="53">
        <v>9535</v>
      </c>
      <c r="I5" s="55"/>
      <c r="J5" s="2"/>
      <c r="K5" s="6">
        <v>2651.15</v>
      </c>
      <c r="L5" s="2" t="s">
        <v>96</v>
      </c>
      <c r="M5" s="2">
        <v>7240</v>
      </c>
    </row>
    <row r="6" spans="1:17" x14ac:dyDescent="0.15">
      <c r="A6" s="100"/>
      <c r="B6" s="4" t="s">
        <v>19</v>
      </c>
      <c r="C6" s="2" t="s">
        <v>18</v>
      </c>
      <c r="D6" s="2">
        <v>66611.259999999995</v>
      </c>
      <c r="E6" s="2">
        <v>31272.74</v>
      </c>
      <c r="F6" s="2">
        <v>23170.58</v>
      </c>
      <c r="G6" s="5">
        <v>1912.37</v>
      </c>
      <c r="H6" s="53">
        <v>2885</v>
      </c>
      <c r="I6" s="55"/>
      <c r="J6" s="2"/>
      <c r="K6" s="6">
        <v>772.35</v>
      </c>
      <c r="L6" s="7" t="s">
        <v>20</v>
      </c>
      <c r="M6" s="8">
        <v>1600</v>
      </c>
    </row>
    <row r="7" spans="1:17" x14ac:dyDescent="0.15">
      <c r="A7" s="100"/>
      <c r="B7" s="4" t="s">
        <v>21</v>
      </c>
      <c r="C7" s="2" t="s">
        <v>18</v>
      </c>
      <c r="D7" s="2">
        <v>5161.92</v>
      </c>
      <c r="E7" s="9">
        <v>2042.12</v>
      </c>
      <c r="F7" s="9">
        <v>1819.76</v>
      </c>
      <c r="G7" s="10">
        <v>162.08000000000001</v>
      </c>
      <c r="H7" s="101">
        <v>224</v>
      </c>
      <c r="I7" s="85"/>
      <c r="J7" s="9"/>
      <c r="K7" s="6">
        <v>60.66</v>
      </c>
      <c r="L7" s="9" t="s">
        <v>22</v>
      </c>
      <c r="M7" s="9">
        <v>150</v>
      </c>
      <c r="N7" s="11"/>
    </row>
    <row r="8" spans="1:17" x14ac:dyDescent="0.15">
      <c r="A8" s="97" t="s">
        <v>23</v>
      </c>
      <c r="B8" s="98"/>
      <c r="C8" s="99"/>
      <c r="D8" s="12">
        <v>302262.06</v>
      </c>
      <c r="E8" s="12">
        <v>141741.24</v>
      </c>
      <c r="F8" s="12">
        <v>104524.97</v>
      </c>
      <c r="G8" s="12">
        <v>8817.6</v>
      </c>
      <c r="H8" s="88">
        <v>12644</v>
      </c>
      <c r="I8" s="60"/>
      <c r="J8" s="13"/>
      <c r="K8" s="14">
        <v>3484.17</v>
      </c>
      <c r="L8" s="15" t="s">
        <v>97</v>
      </c>
      <c r="M8" s="15">
        <f>SUM(M5:M7)</f>
        <v>8990</v>
      </c>
      <c r="O8" s="16"/>
    </row>
    <row r="9" spans="1:17" x14ac:dyDescent="0.15">
      <c r="A9" s="82" t="s">
        <v>24</v>
      </c>
      <c r="B9" s="94" t="s">
        <v>25</v>
      </c>
      <c r="C9" s="2" t="s">
        <v>18</v>
      </c>
      <c r="D9" s="2">
        <v>34092.910000000003</v>
      </c>
      <c r="E9" s="2">
        <v>20132.57</v>
      </c>
      <c r="F9" s="2">
        <v>8278.23</v>
      </c>
      <c r="G9" s="5">
        <v>882.05</v>
      </c>
      <c r="H9" s="53">
        <v>1335</v>
      </c>
      <c r="I9" s="55"/>
      <c r="J9" s="2">
        <v>205.63</v>
      </c>
      <c r="K9" s="6">
        <v>275.94</v>
      </c>
      <c r="L9" s="2" t="s">
        <v>26</v>
      </c>
      <c r="M9" s="2">
        <v>960</v>
      </c>
      <c r="O9" s="16"/>
      <c r="P9" s="16"/>
    </row>
    <row r="10" spans="1:17" x14ac:dyDescent="0.15">
      <c r="A10" s="83"/>
      <c r="B10" s="94"/>
      <c r="C10" s="2" t="s">
        <v>27</v>
      </c>
      <c r="D10" s="2">
        <v>111525.59</v>
      </c>
      <c r="E10" s="2">
        <v>59180.92</v>
      </c>
      <c r="F10" s="2">
        <v>28433.26</v>
      </c>
      <c r="G10" s="5">
        <v>2463.85</v>
      </c>
      <c r="H10" s="53">
        <v>3862</v>
      </c>
      <c r="I10" s="55"/>
      <c r="J10" s="2">
        <v>336.12</v>
      </c>
      <c r="K10" s="6">
        <v>947.78</v>
      </c>
      <c r="L10" s="2" t="s">
        <v>28</v>
      </c>
      <c r="M10" s="2">
        <v>1200</v>
      </c>
      <c r="O10" s="16"/>
      <c r="P10" s="16"/>
      <c r="Q10" s="16"/>
    </row>
    <row r="11" spans="1:17" x14ac:dyDescent="0.15">
      <c r="A11" s="79" t="s">
        <v>29</v>
      </c>
      <c r="B11" s="80"/>
      <c r="C11" s="60"/>
      <c r="D11" s="12">
        <v>145618.5</v>
      </c>
      <c r="E11" s="12">
        <v>79313.490000000005</v>
      </c>
      <c r="F11" s="12">
        <v>36711.49</v>
      </c>
      <c r="G11" s="12">
        <v>3345.9</v>
      </c>
      <c r="H11" s="88">
        <v>5197</v>
      </c>
      <c r="I11" s="60"/>
      <c r="J11" s="12">
        <v>541.75</v>
      </c>
      <c r="K11" s="14">
        <v>1223.72</v>
      </c>
      <c r="L11" s="15" t="s">
        <v>30</v>
      </c>
      <c r="M11" s="15">
        <f>SUM(M9:M10)</f>
        <v>2160</v>
      </c>
      <c r="O11" s="16"/>
    </row>
    <row r="12" spans="1:17" x14ac:dyDescent="0.15">
      <c r="A12" s="63" t="s">
        <v>31</v>
      </c>
      <c r="B12" s="64"/>
      <c r="C12" s="65"/>
      <c r="D12" s="17">
        <v>447880.56</v>
      </c>
      <c r="E12" s="17">
        <v>221054.73</v>
      </c>
      <c r="F12" s="17">
        <v>141236.46</v>
      </c>
      <c r="G12" s="17">
        <v>12163.5</v>
      </c>
      <c r="H12" s="89">
        <v>17841</v>
      </c>
      <c r="I12" s="65"/>
      <c r="J12" s="17">
        <v>541.75</v>
      </c>
      <c r="K12" s="18">
        <v>4707.8900000000003</v>
      </c>
      <c r="L12" s="19" t="s">
        <v>98</v>
      </c>
      <c r="M12" s="19">
        <f>M11+M8</f>
        <v>11150</v>
      </c>
    </row>
    <row r="13" spans="1:17" x14ac:dyDescent="0.15">
      <c r="A13" s="90" t="s">
        <v>32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2"/>
    </row>
    <row r="14" spans="1:17" ht="27" x14ac:dyDescent="0.15">
      <c r="A14" s="2" t="s">
        <v>33</v>
      </c>
      <c r="B14" s="53" t="s">
        <v>34</v>
      </c>
      <c r="C14" s="55"/>
      <c r="D14" s="3" t="s">
        <v>35</v>
      </c>
      <c r="E14" s="3" t="s">
        <v>36</v>
      </c>
      <c r="F14" s="20" t="s">
        <v>37</v>
      </c>
      <c r="G14" s="3" t="s">
        <v>38</v>
      </c>
      <c r="H14" s="81" t="s">
        <v>39</v>
      </c>
      <c r="I14" s="55"/>
      <c r="J14" s="2" t="s">
        <v>40</v>
      </c>
      <c r="K14" s="3" t="s">
        <v>41</v>
      </c>
      <c r="L14" s="21" t="s">
        <v>42</v>
      </c>
      <c r="M14" s="3" t="s">
        <v>43</v>
      </c>
    </row>
    <row r="15" spans="1:17" x14ac:dyDescent="0.15">
      <c r="A15" s="82" t="s">
        <v>44</v>
      </c>
      <c r="B15" s="93" t="s">
        <v>45</v>
      </c>
      <c r="C15" s="94"/>
      <c r="D15" s="2">
        <v>259380</v>
      </c>
      <c r="E15" s="2">
        <v>123299.26000000001</v>
      </c>
      <c r="F15" s="2">
        <v>-166.95</v>
      </c>
      <c r="G15" s="5">
        <v>28891.119999999999</v>
      </c>
      <c r="H15" s="95">
        <v>963.04</v>
      </c>
      <c r="I15" s="96"/>
      <c r="J15" s="22">
        <v>0.1114</v>
      </c>
      <c r="K15" s="6">
        <v>0.47</v>
      </c>
      <c r="L15" s="23">
        <v>0.53</v>
      </c>
      <c r="M15" s="22">
        <v>4.4200000000000003E-2</v>
      </c>
    </row>
    <row r="16" spans="1:17" x14ac:dyDescent="0.15">
      <c r="A16" s="83"/>
      <c r="B16" s="93" t="s">
        <v>46</v>
      </c>
      <c r="C16" s="94"/>
      <c r="D16" s="2">
        <v>75540</v>
      </c>
      <c r="E16" s="2">
        <v>35850.44</v>
      </c>
      <c r="F16" s="2">
        <v>-242.68</v>
      </c>
      <c r="G16" s="5">
        <v>8928.74</v>
      </c>
      <c r="H16" s="95">
        <v>297.62</v>
      </c>
      <c r="I16" s="96"/>
      <c r="J16" s="22">
        <v>0.1182</v>
      </c>
      <c r="K16" s="6">
        <v>0.47</v>
      </c>
      <c r="L16" s="23">
        <v>0.53</v>
      </c>
      <c r="M16" s="22">
        <v>5.7799999999999997E-2</v>
      </c>
      <c r="O16" s="24"/>
    </row>
    <row r="17" spans="1:13" x14ac:dyDescent="0.15">
      <c r="A17" s="79" t="s">
        <v>47</v>
      </c>
      <c r="B17" s="80"/>
      <c r="C17" s="60"/>
      <c r="D17" s="12">
        <v>334920</v>
      </c>
      <c r="E17" s="12">
        <v>159149.70000000001</v>
      </c>
      <c r="F17" s="12">
        <v>-409.63</v>
      </c>
      <c r="G17" s="12">
        <v>37819.86</v>
      </c>
      <c r="H17" s="61">
        <v>1260.6600000000001</v>
      </c>
      <c r="I17" s="62"/>
      <c r="J17" s="25">
        <f>(J15+J16)/2</f>
        <v>0.1148</v>
      </c>
      <c r="K17" s="42">
        <f t="shared" ref="K17:M17" si="0">(K15+K16)/2</f>
        <v>0.47</v>
      </c>
      <c r="L17" s="42">
        <f t="shared" si="0"/>
        <v>0.53</v>
      </c>
      <c r="M17" s="25">
        <f t="shared" si="0"/>
        <v>5.1000000000000004E-2</v>
      </c>
    </row>
    <row r="18" spans="1:13" x14ac:dyDescent="0.15">
      <c r="A18" s="13" t="s">
        <v>48</v>
      </c>
      <c r="B18" s="59" t="s">
        <v>49</v>
      </c>
      <c r="C18" s="60"/>
      <c r="D18" s="13">
        <v>160170</v>
      </c>
      <c r="E18" s="13">
        <v>86936.99</v>
      </c>
      <c r="F18" s="13">
        <v>-596.47</v>
      </c>
      <c r="G18" s="12">
        <v>14551.5</v>
      </c>
      <c r="H18" s="61">
        <v>485.05</v>
      </c>
      <c r="I18" s="62"/>
      <c r="J18" s="25">
        <v>9.0899999999999995E-2</v>
      </c>
      <c r="K18" s="42">
        <v>0.54</v>
      </c>
      <c r="L18" s="44">
        <v>0.59</v>
      </c>
      <c r="M18" s="26">
        <v>9.3600000000000003E-2</v>
      </c>
    </row>
    <row r="19" spans="1:13" x14ac:dyDescent="0.15">
      <c r="A19" s="63" t="s">
        <v>50</v>
      </c>
      <c r="B19" s="64"/>
      <c r="C19" s="65"/>
      <c r="D19" s="17">
        <v>495090</v>
      </c>
      <c r="E19" s="17">
        <v>246086.69</v>
      </c>
      <c r="F19" s="17">
        <v>-1006.1</v>
      </c>
      <c r="G19" s="17">
        <v>52371.360000000001</v>
      </c>
      <c r="H19" s="66">
        <v>1745.71</v>
      </c>
      <c r="I19" s="67"/>
      <c r="J19" s="27">
        <f>(J17+J18)/2</f>
        <v>0.10285</v>
      </c>
      <c r="K19" s="43">
        <f t="shared" ref="K19:M19" si="1">(K17+K18)/2</f>
        <v>0.505</v>
      </c>
      <c r="L19" s="43">
        <f t="shared" si="1"/>
        <v>0.56000000000000005</v>
      </c>
      <c r="M19" s="27">
        <f t="shared" si="1"/>
        <v>7.2300000000000003E-2</v>
      </c>
    </row>
    <row r="20" spans="1:13" x14ac:dyDescent="0.15">
      <c r="A20" s="48" t="s">
        <v>51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27" x14ac:dyDescent="0.15">
      <c r="A21" s="2" t="s">
        <v>33</v>
      </c>
      <c r="B21" s="53" t="s">
        <v>34</v>
      </c>
      <c r="C21" s="55"/>
      <c r="D21" s="3" t="s">
        <v>52</v>
      </c>
      <c r="E21" s="3" t="s">
        <v>53</v>
      </c>
      <c r="F21" s="3" t="s">
        <v>54</v>
      </c>
      <c r="G21" s="3" t="s">
        <v>55</v>
      </c>
      <c r="H21" s="81" t="s">
        <v>56</v>
      </c>
      <c r="I21" s="55"/>
      <c r="J21" s="3" t="s">
        <v>57</v>
      </c>
      <c r="K21" s="3" t="s">
        <v>58</v>
      </c>
      <c r="L21" s="21" t="s">
        <v>59</v>
      </c>
      <c r="M21" s="3" t="s">
        <v>60</v>
      </c>
    </row>
    <row r="22" spans="1:13" x14ac:dyDescent="0.15">
      <c r="A22" s="82" t="s">
        <v>44</v>
      </c>
      <c r="B22" s="84" t="s">
        <v>61</v>
      </c>
      <c r="C22" s="85"/>
      <c r="D22" s="28">
        <v>2.23</v>
      </c>
      <c r="E22" s="29">
        <v>9.2899999999999996E-2</v>
      </c>
      <c r="F22" s="28">
        <v>76.069999999999993</v>
      </c>
      <c r="G22" s="28">
        <v>26.25</v>
      </c>
      <c r="H22" s="86">
        <v>34.18</v>
      </c>
      <c r="I22" s="87"/>
      <c r="J22" s="28">
        <v>3.15</v>
      </c>
      <c r="K22" s="28">
        <v>24.17</v>
      </c>
      <c r="L22" s="30">
        <v>42.43</v>
      </c>
      <c r="M22" s="2">
        <v>0.82</v>
      </c>
    </row>
    <row r="23" spans="1:13" x14ac:dyDescent="0.15">
      <c r="A23" s="83"/>
      <c r="B23" s="84" t="s">
        <v>62</v>
      </c>
      <c r="C23" s="85"/>
      <c r="D23" s="28">
        <v>2.66</v>
      </c>
      <c r="E23" s="29">
        <v>0.1108</v>
      </c>
      <c r="F23" s="28">
        <v>96.54</v>
      </c>
      <c r="G23" s="28">
        <v>33.58</v>
      </c>
      <c r="H23" s="86">
        <v>34.83</v>
      </c>
      <c r="I23" s="87"/>
      <c r="J23" s="28">
        <v>4.18</v>
      </c>
      <c r="K23" s="28">
        <v>23.09</v>
      </c>
      <c r="L23" s="30">
        <v>39.770000000000003</v>
      </c>
      <c r="M23" s="2">
        <v>0.82</v>
      </c>
    </row>
    <row r="24" spans="1:13" x14ac:dyDescent="0.15">
      <c r="A24" s="79" t="s">
        <v>63</v>
      </c>
      <c r="B24" s="80"/>
      <c r="C24" s="60"/>
      <c r="D24" s="14">
        <f>(D22+D23)/2</f>
        <v>2.4450000000000003</v>
      </c>
      <c r="E24" s="14">
        <f t="shared" ref="E24:F24" si="2">(E22+E23)/2</f>
        <v>0.10185</v>
      </c>
      <c r="F24" s="14">
        <f t="shared" si="2"/>
        <v>86.305000000000007</v>
      </c>
      <c r="G24" s="14">
        <f>(G22+G23)/2</f>
        <v>29.914999999999999</v>
      </c>
      <c r="H24" s="61">
        <f>(H22+H23)/2</f>
        <v>34.504999999999995</v>
      </c>
      <c r="I24" s="62"/>
      <c r="J24" s="14">
        <f>(J22+J23)/2</f>
        <v>3.665</v>
      </c>
      <c r="K24" s="14">
        <f t="shared" ref="K24:M24" si="3">(K22+K23)/2</f>
        <v>23.630000000000003</v>
      </c>
      <c r="L24" s="14">
        <f t="shared" si="3"/>
        <v>41.1</v>
      </c>
      <c r="M24" s="14">
        <f t="shared" si="3"/>
        <v>0.82</v>
      </c>
    </row>
    <row r="25" spans="1:13" x14ac:dyDescent="0.15">
      <c r="A25" s="13" t="s">
        <v>48</v>
      </c>
      <c r="B25" s="59" t="s">
        <v>49</v>
      </c>
      <c r="C25" s="60"/>
      <c r="D25" s="14">
        <v>3.1</v>
      </c>
      <c r="E25" s="25">
        <v>0.12920000000000001</v>
      </c>
      <c r="F25" s="14">
        <v>134.83000000000001</v>
      </c>
      <c r="G25" s="14">
        <v>33.99</v>
      </c>
      <c r="H25" s="61">
        <v>43.52</v>
      </c>
      <c r="I25" s="62"/>
      <c r="J25" s="14">
        <v>4.8099999999999996</v>
      </c>
      <c r="K25" s="14">
        <v>28.02</v>
      </c>
      <c r="L25" s="31">
        <v>38.630000000000003</v>
      </c>
      <c r="M25" s="15">
        <v>0.8</v>
      </c>
    </row>
    <row r="26" spans="1:13" x14ac:dyDescent="0.15">
      <c r="A26" s="63" t="s">
        <v>64</v>
      </c>
      <c r="B26" s="64"/>
      <c r="C26" s="65"/>
      <c r="D26" s="18">
        <f>(D24+D25)/2</f>
        <v>2.7725</v>
      </c>
      <c r="E26" s="18">
        <f t="shared" ref="E26:G26" si="4">(E24+E25)/2</f>
        <v>0.115525</v>
      </c>
      <c r="F26" s="18">
        <f t="shared" si="4"/>
        <v>110.56750000000001</v>
      </c>
      <c r="G26" s="18">
        <f t="shared" si="4"/>
        <v>31.952500000000001</v>
      </c>
      <c r="H26" s="66">
        <f>(H24+H25)/2</f>
        <v>39.012500000000003</v>
      </c>
      <c r="I26" s="67"/>
      <c r="J26" s="18">
        <f>(J25+J24)/2</f>
        <v>4.2374999999999998</v>
      </c>
      <c r="K26" s="18">
        <f t="shared" ref="K26:M26" si="5">(K25+K24)/2</f>
        <v>25.825000000000003</v>
      </c>
      <c r="L26" s="18">
        <f t="shared" si="5"/>
        <v>39.865000000000002</v>
      </c>
      <c r="M26" s="18">
        <f t="shared" si="5"/>
        <v>0.81</v>
      </c>
    </row>
    <row r="27" spans="1:13" x14ac:dyDescent="0.15">
      <c r="A27" s="48" t="s">
        <v>65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1:13" x14ac:dyDescent="0.15">
      <c r="A28" s="51" t="s">
        <v>33</v>
      </c>
      <c r="B28" s="68" t="s">
        <v>34</v>
      </c>
      <c r="C28" s="69"/>
      <c r="D28" s="72" t="s">
        <v>66</v>
      </c>
      <c r="E28" s="74" t="s">
        <v>67</v>
      </c>
      <c r="F28" s="75"/>
      <c r="G28" s="75"/>
      <c r="H28" s="75"/>
      <c r="I28" s="75"/>
      <c r="J28" s="76"/>
      <c r="K28" s="74" t="s">
        <v>68</v>
      </c>
      <c r="L28" s="75"/>
      <c r="M28" s="76"/>
    </row>
    <row r="29" spans="1:13" ht="27" x14ac:dyDescent="0.15">
      <c r="A29" s="52"/>
      <c r="B29" s="70"/>
      <c r="C29" s="71"/>
      <c r="D29" s="73"/>
      <c r="E29" s="32" t="s">
        <v>69</v>
      </c>
      <c r="F29" s="32" t="s">
        <v>70</v>
      </c>
      <c r="G29" s="32" t="s">
        <v>71</v>
      </c>
      <c r="H29" s="33" t="s">
        <v>72</v>
      </c>
      <c r="I29" s="32" t="s">
        <v>73</v>
      </c>
      <c r="J29" s="34" t="s">
        <v>74</v>
      </c>
      <c r="K29" s="3" t="s">
        <v>75</v>
      </c>
      <c r="L29" s="23" t="s">
        <v>76</v>
      </c>
      <c r="M29" s="32" t="s">
        <v>77</v>
      </c>
    </row>
    <row r="30" spans="1:13" x14ac:dyDescent="0.15">
      <c r="A30" s="77" t="s">
        <v>44</v>
      </c>
      <c r="B30" s="56" t="s">
        <v>61</v>
      </c>
      <c r="C30" s="56"/>
      <c r="D30" s="5">
        <v>187961.01</v>
      </c>
      <c r="E30" s="5">
        <v>123132.31</v>
      </c>
      <c r="F30" s="10">
        <v>3171.24</v>
      </c>
      <c r="G30" s="10">
        <v>1123.1500000000001</v>
      </c>
      <c r="H30" s="9">
        <v>509.14</v>
      </c>
      <c r="I30" s="35"/>
      <c r="J30" s="10">
        <f>IFERROR((I30+H30+G30+F30+E30),"")</f>
        <v>127935.84</v>
      </c>
      <c r="K30" s="2">
        <v>0.28999999999999998</v>
      </c>
      <c r="L30" s="36">
        <f>IFERROR((M30/D30),"")</f>
        <v>0.31934905010352949</v>
      </c>
      <c r="M30" s="37">
        <f>IFERROR((D30-J30),"")</f>
        <v>60025.170000000013</v>
      </c>
    </row>
    <row r="31" spans="1:13" x14ac:dyDescent="0.15">
      <c r="A31" s="77"/>
      <c r="B31" s="56" t="s">
        <v>62</v>
      </c>
      <c r="C31" s="56"/>
      <c r="D31" s="5">
        <v>54443.32</v>
      </c>
      <c r="E31" s="5">
        <v>35607.760000000002</v>
      </c>
      <c r="F31" s="10">
        <v>922</v>
      </c>
      <c r="G31" s="10">
        <v>324.86</v>
      </c>
      <c r="H31" s="9">
        <v>440.35</v>
      </c>
      <c r="I31" s="35"/>
      <c r="J31" s="10">
        <f>IFERROR((I31+H31+G31+F31+E31),"")</f>
        <v>37294.97</v>
      </c>
      <c r="K31" s="2">
        <v>0.28999999999999998</v>
      </c>
      <c r="L31" s="36">
        <f t="shared" ref="L31:L35" si="6">IFERROR((M31/D31),"")</f>
        <v>0.31497619910027524</v>
      </c>
      <c r="M31" s="37">
        <f t="shared" ref="M31:M33" si="7">IFERROR((D31-J31),"")</f>
        <v>17148.349999999999</v>
      </c>
    </row>
    <row r="32" spans="1:13" x14ac:dyDescent="0.15">
      <c r="A32" s="77"/>
      <c r="B32" s="78" t="s">
        <v>21</v>
      </c>
      <c r="C32" s="56"/>
      <c r="D32" s="5">
        <v>3861.88</v>
      </c>
      <c r="E32" s="2">
        <v>2042.12</v>
      </c>
      <c r="F32" s="9">
        <v>72.2</v>
      </c>
      <c r="G32" s="10">
        <v>23.01</v>
      </c>
      <c r="H32" s="9">
        <v>83.85</v>
      </c>
      <c r="I32" s="35"/>
      <c r="J32" s="10">
        <f>IFERROR((I32+H32+G32+F32+E32),"")</f>
        <v>2221.1799999999998</v>
      </c>
      <c r="K32" s="2">
        <v>0.28999999999999998</v>
      </c>
      <c r="L32" s="36">
        <f t="shared" si="6"/>
        <v>0.42484489419660898</v>
      </c>
      <c r="M32" s="37">
        <f>IFERROR((D32-J32),"")</f>
        <v>1640.7000000000003</v>
      </c>
    </row>
    <row r="33" spans="1:13" x14ac:dyDescent="0.15">
      <c r="A33" s="79" t="s">
        <v>23</v>
      </c>
      <c r="B33" s="80"/>
      <c r="C33" s="60"/>
      <c r="D33" s="12">
        <v>246266.21</v>
      </c>
      <c r="E33" s="12">
        <v>160782.19</v>
      </c>
      <c r="F33" s="12">
        <v>4165.4399999999996</v>
      </c>
      <c r="G33" s="12">
        <f>G30+G31+G32</f>
        <v>1471.0200000000002</v>
      </c>
      <c r="H33" s="13">
        <f>SUM(H30:H32)</f>
        <v>1033.3399999999999</v>
      </c>
      <c r="I33" s="13"/>
      <c r="J33" s="12">
        <f>IFERROR((I33+H33+G33+F33+E33),"")</f>
        <v>167451.99</v>
      </c>
      <c r="K33" s="15">
        <v>0.28000000000000003</v>
      </c>
      <c r="L33" s="38">
        <f t="shared" si="6"/>
        <v>0.32003667900683574</v>
      </c>
      <c r="M33" s="39">
        <f t="shared" si="7"/>
        <v>78814.22</v>
      </c>
    </row>
    <row r="34" spans="1:13" x14ac:dyDescent="0.15">
      <c r="A34" s="13" t="s">
        <v>24</v>
      </c>
      <c r="B34" s="57" t="s">
        <v>25</v>
      </c>
      <c r="C34" s="58"/>
      <c r="D34" s="12">
        <v>116024.98</v>
      </c>
      <c r="E34" s="12">
        <v>86340.52</v>
      </c>
      <c r="F34" s="13">
        <v>0</v>
      </c>
      <c r="G34" s="13">
        <v>696.15</v>
      </c>
      <c r="H34" s="13">
        <v>607.63</v>
      </c>
      <c r="I34" s="13"/>
      <c r="J34" s="12">
        <f t="shared" ref="J34" si="8">IFERROR((I34+H34+G34+F34+E34),"")</f>
        <v>87644.3</v>
      </c>
      <c r="K34" s="15">
        <v>0.21</v>
      </c>
      <c r="L34" s="38">
        <f t="shared" si="6"/>
        <v>0.24460835933779082</v>
      </c>
      <c r="M34" s="39">
        <f>IFERROR((D34-J34),"")</f>
        <v>28380.679999999993</v>
      </c>
    </row>
    <row r="35" spans="1:13" x14ac:dyDescent="0.15">
      <c r="A35" s="47" t="s">
        <v>31</v>
      </c>
      <c r="B35" s="47"/>
      <c r="C35" s="47"/>
      <c r="D35" s="17">
        <v>362291.19</v>
      </c>
      <c r="E35" s="17">
        <v>247122.71</v>
      </c>
      <c r="F35" s="17">
        <v>4165.4399999999996</v>
      </c>
      <c r="G35" s="17">
        <f>G33+G34</f>
        <v>2167.17</v>
      </c>
      <c r="H35" s="19">
        <f>H34+H33</f>
        <v>1640.9699999999998</v>
      </c>
      <c r="I35" s="19"/>
      <c r="J35" s="17">
        <f>IFERROR((I35+H35+G35+F35+E35),"")</f>
        <v>255096.28999999998</v>
      </c>
      <c r="K35" s="19">
        <v>0.26</v>
      </c>
      <c r="L35" s="40">
        <f t="shared" si="6"/>
        <v>0.29588050429821389</v>
      </c>
      <c r="M35" s="41">
        <f>IFERROR((D35-J35),"")</f>
        <v>107194.90000000002</v>
      </c>
    </row>
    <row r="36" spans="1:13" x14ac:dyDescent="0.15">
      <c r="A36" s="48" t="s">
        <v>78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</row>
    <row r="37" spans="1:13" x14ac:dyDescent="0.15">
      <c r="A37" s="51" t="s">
        <v>79</v>
      </c>
      <c r="B37" s="53" t="s">
        <v>80</v>
      </c>
      <c r="C37" s="54"/>
      <c r="D37" s="54"/>
      <c r="E37" s="55"/>
      <c r="F37" s="53" t="s">
        <v>81</v>
      </c>
      <c r="G37" s="54"/>
      <c r="H37" s="54"/>
      <c r="I37" s="54"/>
      <c r="J37" s="55"/>
      <c r="K37" s="56" t="s">
        <v>82</v>
      </c>
      <c r="L37" s="56"/>
      <c r="M37" s="56"/>
    </row>
    <row r="38" spans="1:13" x14ac:dyDescent="0.15">
      <c r="A38" s="52"/>
      <c r="B38" s="2" t="s">
        <v>83</v>
      </c>
      <c r="C38" s="2" t="s">
        <v>84</v>
      </c>
      <c r="D38" s="2" t="s">
        <v>85</v>
      </c>
      <c r="E38" s="2" t="s">
        <v>86</v>
      </c>
      <c r="F38" s="2" t="s">
        <v>87</v>
      </c>
      <c r="G38" s="2" t="s">
        <v>88</v>
      </c>
      <c r="H38" s="56" t="s">
        <v>89</v>
      </c>
      <c r="I38" s="56"/>
      <c r="J38" s="2" t="s">
        <v>90</v>
      </c>
      <c r="K38" s="2" t="s">
        <v>91</v>
      </c>
      <c r="L38" s="2" t="s">
        <v>92</v>
      </c>
      <c r="M38" s="2" t="s">
        <v>93</v>
      </c>
    </row>
    <row r="39" spans="1:13" x14ac:dyDescent="0.15">
      <c r="A39" s="2" t="s">
        <v>16</v>
      </c>
      <c r="B39" s="22">
        <v>0</v>
      </c>
      <c r="C39" s="22">
        <v>0.10086767523515006</v>
      </c>
      <c r="D39" s="22">
        <v>0.21982015865115151</v>
      </c>
      <c r="E39" s="22">
        <v>0.67931216611369849</v>
      </c>
      <c r="F39" s="2">
        <v>16861</v>
      </c>
      <c r="G39" s="2">
        <v>12644</v>
      </c>
      <c r="H39" s="45">
        <f>G39/F39</f>
        <v>0.74989621018919395</v>
      </c>
      <c r="I39" s="46"/>
      <c r="J39" s="22">
        <v>0.72350000000000003</v>
      </c>
      <c r="K39" s="2" t="s">
        <v>94</v>
      </c>
      <c r="L39" s="2" t="s">
        <v>94</v>
      </c>
      <c r="M39" s="2" t="s">
        <v>94</v>
      </c>
    </row>
    <row r="40" spans="1:13" x14ac:dyDescent="0.15">
      <c r="A40" s="2" t="s">
        <v>95</v>
      </c>
      <c r="B40" s="22">
        <v>2.3733248179317877E-4</v>
      </c>
      <c r="C40" s="22">
        <v>0.12333515315705079</v>
      </c>
      <c r="D40" s="22">
        <v>0.3702163530045976</v>
      </c>
      <c r="E40" s="22">
        <v>0.50621116135655841</v>
      </c>
      <c r="F40" s="2">
        <v>5685</v>
      </c>
      <c r="G40" s="2">
        <v>5197</v>
      </c>
      <c r="H40" s="45">
        <f>G40/F40</f>
        <v>0.9141600703605981</v>
      </c>
      <c r="I40" s="46"/>
      <c r="J40" s="22">
        <v>0.75839999999999996</v>
      </c>
      <c r="K40" s="8">
        <v>59340</v>
      </c>
      <c r="L40" s="2">
        <v>6857</v>
      </c>
      <c r="M40" s="22">
        <f>L40/K40</f>
        <v>0.11555443208628244</v>
      </c>
    </row>
  </sheetData>
  <mergeCells count="68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2025-10-16T06:56:59Z</dcterms:modified>
</cp:coreProperties>
</file>