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5" i="1" l="1"/>
  <c r="H32" i="1"/>
  <c r="H30" i="1"/>
  <c r="J34" i="1" l="1"/>
  <c r="M34" i="1" s="1"/>
  <c r="L34" i="1" s="1"/>
  <c r="H33" i="1"/>
  <c r="J35" i="1" s="1"/>
  <c r="M35" i="1" s="1"/>
  <c r="L35" i="1" s="1"/>
  <c r="J32" i="1"/>
  <c r="M32" i="1" s="1"/>
  <c r="L32" i="1" s="1"/>
  <c r="J31" i="1"/>
  <c r="M31" i="1" s="1"/>
  <c r="L31" i="1" s="1"/>
  <c r="J30" i="1"/>
  <c r="M30" i="1" s="1"/>
  <c r="L30" i="1" s="1"/>
  <c r="M11" i="1"/>
  <c r="M8" i="1"/>
  <c r="M12" i="1" l="1"/>
  <c r="J33" i="1"/>
  <c r="M33" i="1" s="1"/>
  <c r="L33" i="1" s="1"/>
</calcChain>
</file>

<file path=xl/sharedStrings.xml><?xml version="1.0" encoding="utf-8"?>
<sst xmlns="http://schemas.openxmlformats.org/spreadsheetml/2006/main" count="99" uniqueCount="82">
  <si>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</si>
  <si>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</si>
  <si>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结算周期:2025年01月01日至06月30日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</si>
  <si>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</si>
  <si>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</si>
  <si>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</si>
  <si>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</si>
  <si>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</si>
  <si>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</si>
  <si>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</si>
  <si>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</si>
  <si>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</si>
  <si>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</si>
  <si>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</si>
  <si>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</si>
  <si>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</si>
  <si>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</si>
  <si>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</si>
  <si>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</si>
  <si>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</si>
  <si>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</si>
  <si>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</si>
  <si>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</si>
  <si>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</si>
  <si>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</si>
  <si>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</si>
  <si>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</si>
  <si>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</si>
  <si>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特来电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</si>
  <si>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</si>
  <si>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</si>
  <si>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</si>
  <si>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</si>
  <si>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</si>
  <si>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</si>
  <si>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</si>
  <si>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</si>
  <si>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</si>
  <si>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</si>
  <si>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</si>
  <si>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</si>
  <si>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</si>
  <si>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</si>
  <si>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</si>
  <si>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</si>
  <si>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</si>
  <si>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</si>
  <si>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</si>
  <si>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</si>
  <si>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</si>
  <si>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</si>
  <si>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四方坪站小计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</si>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</sst>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5"/>
  <sheetViews>
    <sheetView tabSelected="1" topLeftCell="A25" workbookViewId="0">
      <selection activeCell="O33" sqref="O33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6" style="1" customWidth="1"/>
    <col min="5" max="6" width="14.875" style="1" customWidth="1"/>
    <col min="7" max="7" width="15.125" style="1" customWidth="1"/>
    <col min="8" max="8" width="11.5" style="1" customWidth="1"/>
    <col min="9" max="9" width="8.25" style="1" customWidth="1"/>
    <col min="10" max="10" width="14.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7" x14ac:dyDescent="0.15">
      <c r="A2" s="98" t="s">
        <v>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 t="s">
        <v>2</v>
      </c>
      <c r="M2" s="98"/>
    </row>
    <row r="3" spans="1:17" x14ac:dyDescent="0.15">
      <c r="A3" s="99" t="s">
        <v>3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84" t="s">
        <v>11</v>
      </c>
      <c r="I4" s="83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102" t="s">
        <v>16</v>
      </c>
      <c r="B5" s="4" t="s">
        <v>17</v>
      </c>
      <c r="C5" s="2" t="s">
        <v>18</v>
      </c>
      <c r="D5" s="2">
        <v>1612407.01</v>
      </c>
      <c r="E5" s="2">
        <v>892870.64</v>
      </c>
      <c r="F5" s="2">
        <v>491758.98000000004</v>
      </c>
      <c r="G5" s="5">
        <v>49617.259999999995</v>
      </c>
      <c r="H5" s="82">
        <v>64624</v>
      </c>
      <c r="I5" s="83"/>
      <c r="J5" s="2"/>
      <c r="K5" s="6">
        <v>2716.9</v>
      </c>
      <c r="L5" s="2" t="s">
        <v>19</v>
      </c>
      <c r="M5" s="2">
        <v>7240</v>
      </c>
    </row>
    <row r="6" spans="1:17" x14ac:dyDescent="0.15">
      <c r="A6" s="102"/>
      <c r="B6" s="4" t="s">
        <v>20</v>
      </c>
      <c r="C6" s="2" t="s">
        <v>18</v>
      </c>
      <c r="D6" s="2">
        <v>479204.13</v>
      </c>
      <c r="E6" s="2">
        <v>253121.28</v>
      </c>
      <c r="F6" s="2">
        <v>148255.69</v>
      </c>
      <c r="G6" s="5">
        <v>14127.53</v>
      </c>
      <c r="H6" s="82">
        <v>19135</v>
      </c>
      <c r="I6" s="83"/>
      <c r="J6" s="2"/>
      <c r="K6" s="6">
        <v>819.09</v>
      </c>
      <c r="L6" s="7" t="s">
        <v>21</v>
      </c>
      <c r="M6" s="8">
        <v>1600</v>
      </c>
    </row>
    <row r="7" spans="1:17" x14ac:dyDescent="0.15">
      <c r="A7" s="102"/>
      <c r="B7" s="4" t="s">
        <v>22</v>
      </c>
      <c r="C7" s="2" t="s">
        <v>18</v>
      </c>
      <c r="D7" s="2">
        <v>31603.7</v>
      </c>
      <c r="E7" s="9">
        <v>15368.34</v>
      </c>
      <c r="F7" s="9">
        <v>9674.2800000000007</v>
      </c>
      <c r="G7" s="10">
        <v>991.48</v>
      </c>
      <c r="H7" s="103">
        <v>1296</v>
      </c>
      <c r="I7" s="79"/>
      <c r="J7" s="9"/>
      <c r="K7" s="6">
        <v>53.45</v>
      </c>
      <c r="L7" s="9" t="s">
        <v>23</v>
      </c>
      <c r="M7" s="9">
        <v>150</v>
      </c>
      <c r="N7" s="11"/>
    </row>
    <row r="8" spans="1:17" x14ac:dyDescent="0.15">
      <c r="A8" s="94" t="s">
        <v>24</v>
      </c>
      <c r="B8" s="95"/>
      <c r="C8" s="96"/>
      <c r="D8" s="12">
        <v>2123214.84</v>
      </c>
      <c r="E8" s="12">
        <v>1161360.26</v>
      </c>
      <c r="F8" s="12">
        <v>649688.94999999995</v>
      </c>
      <c r="G8" s="12">
        <v>64736.27</v>
      </c>
      <c r="H8" s="89">
        <v>85055</v>
      </c>
      <c r="I8" s="51"/>
      <c r="J8" s="13"/>
      <c r="K8" s="14">
        <v>3589.44</v>
      </c>
      <c r="L8" s="15" t="s">
        <v>25</v>
      </c>
      <c r="M8" s="15">
        <f>SUM(M5:M7)</f>
        <v>8990</v>
      </c>
      <c r="O8" s="16"/>
    </row>
    <row r="9" spans="1:17" x14ac:dyDescent="0.15">
      <c r="A9" s="76" t="s">
        <v>26</v>
      </c>
      <c r="B9" s="86" t="s">
        <v>27</v>
      </c>
      <c r="C9" s="2" t="s">
        <v>28</v>
      </c>
      <c r="D9" s="2">
        <v>169567.9</v>
      </c>
      <c r="E9" s="2">
        <v>102018.91</v>
      </c>
      <c r="F9" s="2">
        <v>36262.120000000003</v>
      </c>
      <c r="G9" s="5">
        <v>4273.8999999999996</v>
      </c>
      <c r="H9" s="82">
        <v>6023</v>
      </c>
      <c r="I9" s="83"/>
      <c r="J9" s="2">
        <v>265.07</v>
      </c>
      <c r="K9" s="6">
        <v>200.34</v>
      </c>
      <c r="L9" s="2" t="s">
        <v>29</v>
      </c>
      <c r="M9" s="2">
        <v>960</v>
      </c>
      <c r="O9" s="16"/>
      <c r="P9" s="16"/>
    </row>
    <row r="10" spans="1:17" x14ac:dyDescent="0.15">
      <c r="A10" s="77"/>
      <c r="B10" s="86"/>
      <c r="C10" s="2" t="s">
        <v>30</v>
      </c>
      <c r="D10" s="2">
        <v>554390.69999999995</v>
      </c>
      <c r="E10" s="2">
        <v>331757.81</v>
      </c>
      <c r="F10" s="2">
        <v>118067.62</v>
      </c>
      <c r="G10" s="5">
        <v>13269.35</v>
      </c>
      <c r="H10" s="82">
        <v>18336</v>
      </c>
      <c r="I10" s="83"/>
      <c r="J10" s="2">
        <v>315.27999999999997</v>
      </c>
      <c r="K10" s="6">
        <v>652.30999999999995</v>
      </c>
      <c r="L10" s="2" t="s">
        <v>31</v>
      </c>
      <c r="M10" s="2">
        <v>1200</v>
      </c>
      <c r="O10" s="16"/>
      <c r="P10" s="16"/>
      <c r="Q10" s="16"/>
    </row>
    <row r="11" spans="1:17" x14ac:dyDescent="0.15">
      <c r="A11" s="49" t="s">
        <v>32</v>
      </c>
      <c r="B11" s="50"/>
      <c r="C11" s="51"/>
      <c r="D11" s="12">
        <v>723958.6</v>
      </c>
      <c r="E11" s="12">
        <v>433776.72</v>
      </c>
      <c r="F11" s="12">
        <v>154329.74</v>
      </c>
      <c r="G11" s="12">
        <v>17543.25</v>
      </c>
      <c r="H11" s="89">
        <v>24359</v>
      </c>
      <c r="I11" s="51"/>
      <c r="J11" s="12">
        <v>580.35</v>
      </c>
      <c r="K11" s="14">
        <v>852.65</v>
      </c>
      <c r="L11" s="15" t="s">
        <v>33</v>
      </c>
      <c r="M11" s="15">
        <f>SUM(M9:M10)</f>
        <v>2160</v>
      </c>
    </row>
    <row r="12" spans="1:17" x14ac:dyDescent="0.15">
      <c r="A12" s="57" t="s">
        <v>34</v>
      </c>
      <c r="B12" s="58"/>
      <c r="C12" s="59"/>
      <c r="D12" s="17">
        <v>2847173.44</v>
      </c>
      <c r="E12" s="17">
        <v>1595136.98</v>
      </c>
      <c r="F12" s="17">
        <v>804018.69</v>
      </c>
      <c r="G12" s="17">
        <v>82279.520000000004</v>
      </c>
      <c r="H12" s="90">
        <v>109414</v>
      </c>
      <c r="I12" s="59"/>
      <c r="J12" s="17">
        <v>580.35</v>
      </c>
      <c r="K12" s="18">
        <v>4442.09</v>
      </c>
      <c r="L12" s="19" t="s">
        <v>35</v>
      </c>
      <c r="M12" s="19">
        <f>M11+M8</f>
        <v>11150</v>
      </c>
    </row>
    <row r="13" spans="1:17" x14ac:dyDescent="0.15">
      <c r="A13" s="91" t="s">
        <v>36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3"/>
    </row>
    <row r="14" spans="1:17" ht="27" x14ac:dyDescent="0.15">
      <c r="A14" s="2" t="s">
        <v>37</v>
      </c>
      <c r="B14" s="82" t="s">
        <v>38</v>
      </c>
      <c r="C14" s="83"/>
      <c r="D14" s="3" t="s">
        <v>39</v>
      </c>
      <c r="E14" s="3" t="s">
        <v>40</v>
      </c>
      <c r="F14" s="20" t="s">
        <v>41</v>
      </c>
      <c r="G14" s="3" t="s">
        <v>42</v>
      </c>
      <c r="H14" s="84" t="s">
        <v>43</v>
      </c>
      <c r="I14" s="83"/>
      <c r="J14" s="2" t="s">
        <v>44</v>
      </c>
      <c r="K14" s="3" t="s">
        <v>45</v>
      </c>
      <c r="L14" s="21" t="s">
        <v>46</v>
      </c>
      <c r="M14" s="3" t="s">
        <v>47</v>
      </c>
    </row>
    <row r="15" spans="1:17" x14ac:dyDescent="0.15">
      <c r="A15" s="76" t="s">
        <v>48</v>
      </c>
      <c r="B15" s="85" t="s">
        <v>49</v>
      </c>
      <c r="C15" s="86"/>
      <c r="D15" s="2">
        <v>1800600</v>
      </c>
      <c r="E15" s="2">
        <v>968803.3</v>
      </c>
      <c r="F15" s="2">
        <v>-5301.7</v>
      </c>
      <c r="G15" s="5">
        <v>188192.99</v>
      </c>
      <c r="H15" s="87">
        <v>1039.74</v>
      </c>
      <c r="I15" s="88"/>
      <c r="J15" s="22">
        <v>0.1045</v>
      </c>
      <c r="K15" s="6">
        <v>0.54</v>
      </c>
      <c r="L15" s="23">
        <v>0.6</v>
      </c>
      <c r="M15" s="22">
        <v>5.1299999999999998E-2</v>
      </c>
    </row>
    <row r="16" spans="1:17" x14ac:dyDescent="0.15">
      <c r="A16" s="77"/>
      <c r="B16" s="85" t="s">
        <v>50</v>
      </c>
      <c r="C16" s="86"/>
      <c r="D16" s="2">
        <v>548220</v>
      </c>
      <c r="E16" s="2">
        <v>283635.46000000002</v>
      </c>
      <c r="F16" s="2">
        <v>-1937.09</v>
      </c>
      <c r="G16" s="5">
        <v>69015.87</v>
      </c>
      <c r="H16" s="87">
        <v>381.3</v>
      </c>
      <c r="I16" s="88"/>
      <c r="J16" s="22">
        <v>0.12590000000000001</v>
      </c>
      <c r="K16" s="6">
        <v>0.51</v>
      </c>
      <c r="L16" s="23">
        <v>0.59</v>
      </c>
      <c r="M16" s="22">
        <v>6.8900000000000003E-2</v>
      </c>
      <c r="O16" s="24"/>
    </row>
    <row r="17" spans="1:13" x14ac:dyDescent="0.15">
      <c r="A17" s="49" t="s">
        <v>51</v>
      </c>
      <c r="B17" s="50"/>
      <c r="C17" s="51"/>
      <c r="D17" s="12">
        <v>2348820</v>
      </c>
      <c r="E17" s="12">
        <v>1252438.76</v>
      </c>
      <c r="F17" s="12">
        <v>-7238.79</v>
      </c>
      <c r="G17" s="12">
        <v>257208.86</v>
      </c>
      <c r="H17" s="55">
        <v>1421.04</v>
      </c>
      <c r="I17" s="56"/>
      <c r="J17" s="25">
        <v>0.1095</v>
      </c>
      <c r="K17" s="14">
        <v>0.53</v>
      </c>
      <c r="L17" s="26">
        <v>0.6</v>
      </c>
      <c r="M17" s="27">
        <v>5.4399999999999997E-2</v>
      </c>
    </row>
    <row r="18" spans="1:13" x14ac:dyDescent="0.15">
      <c r="A18" s="13" t="s">
        <v>26</v>
      </c>
      <c r="B18" s="54" t="s">
        <v>27</v>
      </c>
      <c r="C18" s="51"/>
      <c r="D18" s="13">
        <v>802620</v>
      </c>
      <c r="E18" s="13">
        <v>463519.75</v>
      </c>
      <c r="F18" s="13">
        <v>-3222.16</v>
      </c>
      <c r="G18" s="12">
        <v>78661.399999999994</v>
      </c>
      <c r="H18" s="55">
        <v>434.59</v>
      </c>
      <c r="I18" s="56"/>
      <c r="J18" s="25">
        <v>9.8000000000000004E-2</v>
      </c>
      <c r="K18" s="14">
        <v>0.56999999999999995</v>
      </c>
      <c r="L18" s="26">
        <v>0.64</v>
      </c>
      <c r="M18" s="27">
        <v>7.7200000000000005E-2</v>
      </c>
    </row>
    <row r="19" spans="1:13" x14ac:dyDescent="0.15">
      <c r="A19" s="57" t="s">
        <v>34</v>
      </c>
      <c r="B19" s="58"/>
      <c r="C19" s="59"/>
      <c r="D19" s="17">
        <v>3151440</v>
      </c>
      <c r="E19" s="17">
        <v>1715958.51</v>
      </c>
      <c r="F19" s="17">
        <v>-10460.950000000001</v>
      </c>
      <c r="G19" s="17">
        <v>335870.26</v>
      </c>
      <c r="H19" s="60">
        <v>1855.64</v>
      </c>
      <c r="I19" s="61"/>
      <c r="J19" s="28">
        <v>0.1066</v>
      </c>
      <c r="K19" s="18">
        <v>0.54</v>
      </c>
      <c r="L19" s="29">
        <v>0.6</v>
      </c>
      <c r="M19" s="22">
        <v>5.8799999999999998E-2</v>
      </c>
    </row>
    <row r="20" spans="1:13" x14ac:dyDescent="0.15">
      <c r="A20" s="62" t="s">
        <v>52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4"/>
    </row>
    <row r="21" spans="1:13" ht="27" x14ac:dyDescent="0.15">
      <c r="A21" s="2" t="s">
        <v>37</v>
      </c>
      <c r="B21" s="82" t="s">
        <v>38</v>
      </c>
      <c r="C21" s="83"/>
      <c r="D21" s="3" t="s">
        <v>53</v>
      </c>
      <c r="E21" s="3" t="s">
        <v>54</v>
      </c>
      <c r="F21" s="3" t="s">
        <v>55</v>
      </c>
      <c r="G21" s="3" t="s">
        <v>56</v>
      </c>
      <c r="H21" s="84" t="s">
        <v>57</v>
      </c>
      <c r="I21" s="83"/>
      <c r="J21" s="3" t="s">
        <v>58</v>
      </c>
      <c r="K21" s="3" t="s">
        <v>59</v>
      </c>
      <c r="L21" s="21" t="s">
        <v>60</v>
      </c>
      <c r="M21" s="3" t="s">
        <v>61</v>
      </c>
    </row>
    <row r="22" spans="1:13" x14ac:dyDescent="0.15">
      <c r="A22" s="76" t="s">
        <v>48</v>
      </c>
      <c r="B22" s="78" t="s">
        <v>62</v>
      </c>
      <c r="C22" s="79"/>
      <c r="D22" s="30">
        <v>2.71</v>
      </c>
      <c r="E22" s="31">
        <v>0.1129</v>
      </c>
      <c r="F22" s="30">
        <v>88.2</v>
      </c>
      <c r="G22" s="30">
        <v>26.9</v>
      </c>
      <c r="H22" s="80">
        <v>32.5</v>
      </c>
      <c r="I22" s="81"/>
      <c r="J22" s="30">
        <v>3.54</v>
      </c>
      <c r="K22" s="30">
        <v>24.95</v>
      </c>
      <c r="L22" s="32">
        <v>46.07</v>
      </c>
      <c r="M22" s="2">
        <v>0.86</v>
      </c>
    </row>
    <row r="23" spans="1:13" x14ac:dyDescent="0.15">
      <c r="A23" s="77"/>
      <c r="B23" s="78" t="s">
        <v>63</v>
      </c>
      <c r="C23" s="79"/>
      <c r="D23" s="30">
        <v>3.25</v>
      </c>
      <c r="E23" s="31">
        <v>0.13539999999999999</v>
      </c>
      <c r="F23" s="30">
        <v>115.11</v>
      </c>
      <c r="G23" s="30">
        <v>35.61</v>
      </c>
      <c r="H23" s="80">
        <v>33.92</v>
      </c>
      <c r="I23" s="81"/>
      <c r="J23" s="30">
        <v>4.5999999999999996</v>
      </c>
      <c r="K23" s="30">
        <v>25.04</v>
      </c>
      <c r="L23" s="32">
        <v>44.3</v>
      </c>
      <c r="M23" s="2">
        <v>0.84</v>
      </c>
    </row>
    <row r="24" spans="1:13" x14ac:dyDescent="0.15">
      <c r="A24" s="49" t="s">
        <v>64</v>
      </c>
      <c r="B24" s="50"/>
      <c r="C24" s="51"/>
      <c r="D24" s="14">
        <v>2.79</v>
      </c>
      <c r="E24" s="25">
        <v>0.1163</v>
      </c>
      <c r="F24" s="14">
        <v>92.37</v>
      </c>
      <c r="G24" s="14">
        <v>28.26</v>
      </c>
      <c r="H24" s="55">
        <v>32.799999999999997</v>
      </c>
      <c r="I24" s="56"/>
      <c r="J24" s="14">
        <v>3.7</v>
      </c>
      <c r="K24" s="14">
        <v>24.96</v>
      </c>
      <c r="L24" s="33">
        <v>45.67</v>
      </c>
      <c r="M24" s="15">
        <v>0.85</v>
      </c>
    </row>
    <row r="25" spans="1:13" x14ac:dyDescent="0.15">
      <c r="A25" s="13" t="s">
        <v>26</v>
      </c>
      <c r="B25" s="54" t="s">
        <v>27</v>
      </c>
      <c r="C25" s="51"/>
      <c r="D25" s="14">
        <v>2.69</v>
      </c>
      <c r="E25" s="25">
        <v>0.11210000000000001</v>
      </c>
      <c r="F25" s="14">
        <v>111.1</v>
      </c>
      <c r="G25" s="14">
        <v>23.68</v>
      </c>
      <c r="H25" s="55">
        <v>41.27</v>
      </c>
      <c r="I25" s="56"/>
      <c r="J25" s="14">
        <v>3.74</v>
      </c>
      <c r="K25" s="14">
        <v>29.72</v>
      </c>
      <c r="L25" s="33">
        <v>43.21</v>
      </c>
      <c r="M25" s="15">
        <v>0.81</v>
      </c>
    </row>
    <row r="26" spans="1:13" x14ac:dyDescent="0.15">
      <c r="A26" s="57" t="s">
        <v>65</v>
      </c>
      <c r="B26" s="58"/>
      <c r="C26" s="59"/>
      <c r="D26" s="18">
        <v>2.77</v>
      </c>
      <c r="E26" s="28">
        <v>0.1154</v>
      </c>
      <c r="F26" s="18">
        <v>96.5</v>
      </c>
      <c r="G26" s="18">
        <v>27.25</v>
      </c>
      <c r="H26" s="60">
        <v>34.6</v>
      </c>
      <c r="I26" s="61"/>
      <c r="J26" s="18">
        <v>3.71</v>
      </c>
      <c r="K26" s="18">
        <v>26.02</v>
      </c>
      <c r="L26" s="34">
        <v>45.12</v>
      </c>
      <c r="M26" s="19">
        <v>0.84</v>
      </c>
    </row>
    <row r="27" spans="1:13" x14ac:dyDescent="0.15">
      <c r="A27" s="62" t="s">
        <v>66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4"/>
    </row>
    <row r="28" spans="1:13" x14ac:dyDescent="0.15">
      <c r="A28" s="65" t="s">
        <v>37</v>
      </c>
      <c r="B28" s="67" t="s">
        <v>38</v>
      </c>
      <c r="C28" s="68"/>
      <c r="D28" s="71" t="s">
        <v>67</v>
      </c>
      <c r="E28" s="73" t="s">
        <v>68</v>
      </c>
      <c r="F28" s="74"/>
      <c r="G28" s="74"/>
      <c r="H28" s="74"/>
      <c r="I28" s="74"/>
      <c r="J28" s="75"/>
      <c r="K28" s="73" t="s">
        <v>69</v>
      </c>
      <c r="L28" s="74"/>
      <c r="M28" s="75"/>
    </row>
    <row r="29" spans="1:13" ht="27" x14ac:dyDescent="0.15">
      <c r="A29" s="66"/>
      <c r="B29" s="69"/>
      <c r="C29" s="70"/>
      <c r="D29" s="72"/>
      <c r="E29" s="35" t="s">
        <v>70</v>
      </c>
      <c r="F29" s="35" t="s">
        <v>71</v>
      </c>
      <c r="G29" s="35" t="s">
        <v>72</v>
      </c>
      <c r="H29" s="36" t="s">
        <v>73</v>
      </c>
      <c r="I29" s="35" t="s">
        <v>74</v>
      </c>
      <c r="J29" s="37" t="s">
        <v>75</v>
      </c>
      <c r="K29" s="3" t="s">
        <v>76</v>
      </c>
      <c r="L29" s="23" t="s">
        <v>77</v>
      </c>
      <c r="M29" s="35" t="s">
        <v>78</v>
      </c>
    </row>
    <row r="30" spans="1:13" x14ac:dyDescent="0.15">
      <c r="A30" s="46" t="s">
        <v>48</v>
      </c>
      <c r="B30" s="47" t="s">
        <v>62</v>
      </c>
      <c r="C30" s="47"/>
      <c r="D30" s="5">
        <v>1384629.62</v>
      </c>
      <c r="E30" s="5">
        <v>963501.6</v>
      </c>
      <c r="F30" s="10">
        <v>19603.330000000002</v>
      </c>
      <c r="G30" s="10">
        <v>8283.16</v>
      </c>
      <c r="H30" s="9">
        <f>6192.59+204.02</f>
        <v>6396.6100000000006</v>
      </c>
      <c r="I30" s="38"/>
      <c r="J30" s="10">
        <f>IFERROR((I30+H30+G30+F30+E30),"")</f>
        <v>997784.7</v>
      </c>
      <c r="K30" s="2">
        <v>0.26</v>
      </c>
      <c r="L30" s="39">
        <f>IFERROR((M30/D30),"")</f>
        <v>0.27938512538826094</v>
      </c>
      <c r="M30" s="40">
        <f>IFERROR((D30-J30),"")</f>
        <v>386844.92000000016</v>
      </c>
    </row>
    <row r="31" spans="1:13" x14ac:dyDescent="0.15">
      <c r="A31" s="46"/>
      <c r="B31" s="47" t="s">
        <v>63</v>
      </c>
      <c r="C31" s="47"/>
      <c r="D31" s="5">
        <v>401376.97</v>
      </c>
      <c r="E31" s="5">
        <v>281698.37</v>
      </c>
      <c r="F31" s="10">
        <v>5921.08</v>
      </c>
      <c r="G31" s="10">
        <v>2404.83</v>
      </c>
      <c r="H31" s="9">
        <v>4330.4799999999996</v>
      </c>
      <c r="I31" s="38"/>
      <c r="J31" s="10">
        <f t="shared" ref="J31:J34" si="0">IFERROR((I31+H31+G31+F31+E31),"")</f>
        <v>294354.76</v>
      </c>
      <c r="K31" s="2">
        <v>0.25</v>
      </c>
      <c r="L31" s="39">
        <f t="shared" ref="L31:L35" si="1">IFERROR((M31/D31),"")</f>
        <v>0.266637644905237</v>
      </c>
      <c r="M31" s="40">
        <f t="shared" ref="M31:M34" si="2">IFERROR((D31-J31),"")</f>
        <v>107022.20999999996</v>
      </c>
    </row>
    <row r="32" spans="1:13" x14ac:dyDescent="0.15">
      <c r="A32" s="46"/>
      <c r="B32" s="48" t="s">
        <v>22</v>
      </c>
      <c r="C32" s="47"/>
      <c r="D32" s="5">
        <v>25042.62</v>
      </c>
      <c r="E32" s="2">
        <v>15368.34</v>
      </c>
      <c r="F32" s="9">
        <v>385.03</v>
      </c>
      <c r="G32" s="10">
        <v>149.68</v>
      </c>
      <c r="H32" s="9">
        <f>3573.64+168.84</f>
        <v>3742.48</v>
      </c>
      <c r="I32" s="38"/>
      <c r="J32" s="10">
        <f t="shared" si="0"/>
        <v>19645.53</v>
      </c>
      <c r="K32" s="2">
        <v>0.25</v>
      </c>
      <c r="L32" s="39">
        <f t="shared" si="1"/>
        <v>0.21551618800269301</v>
      </c>
      <c r="M32" s="40">
        <f t="shared" si="2"/>
        <v>5397.09</v>
      </c>
    </row>
    <row r="33" spans="1:13" x14ac:dyDescent="0.15">
      <c r="A33" s="49" t="s">
        <v>24</v>
      </c>
      <c r="B33" s="50"/>
      <c r="C33" s="51"/>
      <c r="D33" s="12">
        <v>1811049.21</v>
      </c>
      <c r="E33" s="12">
        <v>1260568.31</v>
      </c>
      <c r="F33" s="12">
        <v>25909.439999999999</v>
      </c>
      <c r="G33" s="12">
        <v>0</v>
      </c>
      <c r="H33" s="13">
        <f>H30+H31+H32</f>
        <v>14469.57</v>
      </c>
      <c r="I33" s="13"/>
      <c r="J33" s="12">
        <f>IFERROR((I33+H33+G33+F33+E33),"")</f>
        <v>1300947.32</v>
      </c>
      <c r="K33" s="15">
        <v>0.25</v>
      </c>
      <c r="L33" s="41">
        <f t="shared" si="1"/>
        <v>0.28166097706422893</v>
      </c>
      <c r="M33" s="42">
        <f t="shared" si="2"/>
        <v>510101.8899999999</v>
      </c>
    </row>
    <row r="34" spans="1:13" x14ac:dyDescent="0.15">
      <c r="A34" s="13" t="s">
        <v>79</v>
      </c>
      <c r="B34" s="52" t="s">
        <v>80</v>
      </c>
      <c r="C34" s="53"/>
      <c r="D34" s="12">
        <v>588686.81000000006</v>
      </c>
      <c r="E34" s="12">
        <v>460297.59</v>
      </c>
      <c r="F34" s="13">
        <v>0</v>
      </c>
      <c r="G34" s="12">
        <v>3528.64</v>
      </c>
      <c r="H34" s="13">
        <v>2703.42</v>
      </c>
      <c r="I34" s="13"/>
      <c r="J34" s="12">
        <f t="shared" si="0"/>
        <v>466529.65</v>
      </c>
      <c r="K34" s="15">
        <v>0.17</v>
      </c>
      <c r="L34" s="41">
        <f t="shared" si="1"/>
        <v>0.20750789371346715</v>
      </c>
      <c r="M34" s="42">
        <f t="shared" si="2"/>
        <v>122157.16000000003</v>
      </c>
    </row>
    <row r="35" spans="1:13" x14ac:dyDescent="0.15">
      <c r="A35" s="45" t="s">
        <v>81</v>
      </c>
      <c r="B35" s="45"/>
      <c r="C35" s="45"/>
      <c r="D35" s="17">
        <v>2399736.02</v>
      </c>
      <c r="E35" s="17">
        <v>1720865.9</v>
      </c>
      <c r="F35" s="17">
        <v>25909.439999999999</v>
      </c>
      <c r="G35" s="17">
        <v>3528.64</v>
      </c>
      <c r="H35" s="18">
        <f>H34+H33</f>
        <v>17172.989999999998</v>
      </c>
      <c r="I35" s="19"/>
      <c r="J35" s="17">
        <f>IFERROR((I35+H35+G35+F35+E35),"")</f>
        <v>1767476.97</v>
      </c>
      <c r="K35" s="19">
        <v>0.24</v>
      </c>
      <c r="L35" s="43">
        <f t="shared" si="1"/>
        <v>0.26347025036528809</v>
      </c>
      <c r="M35" s="44">
        <f>IFERROR((D35-J35),"")</f>
        <v>632259.05000000005</v>
      </c>
    </row>
  </sheetData>
  <mergeCells count="60">
    <mergeCell ref="A5:A7"/>
    <mergeCell ref="H5:I5"/>
    <mergeCell ref="H6:I6"/>
    <mergeCell ref="H7:I7"/>
    <mergeCell ref="A1:M1"/>
    <mergeCell ref="A2:K2"/>
    <mergeCell ref="L2:M2"/>
    <mergeCell ref="A3:M3"/>
    <mergeCell ref="H4:I4"/>
    <mergeCell ref="A8:C8"/>
    <mergeCell ref="H8:I8"/>
    <mergeCell ref="A9:A10"/>
    <mergeCell ref="B9:B10"/>
    <mergeCell ref="H9:I9"/>
    <mergeCell ref="H10:I10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A28:A29"/>
    <mergeCell ref="B28:C29"/>
    <mergeCell ref="D28:D29"/>
    <mergeCell ref="E28:J28"/>
    <mergeCell ref="K28:M28"/>
    <mergeCell ref="B25:C25"/>
    <mergeCell ref="H25:I25"/>
    <mergeCell ref="A26:C26"/>
    <mergeCell ref="H26:I26"/>
    <mergeCell ref="A27:M27"/>
    <mergeCell ref="A35:C35"/>
    <mergeCell ref="A30:A32"/>
    <mergeCell ref="B30:C30"/>
    <mergeCell ref="B31:C31"/>
    <mergeCell ref="B32:C32"/>
    <mergeCell ref="A33:C33"/>
    <mergeCell ref="B34:C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2025-10-19T06:55:56Z</dcterms:modified>
</cp:coreProperties>
</file>