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Sheet1!$A$1:$J$53</definedName>
  </definedNames>
  <calcPr calcId="152511"/>
</workbook>
</file>

<file path=xl/calcChain.xml><?xml version="1.0" encoding="utf-8"?>
<calcChain xmlns="http://schemas.openxmlformats.org/spreadsheetml/2006/main">
  <c r="H65" i="1" l="1"/>
  <c r="G65" i="1"/>
  <c r="F65" i="1"/>
  <c r="E65" i="1"/>
  <c r="D65" i="1"/>
  <c r="C65" i="1"/>
  <c r="H64" i="1"/>
  <c r="G64" i="1"/>
  <c r="F64" i="1"/>
  <c r="E64" i="1"/>
  <c r="D64" i="1"/>
  <c r="C62" i="1"/>
  <c r="C64" i="1"/>
  <c r="H63" i="1" l="1"/>
  <c r="G63" i="1"/>
  <c r="F63" i="1"/>
  <c r="E63" i="1"/>
  <c r="D63" i="1"/>
  <c r="C63" i="1"/>
  <c r="H62" i="1"/>
  <c r="G62" i="1"/>
  <c r="G61" i="1"/>
  <c r="F62" i="1"/>
  <c r="E62" i="1"/>
  <c r="D62" i="1"/>
  <c r="C61" i="1"/>
  <c r="H61" i="1" l="1"/>
  <c r="H60" i="1"/>
  <c r="F61" i="1"/>
  <c r="E61" i="1"/>
  <c r="D61" i="1"/>
  <c r="G60" i="1"/>
  <c r="G58" i="1"/>
  <c r="F60" i="1"/>
  <c r="E60" i="1"/>
  <c r="D60" i="1"/>
  <c r="C60" i="1"/>
  <c r="C58" i="1"/>
  <c r="H58" i="1" l="1"/>
  <c r="F58" i="1"/>
  <c r="E58" i="1"/>
  <c r="D58" i="1"/>
  <c r="C57" i="1"/>
  <c r="E57" i="1"/>
  <c r="G59" i="1"/>
  <c r="G57" i="1"/>
  <c r="H59" i="1"/>
  <c r="F59" i="1"/>
  <c r="E59" i="1"/>
  <c r="E56" i="1"/>
  <c r="D59" i="1"/>
  <c r="C59" i="1"/>
  <c r="H57" i="1" l="1"/>
  <c r="G56" i="1"/>
  <c r="F57" i="1"/>
  <c r="F56" i="1"/>
  <c r="D57" i="1"/>
  <c r="H56" i="1"/>
  <c r="D56" i="1"/>
  <c r="C56" i="1"/>
</calcChain>
</file>

<file path=xl/sharedStrings.xml><?xml version="1.0" encoding="utf-8"?>
<sst xmlns="http://schemas.openxmlformats.org/spreadsheetml/2006/main" count="72" uniqueCount="10">
  <si>
    <t>日期</t>
    <phoneticPr fontId="1" type="noConversion"/>
  </si>
  <si>
    <t>站点</t>
    <phoneticPr fontId="1" type="noConversion"/>
  </si>
  <si>
    <t>四方坪站</t>
  </si>
  <si>
    <t>高岭站</t>
  </si>
  <si>
    <t>终端日均利用率</t>
    <phoneticPr fontId="1" type="noConversion"/>
  </si>
  <si>
    <t>终端日均充电时长(分钟)</t>
    <phoneticPr fontId="1" type="noConversion"/>
  </si>
  <si>
    <t>终端日均充电电量(kwh)</t>
    <phoneticPr fontId="1" type="noConversion"/>
  </si>
  <si>
    <t>终端日均充电收益(元)</t>
    <phoneticPr fontId="1" type="noConversion"/>
  </si>
  <si>
    <t>平均每小时充电功率(kw)</t>
    <phoneticPr fontId="1" type="noConversion"/>
  </si>
  <si>
    <t>单枪日均充电次数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</si>
</sst>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.00_ "/>
    <numFmt numFmtId="178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177" fontId="0" fillId="0" borderId="0" xfId="0" applyNumberFormat="1" applyFont="1" applyFill="1" applyBorder="1" applyAlignment="1" applyProtection="1"/>
    <xf numFmtId="10" fontId="0" fillId="0" borderId="0" xfId="0" applyNumberFormat="1" applyFont="1" applyFill="1" applyBorder="1" applyAlignment="1" applyProtection="1"/>
    <xf numFmtId="10" fontId="0" fillId="0" borderId="0" xfId="0" applyNumberFormat="1"/>
    <xf numFmtId="178" fontId="0" fillId="0" borderId="0" xfId="0" applyNumberFormat="1"/>
    <xf numFmtId="178" fontId="0" fillId="0" borderId="0" xfId="0" applyNumberFormat="1" applyFont="1" applyFill="1" applyBorder="1" applyAlignment="1" applyProtection="1"/>
    <xf numFmtId="178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topLeftCell="A46" workbookViewId="0">
      <selection activeCell="L59" sqref="L59"/>
    </sheetView>
  </sheetViews>
  <sheetFormatPr defaultRowHeight="13.5" x14ac:dyDescent="0.15"/>
  <cols>
    <col min="1" max="1" width="12.5" style="1" customWidth="1"/>
    <col min="3" max="3" width="22.5" style="5" customWidth="1"/>
    <col min="4" max="4" width="16.75" style="4" customWidth="1"/>
    <col min="5" max="5" width="22.5" style="5" customWidth="1"/>
    <col min="6" max="6" width="24.125" style="5" customWidth="1"/>
    <col min="7" max="7" width="24.375" style="5" customWidth="1"/>
    <col min="8" max="8" width="25.125" style="5" customWidth="1"/>
    <col min="9" max="9" width="11.5" customWidth="1"/>
    <col min="10" max="10" width="12.875" customWidth="1"/>
    <col min="12" max="12" width="10.625" customWidth="1"/>
  </cols>
  <sheetData>
    <row r="1" spans="1:15" x14ac:dyDescent="0.15">
      <c r="A1" s="1" t="s">
        <v>0</v>
      </c>
      <c r="B1" t="s">
        <v>1</v>
      </c>
      <c r="C1" s="5" t="s">
        <v>5</v>
      </c>
      <c r="D1" s="4" t="s">
        <v>4</v>
      </c>
      <c r="E1" s="5" t="s">
        <v>6</v>
      </c>
      <c r="F1" s="5" t="s">
        <v>7</v>
      </c>
      <c r="G1" s="5" t="s">
        <v>8</v>
      </c>
      <c r="H1" s="7" t="s">
        <v>9</v>
      </c>
      <c r="I1" s="2"/>
      <c r="J1" s="2"/>
      <c r="K1" s="2"/>
      <c r="L1" s="2"/>
      <c r="M1" s="2"/>
      <c r="N1" s="2"/>
      <c r="O1" s="2"/>
    </row>
    <row r="2" spans="1:15" x14ac:dyDescent="0.15">
      <c r="A2" s="1">
        <v>45901</v>
      </c>
      <c r="B2" t="s">
        <v>2</v>
      </c>
      <c r="C2" s="5">
        <v>156.39370078740157</v>
      </c>
      <c r="D2" s="3">
        <v>0.10860673665791776</v>
      </c>
      <c r="E2" s="5">
        <v>91.854921259842556</v>
      </c>
      <c r="F2" s="5">
        <v>31.875748031496052</v>
      </c>
      <c r="G2" s="6">
        <v>35.239880173195054</v>
      </c>
      <c r="H2" s="6">
        <v>3.6692913385826773</v>
      </c>
      <c r="I2" s="2"/>
      <c r="J2" s="2"/>
      <c r="K2" s="2"/>
      <c r="L2" s="2"/>
      <c r="M2" s="2"/>
      <c r="N2" s="2"/>
      <c r="O2" s="2"/>
    </row>
    <row r="3" spans="1:15" x14ac:dyDescent="0.15">
      <c r="A3" s="1">
        <v>45901</v>
      </c>
      <c r="B3" t="s">
        <v>3</v>
      </c>
      <c r="C3" s="5">
        <v>181.25</v>
      </c>
      <c r="D3" s="3">
        <v>0.12586805555555555</v>
      </c>
      <c r="E3" s="5">
        <v>132.98933333333338</v>
      </c>
      <c r="F3" s="5">
        <v>33.275555555555542</v>
      </c>
      <c r="G3" s="6">
        <v>44.02405517241381</v>
      </c>
      <c r="H3" s="6">
        <v>4.5555555555555554</v>
      </c>
      <c r="I3" s="2"/>
      <c r="J3" s="2"/>
      <c r="K3" s="2"/>
      <c r="L3" s="2"/>
      <c r="M3" s="2"/>
      <c r="N3" s="2"/>
      <c r="O3" s="2"/>
    </row>
    <row r="4" spans="1:15" x14ac:dyDescent="0.15">
      <c r="A4" s="1">
        <v>45902</v>
      </c>
      <c r="B4" t="s">
        <v>2</v>
      </c>
      <c r="C4" s="5">
        <v>129.21259842519686</v>
      </c>
      <c r="D4" s="3">
        <v>8.9730971128608936E-2</v>
      </c>
      <c r="E4" s="5">
        <v>76.107960629921266</v>
      </c>
      <c r="F4" s="5">
        <v>26.144645669291336</v>
      </c>
      <c r="G4" s="6">
        <v>35.34080804387569</v>
      </c>
      <c r="H4" s="6">
        <v>3.3228346456692912</v>
      </c>
      <c r="I4" s="2"/>
      <c r="J4" s="2"/>
      <c r="K4" s="2"/>
      <c r="L4" s="2"/>
      <c r="M4" s="2"/>
      <c r="N4" s="2"/>
      <c r="O4" s="2"/>
    </row>
    <row r="5" spans="1:15" x14ac:dyDescent="0.15">
      <c r="A5" s="1">
        <v>45902</v>
      </c>
      <c r="B5" t="s">
        <v>3</v>
      </c>
      <c r="C5" s="5">
        <v>164.94444444444446</v>
      </c>
      <c r="D5" s="3">
        <v>0.11454475308641977</v>
      </c>
      <c r="E5" s="5">
        <v>124.90647222222226</v>
      </c>
      <c r="F5" s="5">
        <v>31.909722222222221</v>
      </c>
      <c r="G5" s="6">
        <v>45.435833614011464</v>
      </c>
      <c r="H5" s="6">
        <v>4.416666666666667</v>
      </c>
      <c r="I5" s="2"/>
      <c r="J5" s="2"/>
      <c r="K5" s="2"/>
      <c r="L5" s="2"/>
      <c r="M5" s="2"/>
      <c r="N5" s="2"/>
      <c r="O5" s="2"/>
    </row>
    <row r="6" spans="1:15" x14ac:dyDescent="0.15">
      <c r="A6" s="1">
        <v>45903</v>
      </c>
      <c r="B6" t="s">
        <v>2</v>
      </c>
      <c r="C6" s="5">
        <v>147.75590551181102</v>
      </c>
      <c r="D6" s="3">
        <v>0.10260826771653543</v>
      </c>
      <c r="E6" s="5">
        <v>83.729897637795276</v>
      </c>
      <c r="F6" s="5">
        <v>28.977480314960641</v>
      </c>
      <c r="G6" s="6">
        <v>34.000629896083133</v>
      </c>
      <c r="H6" s="6">
        <v>3.4960629921259843</v>
      </c>
      <c r="I6" s="2"/>
      <c r="J6" s="2"/>
      <c r="K6" s="2"/>
      <c r="L6" s="2"/>
      <c r="M6" s="2"/>
      <c r="N6" s="2"/>
      <c r="O6" s="2"/>
    </row>
    <row r="7" spans="1:15" x14ac:dyDescent="0.15">
      <c r="A7" s="1">
        <v>45903</v>
      </c>
      <c r="B7" t="s">
        <v>3</v>
      </c>
      <c r="C7" s="5">
        <v>171.77777777777777</v>
      </c>
      <c r="D7" s="3">
        <v>0.11929012345679012</v>
      </c>
      <c r="E7" s="5">
        <v>122.4306944444445</v>
      </c>
      <c r="F7" s="5">
        <v>28.711944444444427</v>
      </c>
      <c r="G7" s="6">
        <v>42.763631953428224</v>
      </c>
      <c r="H7" s="6">
        <v>4.25</v>
      </c>
      <c r="I7" s="2"/>
      <c r="J7" s="2"/>
      <c r="K7" s="2"/>
      <c r="L7" s="2"/>
      <c r="M7" s="2"/>
      <c r="N7" s="2"/>
      <c r="O7" s="2"/>
    </row>
    <row r="8" spans="1:15" x14ac:dyDescent="0.15">
      <c r="A8" s="1">
        <v>45904</v>
      </c>
      <c r="B8" t="s">
        <v>2</v>
      </c>
      <c r="C8" s="5">
        <v>151.29133858267716</v>
      </c>
      <c r="D8" s="3">
        <v>0.10506342957130357</v>
      </c>
      <c r="E8" s="5">
        <v>88.273456692913385</v>
      </c>
      <c r="F8" s="5">
        <v>30.763543307086628</v>
      </c>
      <c r="G8" s="6">
        <v>35.008001457270737</v>
      </c>
      <c r="H8" s="6">
        <v>3.6929133858267718</v>
      </c>
      <c r="I8" s="2"/>
      <c r="J8" s="2"/>
      <c r="K8" s="2"/>
      <c r="L8" s="2"/>
      <c r="M8" s="2"/>
      <c r="N8" s="2"/>
      <c r="O8" s="2"/>
    </row>
    <row r="9" spans="1:15" x14ac:dyDescent="0.15">
      <c r="A9" s="1">
        <v>45904</v>
      </c>
      <c r="B9" t="s">
        <v>3</v>
      </c>
      <c r="C9" s="5">
        <v>182.33333333333334</v>
      </c>
      <c r="D9" s="3">
        <v>0.12662037037037038</v>
      </c>
      <c r="E9" s="5">
        <v>126.39197222222226</v>
      </c>
      <c r="F9" s="5">
        <v>30.476111111111113</v>
      </c>
      <c r="G9" s="6">
        <v>41.591508226691055</v>
      </c>
      <c r="H9" s="6">
        <v>4.4444444444444446</v>
      </c>
      <c r="I9" s="2"/>
      <c r="J9" s="2"/>
      <c r="K9" s="2"/>
      <c r="L9" s="2"/>
      <c r="M9" s="2"/>
      <c r="N9" s="2"/>
      <c r="O9" s="2"/>
    </row>
    <row r="10" spans="1:15" x14ac:dyDescent="0.15">
      <c r="A10" s="1">
        <v>45905</v>
      </c>
      <c r="B10" t="s">
        <v>2</v>
      </c>
      <c r="C10" s="5">
        <v>174.58267716535434</v>
      </c>
      <c r="D10" s="3">
        <v>0.1212379702537183</v>
      </c>
      <c r="E10" s="5">
        <v>102.80186614173225</v>
      </c>
      <c r="F10" s="5">
        <v>36.015511811023572</v>
      </c>
      <c r="G10" s="6">
        <v>35.330607071982669</v>
      </c>
      <c r="H10" s="6">
        <v>4.0787401574803148</v>
      </c>
      <c r="I10" s="2"/>
      <c r="J10" s="2"/>
      <c r="K10" s="2"/>
      <c r="L10" s="2"/>
      <c r="M10" s="2"/>
      <c r="N10" s="2"/>
      <c r="O10" s="2"/>
    </row>
    <row r="11" spans="1:15" x14ac:dyDescent="0.15">
      <c r="A11" s="1">
        <v>45905</v>
      </c>
      <c r="B11" t="s">
        <v>3</v>
      </c>
      <c r="C11" s="5">
        <v>207.16666666666666</v>
      </c>
      <c r="D11" s="3">
        <v>0.14386574074074074</v>
      </c>
      <c r="E11" s="5">
        <v>154.92880555555561</v>
      </c>
      <c r="F11" s="5">
        <v>41.309444444444473</v>
      </c>
      <c r="G11" s="6">
        <v>44.870772325020127</v>
      </c>
      <c r="H11" s="6">
        <v>5.6388888888888893</v>
      </c>
      <c r="I11" s="2"/>
      <c r="J11" s="2"/>
      <c r="K11" s="2"/>
      <c r="L11" s="2"/>
      <c r="M11" s="2"/>
      <c r="N11" s="2"/>
      <c r="O11" s="2"/>
    </row>
    <row r="12" spans="1:15" x14ac:dyDescent="0.15">
      <c r="A12" s="1">
        <v>45906</v>
      </c>
      <c r="B12" t="s">
        <v>2</v>
      </c>
      <c r="C12" s="5">
        <v>151.8740157480315</v>
      </c>
      <c r="D12" s="3">
        <v>0.10546806649168854</v>
      </c>
      <c r="E12" s="5">
        <v>89.652685039370155</v>
      </c>
      <c r="F12" s="5">
        <v>30.955433070866157</v>
      </c>
      <c r="G12" s="6">
        <v>35.41857424305271</v>
      </c>
      <c r="H12" s="6">
        <v>3.6141732283464565</v>
      </c>
      <c r="I12" s="2"/>
      <c r="J12" s="2"/>
      <c r="K12" s="2"/>
      <c r="L12" s="2"/>
      <c r="M12" s="2"/>
      <c r="N12" s="2"/>
      <c r="O12" s="2"/>
    </row>
    <row r="13" spans="1:15" x14ac:dyDescent="0.15">
      <c r="A13" s="1">
        <v>45906</v>
      </c>
      <c r="B13" t="s">
        <v>3</v>
      </c>
      <c r="C13" s="5">
        <v>190.52777777777777</v>
      </c>
      <c r="D13" s="3">
        <v>0.13231095679012345</v>
      </c>
      <c r="E13" s="5">
        <v>145.98488888888889</v>
      </c>
      <c r="F13" s="5">
        <v>35.993611111111107</v>
      </c>
      <c r="G13" s="6">
        <v>45.972789036302672</v>
      </c>
      <c r="H13" s="6">
        <v>4.8611111111111107</v>
      </c>
      <c r="I13" s="2"/>
      <c r="J13" s="2"/>
      <c r="K13" s="2"/>
      <c r="L13" s="2"/>
      <c r="M13" s="2"/>
      <c r="N13" s="2"/>
      <c r="O13" s="2"/>
    </row>
    <row r="14" spans="1:15" x14ac:dyDescent="0.15">
      <c r="A14" s="1">
        <v>45907</v>
      </c>
      <c r="B14" t="s">
        <v>2</v>
      </c>
      <c r="C14" s="5">
        <v>134.04724409448818</v>
      </c>
      <c r="D14" s="3">
        <v>9.3088363954505676E-2</v>
      </c>
      <c r="E14" s="5">
        <v>77.08195275590549</v>
      </c>
      <c r="F14" s="5">
        <v>26.089763779527569</v>
      </c>
      <c r="G14" s="6">
        <v>34.50214285714285</v>
      </c>
      <c r="H14" s="6">
        <v>3.1496062992125986</v>
      </c>
      <c r="I14" s="2"/>
      <c r="J14" s="2"/>
      <c r="K14" s="2"/>
      <c r="L14" s="2"/>
      <c r="M14" s="2"/>
      <c r="N14" s="2"/>
      <c r="O14" s="2"/>
    </row>
    <row r="15" spans="1:15" x14ac:dyDescent="0.15">
      <c r="A15" s="1">
        <v>45907</v>
      </c>
      <c r="B15" t="s">
        <v>3</v>
      </c>
      <c r="C15" s="5">
        <v>165.41666666666666</v>
      </c>
      <c r="D15" s="3">
        <v>0.11487268518518517</v>
      </c>
      <c r="E15" s="5">
        <v>126.33547222222221</v>
      </c>
      <c r="F15" s="5">
        <v>29.867777777777761</v>
      </c>
      <c r="G15" s="6">
        <v>45.824453400503771</v>
      </c>
      <c r="H15" s="6">
        <v>4.3888888888888893</v>
      </c>
      <c r="I15" s="2"/>
      <c r="J15" s="2"/>
      <c r="K15" s="2"/>
      <c r="L15" s="2"/>
      <c r="M15" s="2"/>
      <c r="N15" s="2"/>
      <c r="O15" s="2"/>
    </row>
    <row r="16" spans="1:15" x14ac:dyDescent="0.15">
      <c r="A16" s="1">
        <v>45908</v>
      </c>
      <c r="B16" t="s">
        <v>2</v>
      </c>
      <c r="C16" s="5">
        <v>155.73228346456693</v>
      </c>
      <c r="D16" s="3">
        <v>0.10814741907261592</v>
      </c>
      <c r="E16" s="5">
        <v>89.305251968503953</v>
      </c>
      <c r="F16" s="5">
        <v>31.131102362204739</v>
      </c>
      <c r="G16" s="6">
        <v>34.407221154818494</v>
      </c>
      <c r="H16" s="6">
        <v>3.606299212598425</v>
      </c>
      <c r="I16" s="2"/>
      <c r="J16" s="2"/>
      <c r="K16" s="2"/>
      <c r="L16" s="2"/>
      <c r="M16" s="2"/>
      <c r="N16" s="2"/>
      <c r="O16" s="2"/>
    </row>
    <row r="17" spans="1:15" x14ac:dyDescent="0.15">
      <c r="A17" s="1">
        <v>45908</v>
      </c>
      <c r="B17" t="s">
        <v>3</v>
      </c>
      <c r="C17" s="5">
        <v>195.41666666666666</v>
      </c>
      <c r="D17" s="3">
        <v>0.13570601851851852</v>
      </c>
      <c r="E17" s="5">
        <v>138.7835</v>
      </c>
      <c r="F17" s="5">
        <v>37.032499999999992</v>
      </c>
      <c r="G17" s="6">
        <v>42.611565031982941</v>
      </c>
      <c r="H17" s="6">
        <v>4.6944444444444446</v>
      </c>
      <c r="I17" s="2"/>
      <c r="J17" s="2"/>
      <c r="K17" s="2"/>
      <c r="L17" s="2"/>
      <c r="M17" s="2"/>
      <c r="N17" s="2"/>
      <c r="O17" s="2"/>
    </row>
    <row r="18" spans="1:15" x14ac:dyDescent="0.15">
      <c r="A18" s="1">
        <v>45909</v>
      </c>
      <c r="B18" t="s">
        <v>2</v>
      </c>
      <c r="C18" s="5">
        <v>127.07874015748031</v>
      </c>
      <c r="D18" s="3">
        <v>8.8249125109361323E-2</v>
      </c>
      <c r="E18" s="5">
        <v>71.853196850393672</v>
      </c>
      <c r="F18" s="5">
        <v>24.818110236220452</v>
      </c>
      <c r="G18" s="6">
        <v>33.925358448478825</v>
      </c>
      <c r="H18" s="6">
        <v>3.2283464566929134</v>
      </c>
      <c r="I18" s="2"/>
      <c r="J18" s="2"/>
      <c r="K18" s="2"/>
      <c r="L18" s="2"/>
      <c r="M18" s="2"/>
      <c r="N18" s="2"/>
      <c r="O18" s="2"/>
    </row>
    <row r="19" spans="1:15" x14ac:dyDescent="0.15">
      <c r="A19" s="1">
        <v>45909</v>
      </c>
      <c r="B19" t="s">
        <v>3</v>
      </c>
      <c r="C19" s="5">
        <v>176.5</v>
      </c>
      <c r="D19" s="3">
        <v>0.12256944444444445</v>
      </c>
      <c r="E19" s="5">
        <v>129.31838888888899</v>
      </c>
      <c r="F19" s="5">
        <v>32.176388888888873</v>
      </c>
      <c r="G19" s="6">
        <v>43.960925401322029</v>
      </c>
      <c r="H19" s="6">
        <v>4.7222222222222223</v>
      </c>
      <c r="I19" s="2"/>
      <c r="J19" s="2"/>
      <c r="K19" s="2"/>
      <c r="L19" s="2"/>
      <c r="M19" s="2"/>
      <c r="N19" s="2"/>
      <c r="O19" s="2"/>
    </row>
    <row r="20" spans="1:15" x14ac:dyDescent="0.15">
      <c r="A20" s="1">
        <v>45910</v>
      </c>
      <c r="B20" t="s">
        <v>2</v>
      </c>
      <c r="C20" s="5">
        <v>132.88976377952756</v>
      </c>
      <c r="D20" s="3">
        <v>9.2284558180227461E-2</v>
      </c>
      <c r="E20" s="5">
        <v>79.129244094488229</v>
      </c>
      <c r="F20" s="5">
        <v>27.503858267716534</v>
      </c>
      <c r="G20" s="6">
        <v>35.727015464833812</v>
      </c>
      <c r="H20" s="6">
        <v>3.1338582677165356</v>
      </c>
      <c r="I20" s="2"/>
      <c r="J20" s="2"/>
      <c r="K20" s="2"/>
      <c r="L20" s="2"/>
      <c r="M20" s="2"/>
      <c r="N20" s="2"/>
      <c r="O20" s="2"/>
    </row>
    <row r="21" spans="1:15" x14ac:dyDescent="0.15">
      <c r="A21" s="1">
        <v>45910</v>
      </c>
      <c r="B21" t="s">
        <v>3</v>
      </c>
      <c r="C21" s="5">
        <v>174.36111111111111</v>
      </c>
      <c r="D21" s="3">
        <v>0.12108410493827161</v>
      </c>
      <c r="E21" s="5">
        <v>140.38961111111104</v>
      </c>
      <c r="F21" s="5">
        <v>35.187222222222232</v>
      </c>
      <c r="G21" s="6">
        <v>48.309950613350303</v>
      </c>
      <c r="H21" s="6">
        <v>4.75</v>
      </c>
      <c r="I21" s="2"/>
      <c r="J21" s="2"/>
      <c r="K21" s="2"/>
      <c r="L21" s="2"/>
      <c r="M21" s="2"/>
      <c r="N21" s="2"/>
      <c r="O21" s="2"/>
    </row>
    <row r="22" spans="1:15" x14ac:dyDescent="0.15">
      <c r="A22" s="1">
        <v>45911</v>
      </c>
      <c r="B22" t="s">
        <v>2</v>
      </c>
      <c r="C22" s="5">
        <v>154.3228346456693</v>
      </c>
      <c r="D22" s="3">
        <v>0.10716863517060368</v>
      </c>
      <c r="E22" s="5">
        <v>87.843732283464632</v>
      </c>
      <c r="F22" s="5">
        <v>30.959763779527545</v>
      </c>
      <c r="G22" s="6">
        <v>34.153234348691285</v>
      </c>
      <c r="H22" s="6">
        <v>3.606299212598425</v>
      </c>
      <c r="I22" s="2"/>
      <c r="J22" s="2"/>
      <c r="K22" s="2"/>
      <c r="L22" s="2"/>
      <c r="M22" s="2"/>
      <c r="N22" s="2"/>
      <c r="O22" s="2"/>
    </row>
    <row r="23" spans="1:15" x14ac:dyDescent="0.15">
      <c r="A23" s="1">
        <v>45911</v>
      </c>
      <c r="B23" t="s">
        <v>3</v>
      </c>
      <c r="C23" s="5">
        <v>176.97222222222223</v>
      </c>
      <c r="D23" s="3">
        <v>0.12289737654320988</v>
      </c>
      <c r="E23" s="5">
        <v>122.9184166666667</v>
      </c>
      <c r="F23" s="5">
        <v>30.90750000000001</v>
      </c>
      <c r="G23" s="6">
        <v>41.673800031392254</v>
      </c>
      <c r="H23" s="6">
        <v>4.4722222222222223</v>
      </c>
      <c r="I23" s="2"/>
      <c r="J23" s="2"/>
      <c r="K23" s="2"/>
      <c r="L23" s="2"/>
      <c r="M23" s="2"/>
      <c r="N23" s="2"/>
      <c r="O23" s="2"/>
    </row>
    <row r="24" spans="1:15" x14ac:dyDescent="0.15">
      <c r="A24" s="1">
        <v>45912</v>
      </c>
      <c r="B24" t="s">
        <v>2</v>
      </c>
      <c r="C24" s="5">
        <v>156.08661417322836</v>
      </c>
      <c r="D24" s="3">
        <v>0.10839348206474191</v>
      </c>
      <c r="E24" s="5">
        <v>89.260559055118009</v>
      </c>
      <c r="F24" s="5">
        <v>30.69803149606301</v>
      </c>
      <c r="G24" s="6">
        <v>34.311933612470327</v>
      </c>
      <c r="H24" s="6">
        <v>3.6535433070866143</v>
      </c>
      <c r="I24" s="2"/>
      <c r="J24" s="2"/>
      <c r="K24" s="2"/>
      <c r="L24" s="2"/>
      <c r="M24" s="2"/>
      <c r="N24" s="2"/>
      <c r="O24" s="2"/>
    </row>
    <row r="25" spans="1:15" x14ac:dyDescent="0.15">
      <c r="A25" s="1">
        <v>45912</v>
      </c>
      <c r="B25" t="s">
        <v>3</v>
      </c>
      <c r="C25" s="5">
        <v>196.69444444444446</v>
      </c>
      <c r="D25" s="3">
        <v>0.13659336419753088</v>
      </c>
      <c r="E25" s="5">
        <v>149.45136111111111</v>
      </c>
      <c r="F25" s="5">
        <v>37.454166666666673</v>
      </c>
      <c r="G25" s="6">
        <v>45.588891399519838</v>
      </c>
      <c r="H25" s="6">
        <v>4.9444444444444446</v>
      </c>
      <c r="I25" s="2"/>
      <c r="J25" s="2"/>
      <c r="K25" s="2"/>
      <c r="L25" s="2"/>
      <c r="M25" s="2"/>
      <c r="N25" s="2"/>
      <c r="O25" s="2"/>
    </row>
    <row r="26" spans="1:15" x14ac:dyDescent="0.15">
      <c r="A26" s="1">
        <v>45913</v>
      </c>
      <c r="B26" t="s">
        <v>2</v>
      </c>
      <c r="C26" s="5">
        <v>147.05511811023621</v>
      </c>
      <c r="D26" s="3">
        <v>0.10212160979877515</v>
      </c>
      <c r="E26" s="5">
        <v>87.410031496063027</v>
      </c>
      <c r="F26" s="5">
        <v>29.964803149606279</v>
      </c>
      <c r="G26" s="6">
        <v>35.664191475690743</v>
      </c>
      <c r="H26" s="6">
        <v>3.4330708661417324</v>
      </c>
      <c r="I26" s="2"/>
      <c r="J26" s="2"/>
      <c r="K26" s="2"/>
      <c r="L26" s="2"/>
      <c r="M26" s="2"/>
      <c r="N26" s="2"/>
      <c r="O26" s="2"/>
    </row>
    <row r="27" spans="1:15" x14ac:dyDescent="0.15">
      <c r="A27" s="1">
        <v>45913</v>
      </c>
      <c r="B27" t="s">
        <v>3</v>
      </c>
      <c r="C27" s="5">
        <v>278.22222222222223</v>
      </c>
      <c r="D27" s="3">
        <v>0.1932098765432099</v>
      </c>
      <c r="E27" s="5">
        <v>207.82552777777789</v>
      </c>
      <c r="F27" s="5">
        <v>49.536111111111104</v>
      </c>
      <c r="G27" s="6">
        <v>44.818604233226857</v>
      </c>
      <c r="H27" s="6">
        <v>7.1111111111111107</v>
      </c>
      <c r="I27" s="2"/>
      <c r="J27" s="2"/>
      <c r="K27" s="2"/>
      <c r="L27" s="2"/>
      <c r="M27" s="2"/>
      <c r="N27" s="2"/>
      <c r="O27" s="2"/>
    </row>
    <row r="28" spans="1:15" x14ac:dyDescent="0.15">
      <c r="A28" s="1">
        <v>45914</v>
      </c>
      <c r="B28" t="s">
        <v>2</v>
      </c>
      <c r="C28" s="5">
        <v>141.49606299212599</v>
      </c>
      <c r="D28" s="3">
        <v>9.8261154855643046E-2</v>
      </c>
      <c r="E28" s="5">
        <v>83.178165354330687</v>
      </c>
      <c r="F28" s="5">
        <v>28.519763779527551</v>
      </c>
      <c r="G28" s="6">
        <v>35.270874791318853</v>
      </c>
      <c r="H28" s="6">
        <v>3.377952755905512</v>
      </c>
      <c r="I28" s="2"/>
      <c r="J28" s="2"/>
      <c r="K28" s="2"/>
      <c r="L28" s="2"/>
      <c r="M28" s="2"/>
      <c r="N28" s="2"/>
      <c r="O28" s="2"/>
    </row>
    <row r="29" spans="1:15" x14ac:dyDescent="0.15">
      <c r="A29" s="1">
        <v>45914</v>
      </c>
      <c r="B29" t="s">
        <v>3</v>
      </c>
      <c r="C29" s="5">
        <v>174.80555555555554</v>
      </c>
      <c r="D29" s="3">
        <v>0.12139274691358024</v>
      </c>
      <c r="E29" s="5">
        <v>137.70994444444449</v>
      </c>
      <c r="F29" s="5">
        <v>34.882777777777754</v>
      </c>
      <c r="G29" s="6">
        <v>47.267357381217238</v>
      </c>
      <c r="H29" s="6">
        <v>4.583333333333333</v>
      </c>
      <c r="I29" s="2"/>
      <c r="J29" s="2"/>
      <c r="K29" s="2"/>
      <c r="L29" s="2"/>
      <c r="M29" s="2"/>
      <c r="N29" s="2"/>
      <c r="O29" s="2"/>
    </row>
    <row r="30" spans="1:15" x14ac:dyDescent="0.15">
      <c r="A30" s="1">
        <v>45915</v>
      </c>
      <c r="B30" t="s">
        <v>2</v>
      </c>
      <c r="C30" s="5">
        <v>150.25196850393701</v>
      </c>
      <c r="D30" s="3">
        <v>0.10434164479440071</v>
      </c>
      <c r="E30" s="5">
        <v>85.220165354330803</v>
      </c>
      <c r="F30" s="5">
        <v>29.646771653543297</v>
      </c>
      <c r="G30" s="6">
        <v>34.030901373021734</v>
      </c>
      <c r="H30" s="6">
        <v>3.5590551181102361</v>
      </c>
      <c r="I30" s="2"/>
      <c r="J30" s="2"/>
      <c r="K30" s="2"/>
      <c r="L30" s="2"/>
      <c r="M30" s="2"/>
      <c r="N30" s="2"/>
      <c r="O30" s="2"/>
    </row>
    <row r="31" spans="1:15" x14ac:dyDescent="0.15">
      <c r="A31" s="1">
        <v>45915</v>
      </c>
      <c r="B31" t="s">
        <v>3</v>
      </c>
      <c r="C31" s="5">
        <v>191.47222222222223</v>
      </c>
      <c r="D31" s="3">
        <v>0.13296682098765433</v>
      </c>
      <c r="E31" s="5">
        <v>141.75008333333335</v>
      </c>
      <c r="F31" s="5">
        <v>37.503055555555569</v>
      </c>
      <c r="G31" s="6">
        <v>44.419001885971277</v>
      </c>
      <c r="H31" s="6">
        <v>4.6944444444444446</v>
      </c>
      <c r="I31" s="2"/>
      <c r="J31" s="2"/>
      <c r="K31" s="2"/>
      <c r="L31" s="2"/>
      <c r="M31" s="2"/>
      <c r="N31" s="2"/>
      <c r="O31" s="2"/>
    </row>
    <row r="32" spans="1:15" x14ac:dyDescent="0.15">
      <c r="A32" s="1">
        <v>45916</v>
      </c>
      <c r="B32" t="s">
        <v>2</v>
      </c>
      <c r="C32" s="5">
        <v>153.48818897637796</v>
      </c>
      <c r="D32" s="3">
        <v>0.10658902012248468</v>
      </c>
      <c r="E32" s="5">
        <v>89.645188976377952</v>
      </c>
      <c r="F32" s="5">
        <v>31.575826771653546</v>
      </c>
      <c r="G32" s="6">
        <v>35.043161134766329</v>
      </c>
      <c r="H32" s="6">
        <v>3.6456692913385829</v>
      </c>
      <c r="I32" s="2"/>
      <c r="J32" s="2"/>
      <c r="K32" s="2"/>
      <c r="L32" s="2"/>
      <c r="M32" s="2"/>
      <c r="N32" s="2"/>
      <c r="O32" s="2"/>
    </row>
    <row r="33" spans="1:15" x14ac:dyDescent="0.15">
      <c r="A33" s="1">
        <v>45916</v>
      </c>
      <c r="B33" t="s">
        <v>3</v>
      </c>
      <c r="C33" s="5">
        <v>204.88888888888889</v>
      </c>
      <c r="D33" s="3">
        <v>0.14228395061728394</v>
      </c>
      <c r="E33" s="5">
        <v>139.65002777777778</v>
      </c>
      <c r="F33" s="5">
        <v>36.027222222222242</v>
      </c>
      <c r="G33" s="6">
        <v>40.895344360086767</v>
      </c>
      <c r="H33" s="6">
        <v>5.083333333333333</v>
      </c>
      <c r="I33" s="2"/>
      <c r="J33" s="2"/>
      <c r="K33" s="2"/>
      <c r="L33" s="2"/>
      <c r="M33" s="2"/>
      <c r="N33" s="2"/>
      <c r="O33" s="2"/>
    </row>
    <row r="34" spans="1:15" x14ac:dyDescent="0.15">
      <c r="A34" s="1">
        <v>45917</v>
      </c>
      <c r="B34" t="s">
        <v>2</v>
      </c>
      <c r="C34" s="5">
        <v>166.74803149606299</v>
      </c>
      <c r="D34" s="3">
        <v>0.11579724409448819</v>
      </c>
      <c r="E34" s="5">
        <v>93.356913385826758</v>
      </c>
      <c r="F34" s="5">
        <v>32.628031496062981</v>
      </c>
      <c r="G34" s="6">
        <v>33.592089531095048</v>
      </c>
      <c r="H34" s="6">
        <v>3.811023622047244</v>
      </c>
      <c r="I34" s="2"/>
      <c r="J34" s="2"/>
      <c r="K34" s="2"/>
      <c r="L34" s="2"/>
      <c r="M34" s="2"/>
      <c r="N34" s="2"/>
      <c r="O34" s="2"/>
    </row>
    <row r="35" spans="1:15" x14ac:dyDescent="0.15">
      <c r="A35" s="1">
        <v>45917</v>
      </c>
      <c r="B35" t="s">
        <v>3</v>
      </c>
      <c r="C35" s="5">
        <v>203.58333333333334</v>
      </c>
      <c r="D35" s="3">
        <v>0.14137731481481483</v>
      </c>
      <c r="E35" s="5">
        <v>153.77475000000004</v>
      </c>
      <c r="F35" s="5">
        <v>38.569722222222232</v>
      </c>
      <c r="G35" s="6">
        <v>45.320433892754821</v>
      </c>
      <c r="H35" s="6">
        <v>5.1388888888888893</v>
      </c>
      <c r="I35" s="2"/>
      <c r="J35" s="2"/>
      <c r="K35" s="2"/>
      <c r="L35" s="2"/>
      <c r="M35" s="2"/>
      <c r="N35" s="2"/>
      <c r="O35" s="2"/>
    </row>
    <row r="36" spans="1:15" x14ac:dyDescent="0.15">
      <c r="A36" s="1">
        <v>45918</v>
      </c>
      <c r="B36" t="s">
        <v>2</v>
      </c>
      <c r="C36" s="5">
        <v>136.14960629921259</v>
      </c>
      <c r="D36" s="3">
        <v>9.454833770778652E-2</v>
      </c>
      <c r="E36" s="5">
        <v>76.081354330708663</v>
      </c>
      <c r="F36" s="5">
        <v>25.873700787401557</v>
      </c>
      <c r="G36" s="6">
        <v>33.528420565612166</v>
      </c>
      <c r="H36" s="6">
        <v>3.2677165354330708</v>
      </c>
      <c r="I36" s="2"/>
      <c r="J36" s="2"/>
      <c r="K36" s="2"/>
      <c r="L36" s="2"/>
      <c r="M36" s="2"/>
      <c r="N36" s="2"/>
      <c r="O36" s="2"/>
    </row>
    <row r="37" spans="1:15" x14ac:dyDescent="0.15">
      <c r="A37" s="1">
        <v>45918</v>
      </c>
      <c r="B37" t="s">
        <v>3</v>
      </c>
      <c r="C37" s="5">
        <v>171.97222222222223</v>
      </c>
      <c r="D37" s="3">
        <v>0.11942515432098766</v>
      </c>
      <c r="E37" s="5">
        <v>116.63488888888895</v>
      </c>
      <c r="F37" s="5">
        <v>28.19916666666667</v>
      </c>
      <c r="G37" s="6">
        <v>40.693161040219699</v>
      </c>
      <c r="H37" s="6">
        <v>4.4722222222222223</v>
      </c>
      <c r="I37" s="2"/>
      <c r="J37" s="2"/>
      <c r="K37" s="2"/>
      <c r="L37" s="2"/>
      <c r="M37" s="2"/>
      <c r="N37" s="2"/>
      <c r="O37" s="2"/>
    </row>
    <row r="38" spans="1:15" x14ac:dyDescent="0.15">
      <c r="A38" s="1">
        <v>45919</v>
      </c>
      <c r="B38" t="s">
        <v>2</v>
      </c>
      <c r="C38" s="5">
        <v>108.8267716535433</v>
      </c>
      <c r="D38" s="3">
        <v>7.5574146981627302E-2</v>
      </c>
      <c r="E38" s="5">
        <v>59.541779527559108</v>
      </c>
      <c r="F38" s="5">
        <v>20.642598425196837</v>
      </c>
      <c r="G38" s="6">
        <v>32.827462556978539</v>
      </c>
      <c r="H38" s="6">
        <v>2.7244094488188977</v>
      </c>
      <c r="I38" s="2"/>
      <c r="J38" s="2"/>
      <c r="K38" s="2"/>
      <c r="L38" s="2"/>
      <c r="M38" s="2"/>
      <c r="N38" s="2"/>
      <c r="O38" s="2"/>
    </row>
    <row r="39" spans="1:15" x14ac:dyDescent="0.15">
      <c r="A39" s="1">
        <v>45919</v>
      </c>
      <c r="B39" t="s">
        <v>3</v>
      </c>
      <c r="C39" s="5">
        <v>178.30555555555554</v>
      </c>
      <c r="D39" s="3">
        <v>0.1238233024691358</v>
      </c>
      <c r="E39" s="5">
        <v>128.25152777777782</v>
      </c>
      <c r="F39" s="5">
        <v>32.401388888888889</v>
      </c>
      <c r="G39" s="6">
        <v>43.156768967128848</v>
      </c>
      <c r="H39" s="6">
        <v>4.6111111111111107</v>
      </c>
      <c r="I39" s="2"/>
      <c r="J39" s="2"/>
      <c r="K39" s="2"/>
      <c r="L39" s="2"/>
      <c r="M39" s="2"/>
      <c r="N39" s="2"/>
      <c r="O39" s="2"/>
    </row>
    <row r="40" spans="1:15" x14ac:dyDescent="0.15">
      <c r="A40" s="1">
        <v>45920</v>
      </c>
      <c r="B40" t="s">
        <v>2</v>
      </c>
      <c r="C40" s="5">
        <v>133.29133858267716</v>
      </c>
      <c r="D40" s="3">
        <v>9.2563429571303577E-2</v>
      </c>
      <c r="E40" s="5">
        <v>74.236653543307085</v>
      </c>
      <c r="F40" s="5">
        <v>25.28291338582676</v>
      </c>
      <c r="G40" s="6">
        <v>33.417019139886584</v>
      </c>
      <c r="H40" s="6">
        <v>3.2598425196850394</v>
      </c>
      <c r="I40" s="2"/>
      <c r="J40" s="2"/>
      <c r="K40" s="2"/>
      <c r="L40" s="2"/>
      <c r="M40" s="2"/>
      <c r="N40" s="2"/>
      <c r="O40" s="2"/>
    </row>
    <row r="41" spans="1:15" x14ac:dyDescent="0.15">
      <c r="A41" s="1">
        <v>45920</v>
      </c>
      <c r="B41" t="s">
        <v>3</v>
      </c>
      <c r="C41" s="5">
        <v>180.25</v>
      </c>
      <c r="D41" s="3">
        <v>0.12517361111111111</v>
      </c>
      <c r="E41" s="5">
        <v>124.89255555555559</v>
      </c>
      <c r="F41" s="5">
        <v>33.293888888888887</v>
      </c>
      <c r="G41" s="6">
        <v>41.573111419325024</v>
      </c>
      <c r="H41" s="6">
        <v>4.666666666666667</v>
      </c>
      <c r="I41" s="2"/>
      <c r="J41" s="2"/>
      <c r="K41" s="2"/>
      <c r="L41" s="2"/>
      <c r="M41" s="2"/>
      <c r="N41" s="2"/>
      <c r="O41" s="2"/>
    </row>
    <row r="42" spans="1:15" x14ac:dyDescent="0.15">
      <c r="A42" s="1">
        <v>45921</v>
      </c>
      <c r="B42" t="s">
        <v>2</v>
      </c>
      <c r="C42" s="5">
        <v>122.85039370078741</v>
      </c>
      <c r="D42" s="3">
        <v>8.531277340332459E-2</v>
      </c>
      <c r="E42" s="5">
        <v>70.042708661417322</v>
      </c>
      <c r="F42" s="5">
        <v>23.727716535433085</v>
      </c>
      <c r="G42" s="6">
        <v>34.208783489296238</v>
      </c>
      <c r="H42" s="6">
        <v>2.9133858267716537</v>
      </c>
      <c r="I42" s="2"/>
      <c r="J42" s="2"/>
      <c r="K42" s="2"/>
      <c r="L42" s="2"/>
      <c r="M42" s="2"/>
      <c r="N42" s="2"/>
      <c r="O42" s="2"/>
    </row>
    <row r="43" spans="1:15" x14ac:dyDescent="0.15">
      <c r="A43" s="1">
        <v>45921</v>
      </c>
      <c r="B43" t="s">
        <v>3</v>
      </c>
      <c r="C43" s="5">
        <v>163.22222222222223</v>
      </c>
      <c r="D43" s="3">
        <v>0.11334876543209878</v>
      </c>
      <c r="E43" s="5">
        <v>118.67880555555558</v>
      </c>
      <c r="F43" s="5">
        <v>30.130555555555546</v>
      </c>
      <c r="G43" s="6">
        <v>43.62597345132744</v>
      </c>
      <c r="H43" s="6">
        <v>4.083333333333333</v>
      </c>
      <c r="I43" s="2"/>
      <c r="J43" s="2"/>
      <c r="K43" s="2"/>
      <c r="L43" s="2"/>
      <c r="M43" s="2"/>
      <c r="N43" s="2"/>
      <c r="O43" s="2"/>
    </row>
    <row r="44" spans="1:15" x14ac:dyDescent="0.15">
      <c r="A44" s="1">
        <v>45922</v>
      </c>
      <c r="B44" t="s">
        <v>2</v>
      </c>
      <c r="C44" s="5">
        <v>112.64566929133858</v>
      </c>
      <c r="D44" s="3">
        <v>7.8226159230096223E-2</v>
      </c>
      <c r="E44" s="5">
        <v>63.692551181102338</v>
      </c>
      <c r="F44" s="5">
        <v>21.637795275590541</v>
      </c>
      <c r="G44" s="6">
        <v>33.925432685586451</v>
      </c>
      <c r="H44" s="6">
        <v>2.7716535433070866</v>
      </c>
      <c r="I44" s="2"/>
      <c r="J44" s="2"/>
      <c r="K44" s="2"/>
      <c r="L44" s="2"/>
      <c r="M44" s="2"/>
      <c r="N44" s="2"/>
      <c r="O44" s="2"/>
    </row>
    <row r="45" spans="1:15" x14ac:dyDescent="0.15">
      <c r="A45" s="1">
        <v>45922</v>
      </c>
      <c r="B45" t="s">
        <v>3</v>
      </c>
      <c r="C45" s="5">
        <v>159.41666666666666</v>
      </c>
      <c r="D45" s="3">
        <v>0.11070601851851851</v>
      </c>
      <c r="E45" s="5">
        <v>110.21841666666666</v>
      </c>
      <c r="F45" s="5">
        <v>28.900555555555563</v>
      </c>
      <c r="G45" s="6">
        <v>41.483146889702034</v>
      </c>
      <c r="H45" s="6">
        <v>4.1944444444444446</v>
      </c>
      <c r="I45" s="2"/>
      <c r="J45" s="2"/>
      <c r="K45" s="2"/>
      <c r="L45" s="2"/>
      <c r="M45" s="2"/>
      <c r="N45" s="2"/>
      <c r="O45" s="2"/>
    </row>
    <row r="46" spans="1:15" x14ac:dyDescent="0.15">
      <c r="A46" s="1">
        <v>45923</v>
      </c>
      <c r="B46" t="s">
        <v>2</v>
      </c>
      <c r="C46" s="5">
        <v>117.89763779527559</v>
      </c>
      <c r="D46" s="3">
        <v>8.1873359580052485E-2</v>
      </c>
      <c r="E46" s="5">
        <v>66.985047244094531</v>
      </c>
      <c r="F46" s="5">
        <v>23.455905511811022</v>
      </c>
      <c r="G46" s="6">
        <v>34.089765578040499</v>
      </c>
      <c r="H46" s="6">
        <v>2.9763779527559056</v>
      </c>
      <c r="I46" s="2"/>
      <c r="J46" s="2"/>
      <c r="K46" s="2"/>
      <c r="L46" s="2"/>
      <c r="M46" s="2"/>
      <c r="N46" s="2"/>
      <c r="O46" s="2"/>
    </row>
    <row r="47" spans="1:15" x14ac:dyDescent="0.15">
      <c r="A47" s="1">
        <v>45923</v>
      </c>
      <c r="B47" t="s">
        <v>3</v>
      </c>
      <c r="C47" s="5">
        <v>215.75</v>
      </c>
      <c r="D47" s="3">
        <v>0.14982638888888891</v>
      </c>
      <c r="E47" s="5">
        <v>143.63875000000007</v>
      </c>
      <c r="F47" s="5">
        <v>38.538333333333327</v>
      </c>
      <c r="G47" s="6">
        <v>39.945886442641971</v>
      </c>
      <c r="H47" s="6">
        <v>5.25</v>
      </c>
      <c r="I47" s="2"/>
      <c r="J47" s="2"/>
      <c r="K47" s="2"/>
      <c r="L47" s="2"/>
      <c r="M47" s="2"/>
      <c r="N47" s="2"/>
      <c r="O47" s="2"/>
    </row>
    <row r="48" spans="1:15" x14ac:dyDescent="0.15">
      <c r="A48" s="1">
        <v>45924</v>
      </c>
      <c r="B48" t="s">
        <v>2</v>
      </c>
      <c r="C48" s="5">
        <v>119.77952755905511</v>
      </c>
      <c r="D48" s="3">
        <v>8.3180227471566046E-2</v>
      </c>
      <c r="E48" s="5">
        <v>63.092204724409427</v>
      </c>
      <c r="F48" s="5">
        <v>21.797244094488207</v>
      </c>
      <c r="G48" s="6">
        <v>31.604167762292917</v>
      </c>
      <c r="H48" s="6">
        <v>2.8425196850393699</v>
      </c>
      <c r="I48" s="2"/>
      <c r="J48" s="2"/>
      <c r="K48" s="2"/>
      <c r="L48" s="2"/>
      <c r="M48" s="2"/>
      <c r="N48" s="2"/>
      <c r="O48" s="2"/>
    </row>
    <row r="49" spans="1:15" x14ac:dyDescent="0.15">
      <c r="A49" s="1">
        <v>45924</v>
      </c>
      <c r="B49" t="s">
        <v>3</v>
      </c>
      <c r="C49" s="5">
        <v>161.86111111111111</v>
      </c>
      <c r="D49" s="3">
        <v>0.11240354938271604</v>
      </c>
      <c r="E49" s="5">
        <v>112.77919444444451</v>
      </c>
      <c r="F49" s="5">
        <v>29.235277777777767</v>
      </c>
      <c r="G49" s="6">
        <v>41.805913849322152</v>
      </c>
      <c r="H49" s="6">
        <v>4.2222222222222223</v>
      </c>
      <c r="I49" s="2"/>
      <c r="J49" s="2"/>
      <c r="K49" s="2"/>
      <c r="L49" s="2"/>
      <c r="M49" s="2"/>
      <c r="N49" s="2"/>
      <c r="O49" s="2"/>
    </row>
    <row r="50" spans="1:15" x14ac:dyDescent="0.15">
      <c r="A50" s="1">
        <v>45925</v>
      </c>
      <c r="B50" t="s">
        <v>2</v>
      </c>
      <c r="C50" s="5">
        <v>123.50393700787401</v>
      </c>
      <c r="D50" s="3">
        <v>8.576662292213473E-2</v>
      </c>
      <c r="E50" s="5">
        <v>65.692771653543318</v>
      </c>
      <c r="F50" s="5">
        <v>23.030157480314955</v>
      </c>
      <c r="G50" s="6">
        <v>31.914499203060252</v>
      </c>
      <c r="H50" s="6">
        <v>2.8818897637795278</v>
      </c>
      <c r="I50" s="2"/>
      <c r="J50" s="2"/>
      <c r="K50" s="2"/>
      <c r="L50" s="2"/>
      <c r="M50" s="2"/>
      <c r="N50" s="2"/>
      <c r="O50" s="2"/>
    </row>
    <row r="51" spans="1:15" x14ac:dyDescent="0.15">
      <c r="A51" s="1">
        <v>45925</v>
      </c>
      <c r="B51" t="s">
        <v>3</v>
      </c>
      <c r="C51" s="5">
        <v>171.91666666666666</v>
      </c>
      <c r="D51" s="3">
        <v>0.11938657407407406</v>
      </c>
      <c r="E51" s="5">
        <v>123.98825000000005</v>
      </c>
      <c r="F51" s="5">
        <v>30.338611111111113</v>
      </c>
      <c r="G51" s="6">
        <v>43.272680562287945</v>
      </c>
      <c r="H51" s="6">
        <v>4.6388888888888893</v>
      </c>
      <c r="I51" s="2"/>
      <c r="J51" s="2"/>
      <c r="K51" s="2"/>
      <c r="L51" s="2"/>
      <c r="M51" s="2"/>
      <c r="N51" s="2"/>
      <c r="O51" s="2"/>
    </row>
    <row r="52" spans="1:15" x14ac:dyDescent="0.15">
      <c r="A52" s="1">
        <v>45926</v>
      </c>
      <c r="B52" t="s">
        <v>2</v>
      </c>
      <c r="C52" s="5">
        <v>124.50393700787401</v>
      </c>
      <c r="D52" s="3">
        <v>8.6461067366579172E-2</v>
      </c>
      <c r="E52" s="5">
        <v>68.390125984251924</v>
      </c>
      <c r="F52" s="5">
        <v>23.680787401574815</v>
      </c>
      <c r="G52" s="6">
        <v>32.958054642043997</v>
      </c>
      <c r="H52" s="6">
        <v>2.9133858267716537</v>
      </c>
      <c r="I52" s="2"/>
      <c r="J52" s="2"/>
      <c r="K52" s="2"/>
      <c r="L52" s="2"/>
      <c r="M52" s="2"/>
      <c r="N52" s="2"/>
      <c r="O52" s="2"/>
    </row>
    <row r="53" spans="1:15" x14ac:dyDescent="0.15">
      <c r="A53" s="1">
        <v>45926</v>
      </c>
      <c r="B53" t="s">
        <v>3</v>
      </c>
      <c r="C53" s="5">
        <v>155.19444444444446</v>
      </c>
      <c r="D53" s="3">
        <v>0.10777391975308644</v>
      </c>
      <c r="E53" s="5">
        <v>102.38852777777778</v>
      </c>
      <c r="F53" s="5">
        <v>28.67805555555557</v>
      </c>
      <c r="G53" s="6">
        <v>39.584610703418655</v>
      </c>
      <c r="H53" s="6">
        <v>4.1111111111111107</v>
      </c>
      <c r="I53" s="2"/>
      <c r="J53" s="2"/>
      <c r="K53" s="2"/>
      <c r="L53" s="2"/>
      <c r="M53" s="2"/>
      <c r="N53" s="2"/>
      <c r="O53" s="2"/>
    </row>
    <row r="54" spans="1:15" x14ac:dyDescent="0.15">
      <c r="A54" s="1">
        <v>45927</v>
      </c>
      <c r="B54" t="s">
        <v>2</v>
      </c>
      <c r="C54" s="5">
        <v>131.43307086614172</v>
      </c>
      <c r="D54" s="4">
        <v>9.1272965879265089E-2</v>
      </c>
      <c r="E54" s="5">
        <v>76.294960629921249</v>
      </c>
      <c r="F54" s="5">
        <v>25.86669291338583</v>
      </c>
      <c r="G54" s="5">
        <v>34.83</v>
      </c>
      <c r="H54" s="5">
        <v>3.2125984251968505</v>
      </c>
    </row>
    <row r="55" spans="1:15" x14ac:dyDescent="0.15">
      <c r="A55" s="1">
        <v>45927</v>
      </c>
      <c r="B55" t="s">
        <v>3</v>
      </c>
      <c r="C55" s="5">
        <v>161.44444444444446</v>
      </c>
      <c r="D55" s="4">
        <v>0.112114197530864</v>
      </c>
      <c r="E55" s="5">
        <v>115.24166666666666</v>
      </c>
      <c r="F55" s="5">
        <v>27.656388888888888</v>
      </c>
      <c r="G55" s="5">
        <v>42.828974535443912</v>
      </c>
      <c r="H55" s="5">
        <v>4.333333333333333</v>
      </c>
    </row>
    <row r="56" spans="1:15" x14ac:dyDescent="0.15">
      <c r="A56" s="1">
        <v>45928</v>
      </c>
      <c r="B56" t="s">
        <v>2</v>
      </c>
      <c r="C56" s="5">
        <f>15788/127</f>
        <v>124.31496062992126</v>
      </c>
      <c r="D56" s="4">
        <f t="shared" ref="D56:D61" si="0">C56/(24*60)</f>
        <v>8.6329833770778658E-2</v>
      </c>
      <c r="E56" s="5">
        <f>8093.57/127</f>
        <v>63.728897637795271</v>
      </c>
      <c r="F56" s="5">
        <f>3124.72/127</f>
        <v>24.604094488188974</v>
      </c>
      <c r="G56" s="5">
        <f>9093.57/(15788/60)</f>
        <v>34.558791487205475</v>
      </c>
      <c r="H56" s="5">
        <f>386/127</f>
        <v>3.0393700787401574</v>
      </c>
    </row>
    <row r="57" spans="1:15" x14ac:dyDescent="0.15">
      <c r="A57" s="1">
        <v>45928</v>
      </c>
      <c r="B57" t="s">
        <v>3</v>
      </c>
      <c r="C57" s="5">
        <f>7618/36</f>
        <v>211.61111111111111</v>
      </c>
      <c r="D57" s="4">
        <f t="shared" si="0"/>
        <v>0.14695216049382717</v>
      </c>
      <c r="E57" s="5">
        <f>5876.99/36</f>
        <v>163.2497222222222</v>
      </c>
      <c r="F57" s="5">
        <f>1432.67/36</f>
        <v>39.796388888888892</v>
      </c>
      <c r="G57" s="5">
        <f>5876.99/(7618/60)</f>
        <v>46.28766080336046</v>
      </c>
      <c r="H57" s="5">
        <f>206/36</f>
        <v>5.7222222222222223</v>
      </c>
    </row>
    <row r="58" spans="1:15" x14ac:dyDescent="0.15">
      <c r="A58" s="1">
        <v>45929</v>
      </c>
      <c r="B58" t="s">
        <v>2</v>
      </c>
      <c r="C58" s="5">
        <f>15852/127</f>
        <v>124.81889763779527</v>
      </c>
      <c r="D58" s="4">
        <f t="shared" si="0"/>
        <v>8.667979002624672E-2</v>
      </c>
      <c r="E58" s="5">
        <f>9170.63/127</f>
        <v>72.209685039370072</v>
      </c>
      <c r="F58" s="5">
        <f>3207.95/127</f>
        <v>25.259448818897635</v>
      </c>
      <c r="G58" s="5">
        <f>9170.63/(15852/60)</f>
        <v>34.71093868281605</v>
      </c>
      <c r="H58" s="5">
        <f>373/127</f>
        <v>2.9370078740157481</v>
      </c>
    </row>
    <row r="59" spans="1:15" x14ac:dyDescent="0.15">
      <c r="A59" s="1">
        <v>45929</v>
      </c>
      <c r="B59" t="s">
        <v>3</v>
      </c>
      <c r="C59" s="5">
        <f>7057/36</f>
        <v>196.02777777777777</v>
      </c>
      <c r="D59" s="4">
        <f t="shared" si="0"/>
        <v>0.1361304012345679</v>
      </c>
      <c r="E59" s="5">
        <f>4957.18/36</f>
        <v>137.69944444444445</v>
      </c>
      <c r="F59" s="5">
        <f>1241.19/36</f>
        <v>34.477499999999999</v>
      </c>
      <c r="G59" s="5">
        <f>4957.18/(7057/60)</f>
        <v>42.146917953804738</v>
      </c>
      <c r="H59" s="5">
        <f>189/36</f>
        <v>5.25</v>
      </c>
    </row>
    <row r="60" spans="1:15" x14ac:dyDescent="0.15">
      <c r="A60" s="1">
        <v>45930</v>
      </c>
      <c r="B60" t="s">
        <v>2</v>
      </c>
      <c r="C60" s="5">
        <f>19745/127</f>
        <v>155.4724409448819</v>
      </c>
      <c r="D60" s="4">
        <f t="shared" si="0"/>
        <v>0.1079669728783902</v>
      </c>
      <c r="E60" s="5">
        <f>10978.97/127</f>
        <v>86.448582677165348</v>
      </c>
      <c r="F60" s="5">
        <f>3797.81/127</f>
        <v>29.904015748031494</v>
      </c>
      <c r="G60" s="5">
        <f>10978.91/(19745/60)</f>
        <v>33.362096733350214</v>
      </c>
      <c r="H60" s="5">
        <f>475/127</f>
        <v>3.7401574803149606</v>
      </c>
    </row>
    <row r="61" spans="1:15" x14ac:dyDescent="0.15">
      <c r="A61" s="1">
        <v>45930</v>
      </c>
      <c r="B61" t="s">
        <v>3</v>
      </c>
      <c r="C61" s="5">
        <f>7675/36</f>
        <v>213.19444444444446</v>
      </c>
      <c r="D61" s="4">
        <f t="shared" si="0"/>
        <v>0.1480516975308642</v>
      </c>
      <c r="E61" s="5">
        <f>5463.25/36</f>
        <v>151.75694444444446</v>
      </c>
      <c r="F61" s="5">
        <f>1342.68/36</f>
        <v>37.296666666666667</v>
      </c>
      <c r="G61" s="5">
        <f>5463.25/(7675/60)</f>
        <v>42.709446254071658</v>
      </c>
      <c r="H61" s="5">
        <f>218/36</f>
        <v>6.0555555555555554</v>
      </c>
    </row>
    <row r="62" spans="1:15" x14ac:dyDescent="0.15">
      <c r="A62" s="1">
        <v>45931</v>
      </c>
      <c r="B62" t="s">
        <v>2</v>
      </c>
      <c r="C62" s="5">
        <f>16799/127</f>
        <v>132.2755905511811</v>
      </c>
      <c r="D62" s="4">
        <f>C62/(24*60)</f>
        <v>9.1858048993875757E-2</v>
      </c>
      <c r="E62" s="5">
        <f>10368.41/127</f>
        <v>81.641023622047243</v>
      </c>
      <c r="F62" s="5">
        <f>3574.11/127</f>
        <v>28.142598425196852</v>
      </c>
      <c r="G62" s="5">
        <f>10368.41/(16799/60)</f>
        <v>37.032240014286565</v>
      </c>
      <c r="H62" s="5">
        <f>436/127</f>
        <v>3.4330708661417324</v>
      </c>
    </row>
    <row r="63" spans="1:15" x14ac:dyDescent="0.15">
      <c r="A63" s="1">
        <v>45931</v>
      </c>
      <c r="B63" t="s">
        <v>3</v>
      </c>
      <c r="C63" s="5">
        <f>6591/36</f>
        <v>183.08333333333334</v>
      </c>
      <c r="D63" s="4">
        <f>C63/(24*60)</f>
        <v>0.12714120370370371</v>
      </c>
      <c r="E63" s="5">
        <f>4791.76/36</f>
        <v>133.10444444444445</v>
      </c>
      <c r="F63" s="5">
        <f>1184.73/36</f>
        <v>32.909166666666664</v>
      </c>
      <c r="G63" s="5">
        <f>4791.76/(6591/60)</f>
        <v>43.620937642239419</v>
      </c>
      <c r="H63" s="5">
        <f>178/36</f>
        <v>4.9444444444444446</v>
      </c>
    </row>
    <row r="64" spans="1:15" x14ac:dyDescent="0.15">
      <c r="A64" s="1">
        <v>45932</v>
      </c>
      <c r="B64" t="s">
        <v>2</v>
      </c>
      <c r="C64" s="5">
        <f>15688/127</f>
        <v>123.5275590551181</v>
      </c>
      <c r="D64" s="4">
        <f>C64/(24*60)</f>
        <v>8.5783027121609789E-2</v>
      </c>
      <c r="E64" s="5">
        <f>9431.59/127</f>
        <v>74.264488188976372</v>
      </c>
      <c r="F64" s="5">
        <f>3228.21/127</f>
        <v>25.418976377952756</v>
      </c>
      <c r="G64" s="5">
        <f>9431.59/(15688/60)</f>
        <v>36.071863844977059</v>
      </c>
      <c r="H64" s="5">
        <f>383/127</f>
        <v>3.015748031496063</v>
      </c>
    </row>
    <row r="65" spans="1:8" x14ac:dyDescent="0.15">
      <c r="A65" s="1">
        <v>45932</v>
      </c>
      <c r="B65" t="s">
        <v>3</v>
      </c>
      <c r="C65" s="5">
        <f>6191/36</f>
        <v>171.97222222222223</v>
      </c>
      <c r="D65" s="4">
        <f>C65/(24*60)</f>
        <v>0.11942515432098766</v>
      </c>
      <c r="E65" s="5">
        <f>4692.01/36</f>
        <v>130.33361111111111</v>
      </c>
      <c r="F65" s="5">
        <f>1213.94/36</f>
        <v>33.720555555555556</v>
      </c>
      <c r="G65" s="5">
        <f>4692.01/(6191/60)</f>
        <v>45.472556937489905</v>
      </c>
      <c r="H65" s="5">
        <f>153/36</f>
        <v>4.25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2025-10-03T01:04:18Z</dcterms:modified>
</cp:coreProperties>
</file>