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3" i="1" l="1"/>
  <c r="J34" i="1" l="1"/>
  <c r="M34" i="1" s="1"/>
  <c r="L34" i="1" s="1"/>
  <c r="H35" i="1"/>
  <c r="J35" i="1" s="1"/>
  <c r="M35" i="1" s="1"/>
  <c r="L35" i="1" s="1"/>
  <c r="J32" i="1"/>
  <c r="M32" i="1" s="1"/>
  <c r="L32" i="1" s="1"/>
  <c r="M31" i="1"/>
  <c r="L31" i="1" s="1"/>
  <c r="J31" i="1"/>
  <c r="J30" i="1"/>
  <c r="M30" i="1" s="1"/>
  <c r="L30" i="1" s="1"/>
  <c r="M11" i="1"/>
  <c r="M12" i="1" s="1"/>
  <c r="M8" i="1"/>
  <c r="J33" i="1" l="1"/>
  <c r="M33" i="1" s="1"/>
  <c r="L33" i="1" s="1"/>
</calcChain>
</file>

<file path=xl/sharedStrings.xml><?xml version="1.0" encoding="utf-8"?>
<sst xmlns="http://schemas.openxmlformats.org/spreadsheetml/2006/main" count="117" uniqueCount="95">
  <si>
    <t>充电数据分析</t>
    <phoneticPr fontId="3" type="noConversion"/>
  </si>
  <si>
    <t xml:space="preserve">单位：长沙飞狐电动汽车充电服务有限公司                                                                                  </t>
    <phoneticPr fontId="3" type="noConversion"/>
  </si>
  <si>
    <t>结算周期:2025年06月01日至06月30日</t>
    <phoneticPr fontId="3" type="noConversion"/>
  </si>
  <si>
    <t>一、充电平台基础数据</t>
    <phoneticPr fontId="3" type="noConversion"/>
  </si>
  <si>
    <t>站点</t>
    <phoneticPr fontId="3" type="noConversion"/>
  </si>
  <si>
    <t>电力户号</t>
    <phoneticPr fontId="3" type="noConversion"/>
  </si>
  <si>
    <t>充电设备
品牌</t>
    <phoneticPr fontId="3" type="noConversion"/>
  </si>
  <si>
    <t>充电电量
(kwh)</t>
    <phoneticPr fontId="3" type="noConversion"/>
  </si>
  <si>
    <t>充电电费
(元)</t>
    <phoneticPr fontId="3" type="noConversion"/>
  </si>
  <si>
    <t>充电服务费
(元)</t>
    <phoneticPr fontId="3" type="noConversion"/>
  </si>
  <si>
    <t>充电时长
(小时)</t>
    <phoneticPr fontId="3" type="noConversion"/>
  </si>
  <si>
    <t>订单
数量</t>
    <phoneticPr fontId="3" type="noConversion"/>
  </si>
  <si>
    <t>超时占位费
(元)</t>
    <phoneticPr fontId="3" type="noConversion"/>
  </si>
  <si>
    <t>日均充电
服务费(元)</t>
    <phoneticPr fontId="3" type="noConversion"/>
  </si>
  <si>
    <t>充电枪总数量
(可用枪数/占用枪数)</t>
    <phoneticPr fontId="3" type="noConversion"/>
  </si>
  <si>
    <t>额定总功率
(kw)</t>
    <phoneticPr fontId="3" type="noConversion"/>
  </si>
  <si>
    <t>四方坪</t>
    <phoneticPr fontId="3" type="noConversion"/>
  </si>
  <si>
    <t>4303118481453</t>
    <phoneticPr fontId="3" type="noConversion"/>
  </si>
  <si>
    <t>特来电</t>
    <phoneticPr fontId="3" type="noConversion"/>
  </si>
  <si>
    <t>101/14</t>
  </si>
  <si>
    <t>4303111439077</t>
    <phoneticPr fontId="3" type="noConversion"/>
  </si>
  <si>
    <t>特来电</t>
    <phoneticPr fontId="3" type="noConversion"/>
  </si>
  <si>
    <t>23/1</t>
  </si>
  <si>
    <t>4303103737893</t>
    <phoneticPr fontId="3" type="noConversion"/>
  </si>
  <si>
    <t>3/0</t>
  </si>
  <si>
    <t>四方坪站小计</t>
    <phoneticPr fontId="3" type="noConversion"/>
  </si>
  <si>
    <t>127/15</t>
  </si>
  <si>
    <t>高  岭</t>
    <phoneticPr fontId="3" type="noConversion"/>
  </si>
  <si>
    <t>4350001671599</t>
    <phoneticPr fontId="3" type="noConversion"/>
  </si>
  <si>
    <t>12/0</t>
  </si>
  <si>
    <t>华  为</t>
    <phoneticPr fontId="3" type="noConversion"/>
  </si>
  <si>
    <t>24/0</t>
  </si>
  <si>
    <t>高岭站小计</t>
    <phoneticPr fontId="3" type="noConversion"/>
  </si>
  <si>
    <t>36/0</t>
  </si>
  <si>
    <t>总    计</t>
    <phoneticPr fontId="3" type="noConversion"/>
  </si>
  <si>
    <t>163/15</t>
  </si>
  <si>
    <t>二、电力局购电与损耗</t>
    <phoneticPr fontId="3" type="noConversion"/>
  </si>
  <si>
    <t>站点</t>
  </si>
  <si>
    <t>电力户号</t>
  </si>
  <si>
    <t>购电量
(kwh)</t>
    <phoneticPr fontId="3" type="noConversion"/>
  </si>
  <si>
    <t>购电成本
(元)</t>
    <phoneticPr fontId="3" type="noConversion"/>
  </si>
  <si>
    <t xml:space="preserve"> 功率因数
  调整电费(元)</t>
    <phoneticPr fontId="3" type="noConversion"/>
  </si>
  <si>
    <t>总电损
(kwh)</t>
    <phoneticPr fontId="3" type="noConversion"/>
  </si>
  <si>
    <t>日电损
(kwh)</t>
    <phoneticPr fontId="3" type="noConversion"/>
  </si>
  <si>
    <t>电损率</t>
    <phoneticPr fontId="3" type="noConversion"/>
  </si>
  <si>
    <t>购电平均
电价(元/kwh))</t>
    <phoneticPr fontId="3" type="noConversion"/>
  </si>
  <si>
    <t>每kwh总成本
(元)</t>
    <phoneticPr fontId="3" type="noConversion"/>
  </si>
  <si>
    <t>功率利用率</t>
    <phoneticPr fontId="3" type="noConversion"/>
  </si>
  <si>
    <t>四方坪</t>
    <phoneticPr fontId="3" type="noConversion"/>
  </si>
  <si>
    <t>4303118481453</t>
    <phoneticPr fontId="3" type="noConversion"/>
  </si>
  <si>
    <t>4303111439077</t>
    <phoneticPr fontId="3" type="noConversion"/>
  </si>
  <si>
    <t>三、充电运营效率分析</t>
    <phoneticPr fontId="3" type="noConversion"/>
  </si>
  <si>
    <t>单枪日均充电
时长(小时)</t>
    <phoneticPr fontId="3" type="noConversion"/>
  </si>
  <si>
    <t>单枪日均
利用率</t>
    <phoneticPr fontId="3" type="noConversion"/>
  </si>
  <si>
    <t>单枪日均充电
电量(kwh)</t>
    <phoneticPr fontId="3" type="noConversion"/>
  </si>
  <si>
    <t>单枪日均充电
收益(元)</t>
    <phoneticPr fontId="3" type="noConversion"/>
  </si>
  <si>
    <t>平均每小时
  充电功率(kw)</t>
    <phoneticPr fontId="3" type="noConversion"/>
  </si>
  <si>
    <t>单枪日均充电
次数</t>
    <phoneticPr fontId="3" type="noConversion"/>
  </si>
  <si>
    <t>平均每笔订单
充电电量(kwh)</t>
    <phoneticPr fontId="3" type="noConversion"/>
  </si>
  <si>
    <t>平均每笔订单
充电时长(分钟)</t>
    <phoneticPr fontId="3" type="noConversion"/>
  </si>
  <si>
    <t>每kwh
收入(元)</t>
    <phoneticPr fontId="3" type="noConversion"/>
  </si>
  <si>
    <t>4303118481453</t>
  </si>
  <si>
    <t>4303111439077</t>
  </si>
  <si>
    <t>四方坪站平均</t>
    <phoneticPr fontId="3" type="noConversion"/>
  </si>
  <si>
    <t>两站平均</t>
    <phoneticPr fontId="3" type="noConversion"/>
  </si>
  <si>
    <t>四、充电毛利核算</t>
    <phoneticPr fontId="3" type="noConversion"/>
  </si>
  <si>
    <t>充电总收入
(元)</t>
    <phoneticPr fontId="3" type="noConversion"/>
  </si>
  <si>
    <t>充电总成本(元)</t>
    <phoneticPr fontId="3" type="noConversion"/>
  </si>
  <si>
    <t>毛        利</t>
    <phoneticPr fontId="3" type="noConversion"/>
  </si>
  <si>
    <t>总电费</t>
    <phoneticPr fontId="3" type="noConversion"/>
  </si>
  <si>
    <t>平台服务费(元)</t>
    <phoneticPr fontId="3" type="noConversion"/>
  </si>
  <si>
    <t>交易手续费</t>
    <phoneticPr fontId="3" type="noConversion"/>
  </si>
  <si>
    <t>代金券
 金额(元)</t>
    <phoneticPr fontId="3" type="noConversion"/>
  </si>
  <si>
    <t>其它</t>
    <phoneticPr fontId="3" type="noConversion"/>
  </si>
  <si>
    <t>小计</t>
    <phoneticPr fontId="3" type="noConversion"/>
  </si>
  <si>
    <t>每kwh
毛利(元)</t>
    <phoneticPr fontId="3" type="noConversion"/>
  </si>
  <si>
    <t>毛利率</t>
    <phoneticPr fontId="3" type="noConversion"/>
  </si>
  <si>
    <t>毛利润(元)</t>
    <phoneticPr fontId="3" type="noConversion"/>
  </si>
  <si>
    <t>4303103737893</t>
    <phoneticPr fontId="3" type="noConversion"/>
  </si>
  <si>
    <t>五、用户行为分析</t>
    <phoneticPr fontId="3" type="noConversion"/>
  </si>
  <si>
    <t>充电各时段占比</t>
    <phoneticPr fontId="3" type="noConversion"/>
  </si>
  <si>
    <t>车流量与充电分析</t>
    <phoneticPr fontId="3" type="noConversion"/>
  </si>
  <si>
    <t>超时占位分析</t>
    <phoneticPr fontId="3" type="noConversion"/>
  </si>
  <si>
    <t>尖</t>
    <phoneticPr fontId="3" type="noConversion"/>
  </si>
  <si>
    <t>峰</t>
    <phoneticPr fontId="3" type="noConversion"/>
  </si>
  <si>
    <t>平</t>
    <phoneticPr fontId="3" type="noConversion"/>
  </si>
  <si>
    <t>谷</t>
    <phoneticPr fontId="3" type="noConversion"/>
  </si>
  <si>
    <t>电车进站数量</t>
    <phoneticPr fontId="3" type="noConversion"/>
  </si>
  <si>
    <t>充电车辆数量</t>
    <phoneticPr fontId="3" type="noConversion"/>
  </si>
  <si>
    <t>进站车辆充电率</t>
    <phoneticPr fontId="3" type="noConversion"/>
  </si>
  <si>
    <t>充电完成率</t>
    <phoneticPr fontId="3" type="noConversion"/>
  </si>
  <si>
    <t>总充电时长(分钟)</t>
    <phoneticPr fontId="3" type="noConversion"/>
  </si>
  <si>
    <t>超时占位时长(分钟)</t>
    <phoneticPr fontId="3" type="noConversion"/>
  </si>
  <si>
    <t>超时占位率</t>
    <phoneticPr fontId="3" type="noConversion"/>
  </si>
  <si>
    <t>高岭站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</si>
</sst>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#,##0.00_ "/>
    <numFmt numFmtId="178" formatCode="#,##0.00000000000_ "/>
  </numFmts>
  <fonts count="6" x14ac:knownFonts="1">
    <font>
      <sz val="11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" fontId="5" fillId="5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4" fontId="4" fillId="0" borderId="4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 applyAlignment="1">
      <alignment vertical="center"/>
    </xf>
    <xf numFmtId="10" fontId="5" fillId="5" borderId="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0" fontId="0" fillId="5" borderId="4" xfId="0" applyNumberFormat="1" applyFill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0" fontId="5" fillId="5" borderId="5" xfId="0" applyNumberFormat="1" applyFont="1" applyFill="1" applyBorder="1" applyAlignment="1">
      <alignment horizontal="center" vertical="center"/>
    </xf>
    <xf numFmtId="177" fontId="5" fillId="5" borderId="4" xfId="0" applyNumberFormat="1" applyFont="1" applyFill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5" borderId="4" xfId="0" quotePrefix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quotePrefix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5" fillId="5" borderId="6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4" fontId="5" fillId="5" borderId="5" xfId="0" applyNumberFormat="1" applyFont="1" applyFill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0"/>
  <sheetViews>
    <sheetView tabSelected="1" topLeftCell="A28" workbookViewId="0">
      <selection activeCell="L46" sqref="L46"/>
    </sheetView>
  </sheetViews>
  <sheetFormatPr defaultRowHeight="13.5" x14ac:dyDescent="0.15"/>
  <cols>
    <col min="1" max="1" width="9" style="1"/>
    <col min="2" max="2" width="14.125" style="1" customWidth="1"/>
    <col min="3" max="3" width="9.25" style="1" customWidth="1"/>
    <col min="4" max="4" width="14.125" style="1" customWidth="1"/>
    <col min="5" max="5" width="13.375" style="1" customWidth="1"/>
    <col min="6" max="6" width="14.875" style="1" customWidth="1"/>
    <col min="7" max="7" width="15.125" style="1" customWidth="1"/>
    <col min="8" max="8" width="9.625" style="1" customWidth="1"/>
    <col min="9" max="9" width="8.25" style="1" customWidth="1"/>
    <col min="10" max="10" width="12.125" style="1" customWidth="1"/>
    <col min="11" max="11" width="15.5" style="1" customWidth="1"/>
    <col min="12" max="12" width="19.375" style="1" customWidth="1"/>
    <col min="13" max="13" width="17.75" style="1" customWidth="1"/>
    <col min="14" max="14" width="11.125" style="1" customWidth="1"/>
    <col min="15" max="15" width="20.5" style="1" bestFit="1" customWidth="1"/>
    <col min="16" max="16" width="12.75" style="1" bestFit="1" customWidth="1"/>
    <col min="17" max="17" width="14.25" style="1" customWidth="1"/>
    <col min="18" max="16384" width="9" style="1"/>
  </cols>
  <sheetData>
    <row r="1" spans="1:17" ht="18.75" x14ac:dyDescent="0.1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7" x14ac:dyDescent="0.15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 t="s">
        <v>2</v>
      </c>
      <c r="M2" s="103"/>
    </row>
    <row r="3" spans="1:17" x14ac:dyDescent="0.15">
      <c r="A3" s="104" t="s">
        <v>3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6"/>
    </row>
    <row r="4" spans="1:17" ht="27" x14ac:dyDescent="0.15">
      <c r="A4" s="2" t="s">
        <v>4</v>
      </c>
      <c r="B4" s="2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81" t="s">
        <v>11</v>
      </c>
      <c r="I4" s="55"/>
      <c r="J4" s="3" t="s">
        <v>12</v>
      </c>
      <c r="K4" s="3" t="s">
        <v>13</v>
      </c>
      <c r="L4" s="3" t="s">
        <v>14</v>
      </c>
      <c r="M4" s="3" t="s">
        <v>15</v>
      </c>
    </row>
    <row r="5" spans="1:17" x14ac:dyDescent="0.15">
      <c r="A5" s="100" t="s">
        <v>16</v>
      </c>
      <c r="B5" s="4" t="s">
        <v>17</v>
      </c>
      <c r="C5" s="2" t="s">
        <v>18</v>
      </c>
      <c r="D5" s="2">
        <v>267121.68</v>
      </c>
      <c r="E5" s="2">
        <v>144182.17000000001</v>
      </c>
      <c r="F5" s="2">
        <v>86336.81</v>
      </c>
      <c r="G5" s="5">
        <v>7702.13</v>
      </c>
      <c r="H5" s="53">
        <v>10768</v>
      </c>
      <c r="I5" s="55"/>
      <c r="J5" s="2"/>
      <c r="K5" s="6">
        <v>2877.89</v>
      </c>
      <c r="L5" s="2" t="s">
        <v>19</v>
      </c>
      <c r="M5" s="2">
        <v>7240</v>
      </c>
    </row>
    <row r="6" spans="1:17" x14ac:dyDescent="0.15">
      <c r="A6" s="100"/>
      <c r="B6" s="4" t="s">
        <v>20</v>
      </c>
      <c r="C6" s="2" t="s">
        <v>21</v>
      </c>
      <c r="D6" s="2">
        <v>73548.539999999994</v>
      </c>
      <c r="E6" s="2">
        <v>39140.129999999997</v>
      </c>
      <c r="F6" s="2">
        <v>23947.13</v>
      </c>
      <c r="G6" s="5">
        <v>2008.67</v>
      </c>
      <c r="H6" s="53">
        <v>3055</v>
      </c>
      <c r="I6" s="55"/>
      <c r="J6" s="2"/>
      <c r="K6" s="6">
        <v>798.24</v>
      </c>
      <c r="L6" s="7" t="s">
        <v>22</v>
      </c>
      <c r="M6" s="8">
        <v>1600</v>
      </c>
    </row>
    <row r="7" spans="1:17" x14ac:dyDescent="0.15">
      <c r="A7" s="100"/>
      <c r="B7" s="4" t="s">
        <v>23</v>
      </c>
      <c r="C7" s="2" t="s">
        <v>21</v>
      </c>
      <c r="D7" s="2">
        <v>5606.9</v>
      </c>
      <c r="E7" s="9">
        <v>2879.69</v>
      </c>
      <c r="F7" s="9">
        <v>1758.78</v>
      </c>
      <c r="G7" s="10">
        <v>156.75</v>
      </c>
      <c r="H7" s="101">
        <v>246</v>
      </c>
      <c r="I7" s="85"/>
      <c r="J7" s="9"/>
      <c r="K7" s="6">
        <v>58.63</v>
      </c>
      <c r="L7" s="9" t="s">
        <v>24</v>
      </c>
      <c r="M7" s="9">
        <v>150</v>
      </c>
      <c r="N7" s="11"/>
    </row>
    <row r="8" spans="1:17" x14ac:dyDescent="0.15">
      <c r="A8" s="97" t="s">
        <v>25</v>
      </c>
      <c r="B8" s="98"/>
      <c r="C8" s="99"/>
      <c r="D8" s="12">
        <v>346277.12</v>
      </c>
      <c r="E8" s="12">
        <v>186201.99</v>
      </c>
      <c r="F8" s="12">
        <v>112042.72</v>
      </c>
      <c r="G8" s="12">
        <v>9867.5499999999993</v>
      </c>
      <c r="H8" s="88">
        <v>14069</v>
      </c>
      <c r="I8" s="60"/>
      <c r="J8" s="13"/>
      <c r="K8" s="14">
        <v>3734.76</v>
      </c>
      <c r="L8" s="15" t="s">
        <v>26</v>
      </c>
      <c r="M8" s="15">
        <f>SUM(M5:M7)</f>
        <v>8990</v>
      </c>
      <c r="O8" s="16"/>
    </row>
    <row r="9" spans="1:17" x14ac:dyDescent="0.15">
      <c r="A9" s="82" t="s">
        <v>27</v>
      </c>
      <c r="B9" s="94" t="s">
        <v>28</v>
      </c>
      <c r="C9" s="2" t="s">
        <v>18</v>
      </c>
      <c r="D9" s="2">
        <v>27442.240000000002</v>
      </c>
      <c r="E9" s="2">
        <v>15671.95</v>
      </c>
      <c r="F9" s="2">
        <v>5902.22</v>
      </c>
      <c r="G9" s="5">
        <v>654.35</v>
      </c>
      <c r="H9" s="53">
        <v>978</v>
      </c>
      <c r="I9" s="55"/>
      <c r="J9" s="2">
        <v>265.07</v>
      </c>
      <c r="K9" s="6">
        <v>196.74</v>
      </c>
      <c r="L9" s="2" t="s">
        <v>29</v>
      </c>
      <c r="M9" s="2">
        <v>960</v>
      </c>
      <c r="O9" s="16"/>
      <c r="P9" s="16"/>
    </row>
    <row r="10" spans="1:17" x14ac:dyDescent="0.15">
      <c r="A10" s="83"/>
      <c r="B10" s="94"/>
      <c r="C10" s="2" t="s">
        <v>30</v>
      </c>
      <c r="D10" s="2">
        <v>86721.49</v>
      </c>
      <c r="E10" s="2">
        <v>52657.919999999998</v>
      </c>
      <c r="F10" s="2">
        <v>18186.54</v>
      </c>
      <c r="G10" s="5">
        <v>1944.52</v>
      </c>
      <c r="H10" s="53">
        <v>3078</v>
      </c>
      <c r="I10" s="55"/>
      <c r="J10" s="2">
        <v>315.27999999999997</v>
      </c>
      <c r="K10" s="6">
        <v>606.22</v>
      </c>
      <c r="L10" s="2" t="s">
        <v>31</v>
      </c>
      <c r="M10" s="2">
        <v>1200</v>
      </c>
      <c r="O10" s="16"/>
      <c r="P10" s="16"/>
      <c r="Q10" s="16"/>
    </row>
    <row r="11" spans="1:17" x14ac:dyDescent="0.15">
      <c r="A11" s="79" t="s">
        <v>32</v>
      </c>
      <c r="B11" s="80"/>
      <c r="C11" s="60"/>
      <c r="D11" s="12">
        <v>114163.73</v>
      </c>
      <c r="E11" s="12">
        <v>68329.87</v>
      </c>
      <c r="F11" s="12">
        <v>24088.76</v>
      </c>
      <c r="G11" s="12">
        <v>2598.87</v>
      </c>
      <c r="H11" s="88">
        <v>4056</v>
      </c>
      <c r="I11" s="60"/>
      <c r="J11" s="12">
        <v>580.35</v>
      </c>
      <c r="K11" s="14">
        <v>802.96</v>
      </c>
      <c r="L11" s="15" t="s">
        <v>33</v>
      </c>
      <c r="M11" s="15">
        <f>SUM(M9:M10)</f>
        <v>2160</v>
      </c>
    </row>
    <row r="12" spans="1:17" x14ac:dyDescent="0.15">
      <c r="A12" s="63" t="s">
        <v>34</v>
      </c>
      <c r="B12" s="64"/>
      <c r="C12" s="65"/>
      <c r="D12" s="17">
        <v>460440.85</v>
      </c>
      <c r="E12" s="17">
        <v>254531.86</v>
      </c>
      <c r="F12" s="17">
        <v>136131.48000000001</v>
      </c>
      <c r="G12" s="17">
        <v>12466.42</v>
      </c>
      <c r="H12" s="89">
        <v>18125</v>
      </c>
      <c r="I12" s="65"/>
      <c r="J12" s="17">
        <v>580.35</v>
      </c>
      <c r="K12" s="18">
        <v>4537.72</v>
      </c>
      <c r="L12" s="19" t="s">
        <v>35</v>
      </c>
      <c r="M12" s="19">
        <f>M11+M8</f>
        <v>11150</v>
      </c>
    </row>
    <row r="13" spans="1:17" x14ac:dyDescent="0.15">
      <c r="A13" s="90" t="s">
        <v>36</v>
      </c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2"/>
    </row>
    <row r="14" spans="1:17" ht="27" x14ac:dyDescent="0.15">
      <c r="A14" s="2" t="s">
        <v>37</v>
      </c>
      <c r="B14" s="53" t="s">
        <v>38</v>
      </c>
      <c r="C14" s="55"/>
      <c r="D14" s="3" t="s">
        <v>39</v>
      </c>
      <c r="E14" s="3" t="s">
        <v>40</v>
      </c>
      <c r="F14" s="20" t="s">
        <v>41</v>
      </c>
      <c r="G14" s="3" t="s">
        <v>42</v>
      </c>
      <c r="H14" s="81" t="s">
        <v>43</v>
      </c>
      <c r="I14" s="55"/>
      <c r="J14" s="2" t="s">
        <v>44</v>
      </c>
      <c r="K14" s="3" t="s">
        <v>45</v>
      </c>
      <c r="L14" s="21" t="s">
        <v>46</v>
      </c>
      <c r="M14" s="3" t="s">
        <v>47</v>
      </c>
    </row>
    <row r="15" spans="1:17" x14ac:dyDescent="0.15">
      <c r="A15" s="82" t="s">
        <v>48</v>
      </c>
      <c r="B15" s="93" t="s">
        <v>49</v>
      </c>
      <c r="C15" s="94"/>
      <c r="D15" s="2">
        <v>299640</v>
      </c>
      <c r="E15" s="2">
        <v>151783.57</v>
      </c>
      <c r="F15" s="2">
        <v>-620.66</v>
      </c>
      <c r="G15" s="5">
        <v>32518.32</v>
      </c>
      <c r="H15" s="95">
        <v>1083.94</v>
      </c>
      <c r="I15" s="96"/>
      <c r="J15" s="22">
        <v>0.1085</v>
      </c>
      <c r="K15" s="6">
        <v>0.5</v>
      </c>
      <c r="L15" s="23">
        <v>0.56999999999999995</v>
      </c>
      <c r="M15" s="22">
        <v>5.1200000000000002E-2</v>
      </c>
    </row>
    <row r="16" spans="1:17" x14ac:dyDescent="0.15">
      <c r="A16" s="83"/>
      <c r="B16" s="93" t="s">
        <v>50</v>
      </c>
      <c r="C16" s="94"/>
      <c r="D16" s="2">
        <v>82980</v>
      </c>
      <c r="E16" s="2">
        <v>41508.36</v>
      </c>
      <c r="F16" s="2">
        <v>-282.52999999999997</v>
      </c>
      <c r="G16" s="5">
        <v>9431.4599999999991</v>
      </c>
      <c r="H16" s="95">
        <v>314.38</v>
      </c>
      <c r="I16" s="96"/>
      <c r="J16" s="22">
        <v>0.1137</v>
      </c>
      <c r="K16" s="6">
        <v>0.5</v>
      </c>
      <c r="L16" s="23">
        <v>0.56000000000000005</v>
      </c>
      <c r="M16" s="22">
        <v>6.3799999999999996E-2</v>
      </c>
      <c r="O16" s="24"/>
    </row>
    <row r="17" spans="1:13" x14ac:dyDescent="0.15">
      <c r="A17" s="79" t="s">
        <v>25</v>
      </c>
      <c r="B17" s="80"/>
      <c r="C17" s="60"/>
      <c r="D17" s="12">
        <v>382620</v>
      </c>
      <c r="E17" s="12">
        <v>193291.93</v>
      </c>
      <c r="F17" s="12">
        <v>-903.19</v>
      </c>
      <c r="G17" s="12">
        <v>41949.78</v>
      </c>
      <c r="H17" s="61">
        <v>1398.33</v>
      </c>
      <c r="I17" s="62"/>
      <c r="J17" s="25">
        <v>0.1096</v>
      </c>
      <c r="K17" s="14">
        <v>0.5</v>
      </c>
      <c r="L17" s="26">
        <v>0.56000000000000005</v>
      </c>
      <c r="M17" s="27">
        <v>5.3499999999999999E-2</v>
      </c>
    </row>
    <row r="18" spans="1:13" x14ac:dyDescent="0.15">
      <c r="A18" s="13" t="s">
        <v>27</v>
      </c>
      <c r="B18" s="59" t="s">
        <v>28</v>
      </c>
      <c r="C18" s="60"/>
      <c r="D18" s="13">
        <v>127170</v>
      </c>
      <c r="E18" s="13">
        <v>71758.92</v>
      </c>
      <c r="F18" s="13">
        <v>-494.08</v>
      </c>
      <c r="G18" s="12">
        <v>13006.27</v>
      </c>
      <c r="H18" s="61">
        <v>433.54</v>
      </c>
      <c r="I18" s="62"/>
      <c r="J18" s="25">
        <v>0.1023</v>
      </c>
      <c r="K18" s="14">
        <v>0.56000000000000005</v>
      </c>
      <c r="L18" s="26">
        <v>0.62</v>
      </c>
      <c r="M18" s="27">
        <v>7.3400000000000007E-2</v>
      </c>
    </row>
    <row r="19" spans="1:13" x14ac:dyDescent="0.15">
      <c r="A19" s="63" t="s">
        <v>34</v>
      </c>
      <c r="B19" s="64"/>
      <c r="C19" s="65"/>
      <c r="D19" s="17">
        <v>509790</v>
      </c>
      <c r="E19" s="17">
        <v>265050.84999999998</v>
      </c>
      <c r="F19" s="17">
        <v>-1397.27</v>
      </c>
      <c r="G19" s="17">
        <v>54956.05</v>
      </c>
      <c r="H19" s="66">
        <v>1831.87</v>
      </c>
      <c r="I19" s="67"/>
      <c r="J19" s="28">
        <v>0.10780000000000001</v>
      </c>
      <c r="K19" s="18">
        <v>0.52</v>
      </c>
      <c r="L19" s="29">
        <v>0.56999999999999995</v>
      </c>
      <c r="M19" s="22">
        <v>5.74E-2</v>
      </c>
    </row>
    <row r="20" spans="1:13" x14ac:dyDescent="0.15">
      <c r="A20" s="48" t="s">
        <v>51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50"/>
    </row>
    <row r="21" spans="1:13" ht="27" x14ac:dyDescent="0.15">
      <c r="A21" s="2" t="s">
        <v>37</v>
      </c>
      <c r="B21" s="53" t="s">
        <v>38</v>
      </c>
      <c r="C21" s="55"/>
      <c r="D21" s="3" t="s">
        <v>52</v>
      </c>
      <c r="E21" s="3" t="s">
        <v>53</v>
      </c>
      <c r="F21" s="3" t="s">
        <v>54</v>
      </c>
      <c r="G21" s="3" t="s">
        <v>55</v>
      </c>
      <c r="H21" s="81" t="s">
        <v>56</v>
      </c>
      <c r="I21" s="55"/>
      <c r="J21" s="3" t="s">
        <v>57</v>
      </c>
      <c r="K21" s="3" t="s">
        <v>58</v>
      </c>
      <c r="L21" s="21" t="s">
        <v>59</v>
      </c>
      <c r="M21" s="3" t="s">
        <v>60</v>
      </c>
    </row>
    <row r="22" spans="1:13" x14ac:dyDescent="0.15">
      <c r="A22" s="82" t="s">
        <v>16</v>
      </c>
      <c r="B22" s="84" t="s">
        <v>61</v>
      </c>
      <c r="C22" s="85"/>
      <c r="D22" s="30">
        <v>2.54</v>
      </c>
      <c r="E22" s="31">
        <v>0.10580000000000001</v>
      </c>
      <c r="F22" s="30">
        <v>88.16</v>
      </c>
      <c r="G22" s="30">
        <v>28.49</v>
      </c>
      <c r="H22" s="86">
        <v>34.68</v>
      </c>
      <c r="I22" s="87"/>
      <c r="J22" s="30">
        <v>3.55</v>
      </c>
      <c r="K22" s="30">
        <v>24.81</v>
      </c>
      <c r="L22" s="32">
        <v>42.92</v>
      </c>
      <c r="M22" s="2">
        <v>0.86</v>
      </c>
    </row>
    <row r="23" spans="1:13" x14ac:dyDescent="0.15">
      <c r="A23" s="83"/>
      <c r="B23" s="84" t="s">
        <v>62</v>
      </c>
      <c r="C23" s="85"/>
      <c r="D23" s="30">
        <v>2.79</v>
      </c>
      <c r="E23" s="31">
        <v>0.1163</v>
      </c>
      <c r="F23" s="30">
        <v>106.59</v>
      </c>
      <c r="G23" s="30">
        <v>34.71</v>
      </c>
      <c r="H23" s="86">
        <v>36.619999999999997</v>
      </c>
      <c r="I23" s="87"/>
      <c r="J23" s="30">
        <v>4.43</v>
      </c>
      <c r="K23" s="30">
        <v>24.07</v>
      </c>
      <c r="L23" s="32">
        <v>39.450000000000003</v>
      </c>
      <c r="M23" s="2">
        <v>0.86</v>
      </c>
    </row>
    <row r="24" spans="1:13" x14ac:dyDescent="0.15">
      <c r="A24" s="79" t="s">
        <v>63</v>
      </c>
      <c r="B24" s="80"/>
      <c r="C24" s="60"/>
      <c r="D24" s="14">
        <v>2.57</v>
      </c>
      <c r="E24" s="25">
        <v>0.1071</v>
      </c>
      <c r="F24" s="14">
        <v>90.89</v>
      </c>
      <c r="G24" s="14">
        <v>29.41</v>
      </c>
      <c r="H24" s="61">
        <v>35.090000000000003</v>
      </c>
      <c r="I24" s="62"/>
      <c r="J24" s="14">
        <v>3.69</v>
      </c>
      <c r="K24" s="14">
        <v>24.61</v>
      </c>
      <c r="L24" s="33">
        <v>42.08</v>
      </c>
      <c r="M24" s="15">
        <v>0.86</v>
      </c>
    </row>
    <row r="25" spans="1:13" x14ac:dyDescent="0.15">
      <c r="A25" s="13" t="s">
        <v>27</v>
      </c>
      <c r="B25" s="59" t="s">
        <v>28</v>
      </c>
      <c r="C25" s="60"/>
      <c r="D25" s="14">
        <v>2.41</v>
      </c>
      <c r="E25" s="25">
        <v>0.1004</v>
      </c>
      <c r="F25" s="14">
        <v>105.71</v>
      </c>
      <c r="G25" s="14">
        <v>22.3</v>
      </c>
      <c r="H25" s="61">
        <v>43.93</v>
      </c>
      <c r="I25" s="62"/>
      <c r="J25" s="14">
        <v>3.76</v>
      </c>
      <c r="K25" s="14">
        <v>28.15</v>
      </c>
      <c r="L25" s="33">
        <v>38.44</v>
      </c>
      <c r="M25" s="15">
        <v>0.81</v>
      </c>
    </row>
    <row r="26" spans="1:13" x14ac:dyDescent="0.15">
      <c r="A26" s="63" t="s">
        <v>64</v>
      </c>
      <c r="B26" s="64"/>
      <c r="C26" s="65"/>
      <c r="D26" s="18">
        <v>2.5299999999999998</v>
      </c>
      <c r="E26" s="28">
        <v>0.10539999999999999</v>
      </c>
      <c r="F26" s="18">
        <v>94.16</v>
      </c>
      <c r="G26" s="18">
        <v>27.84</v>
      </c>
      <c r="H26" s="66">
        <v>36.93</v>
      </c>
      <c r="I26" s="67"/>
      <c r="J26" s="18">
        <v>3.71</v>
      </c>
      <c r="K26" s="18">
        <v>25.4</v>
      </c>
      <c r="L26" s="34">
        <v>41.27</v>
      </c>
      <c r="M26" s="19">
        <v>0.85</v>
      </c>
    </row>
    <row r="27" spans="1:13" x14ac:dyDescent="0.15">
      <c r="A27" s="48" t="s">
        <v>65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50"/>
    </row>
    <row r="28" spans="1:13" x14ac:dyDescent="0.15">
      <c r="A28" s="51" t="s">
        <v>37</v>
      </c>
      <c r="B28" s="68" t="s">
        <v>38</v>
      </c>
      <c r="C28" s="69"/>
      <c r="D28" s="72" t="s">
        <v>66</v>
      </c>
      <c r="E28" s="74" t="s">
        <v>67</v>
      </c>
      <c r="F28" s="75"/>
      <c r="G28" s="75"/>
      <c r="H28" s="75"/>
      <c r="I28" s="75"/>
      <c r="J28" s="76"/>
      <c r="K28" s="74" t="s">
        <v>68</v>
      </c>
      <c r="L28" s="75"/>
      <c r="M28" s="76"/>
    </row>
    <row r="29" spans="1:13" ht="27" x14ac:dyDescent="0.15">
      <c r="A29" s="52"/>
      <c r="B29" s="70"/>
      <c r="C29" s="71"/>
      <c r="D29" s="73"/>
      <c r="E29" s="35" t="s">
        <v>69</v>
      </c>
      <c r="F29" s="35" t="s">
        <v>70</v>
      </c>
      <c r="G29" s="35" t="s">
        <v>71</v>
      </c>
      <c r="H29" s="36" t="s">
        <v>72</v>
      </c>
      <c r="I29" s="35" t="s">
        <v>73</v>
      </c>
      <c r="J29" s="37" t="s">
        <v>74</v>
      </c>
      <c r="K29" s="3" t="s">
        <v>75</v>
      </c>
      <c r="L29" s="23" t="s">
        <v>76</v>
      </c>
      <c r="M29" s="35" t="s">
        <v>77</v>
      </c>
    </row>
    <row r="30" spans="1:13" x14ac:dyDescent="0.15">
      <c r="A30" s="77" t="s">
        <v>16</v>
      </c>
      <c r="B30" s="56" t="s">
        <v>61</v>
      </c>
      <c r="C30" s="56"/>
      <c r="D30" s="5">
        <v>230518.98</v>
      </c>
      <c r="E30" s="5">
        <v>151162.91</v>
      </c>
      <c r="F30" s="10">
        <v>3453.47</v>
      </c>
      <c r="G30" s="10">
        <v>1383.11</v>
      </c>
      <c r="H30" s="9">
        <v>600.5</v>
      </c>
      <c r="I30" s="38"/>
      <c r="J30" s="10">
        <f>IFERROR((I30+H30+G30+F30+E30),"")</f>
        <v>156599.99</v>
      </c>
      <c r="K30" s="2">
        <v>0.28999999999999998</v>
      </c>
      <c r="L30" s="39">
        <f>IFERROR((M30/D30),"")</f>
        <v>0.32066335709103005</v>
      </c>
      <c r="M30" s="40">
        <f>IFERROR((D30-J30),"")</f>
        <v>73918.99000000002</v>
      </c>
    </row>
    <row r="31" spans="1:13" x14ac:dyDescent="0.15">
      <c r="A31" s="77"/>
      <c r="B31" s="56" t="s">
        <v>62</v>
      </c>
      <c r="C31" s="56"/>
      <c r="D31" s="5">
        <v>63087.26</v>
      </c>
      <c r="E31" s="5">
        <v>41225.83</v>
      </c>
      <c r="F31" s="10">
        <v>957.89</v>
      </c>
      <c r="G31" s="9">
        <v>378.52</v>
      </c>
      <c r="H31" s="9">
        <v>400</v>
      </c>
      <c r="I31" s="38"/>
      <c r="J31" s="10">
        <f t="shared" ref="J31:J34" si="0">IFERROR((I31+H31+G31+F31+E31),"")</f>
        <v>42962.240000000005</v>
      </c>
      <c r="K31" s="2">
        <v>0.3</v>
      </c>
      <c r="L31" s="39">
        <f t="shared" ref="L31:L35" si="1">IFERROR((M31/D31),"")</f>
        <v>0.31900291754626842</v>
      </c>
      <c r="M31" s="40">
        <f t="shared" ref="M31:M34" si="2">IFERROR((D31-J31),"")</f>
        <v>20125.019999999997</v>
      </c>
    </row>
    <row r="32" spans="1:13" x14ac:dyDescent="0.15">
      <c r="A32" s="77"/>
      <c r="B32" s="78" t="s">
        <v>78</v>
      </c>
      <c r="C32" s="56"/>
      <c r="D32" s="5">
        <v>4638.47</v>
      </c>
      <c r="E32" s="2">
        <v>2879.69</v>
      </c>
      <c r="F32" s="9">
        <v>70.349999999999994</v>
      </c>
      <c r="G32" s="9">
        <v>27.83</v>
      </c>
      <c r="H32" s="9">
        <v>81.010000000000005</v>
      </c>
      <c r="I32" s="38"/>
      <c r="J32" s="10">
        <f t="shared" si="0"/>
        <v>3058.88</v>
      </c>
      <c r="K32" s="2">
        <v>0.3</v>
      </c>
      <c r="L32" s="39">
        <f t="shared" si="1"/>
        <v>0.34054116982539501</v>
      </c>
      <c r="M32" s="40">
        <f t="shared" si="2"/>
        <v>1579.5900000000001</v>
      </c>
    </row>
    <row r="33" spans="1:13" x14ac:dyDescent="0.15">
      <c r="A33" s="79" t="s">
        <v>25</v>
      </c>
      <c r="B33" s="80"/>
      <c r="C33" s="60"/>
      <c r="D33" s="12">
        <v>298244.71000000002</v>
      </c>
      <c r="E33" s="12">
        <v>195268.43</v>
      </c>
      <c r="F33" s="12">
        <v>4481.71</v>
      </c>
      <c r="G33" s="12">
        <v>1789.47</v>
      </c>
      <c r="H33" s="13">
        <f>H30+H31+H32</f>
        <v>1081.51</v>
      </c>
      <c r="I33" s="13"/>
      <c r="J33" s="12">
        <f>IFERROR((I33+H33+G33+F33+E33),"")</f>
        <v>202621.12</v>
      </c>
      <c r="K33" s="15">
        <v>0.3</v>
      </c>
      <c r="L33" s="41">
        <f t="shared" si="1"/>
        <v>0.32062124421251265</v>
      </c>
      <c r="M33" s="42">
        <f t="shared" si="2"/>
        <v>95623.590000000026</v>
      </c>
    </row>
    <row r="34" spans="1:13" x14ac:dyDescent="0.15">
      <c r="A34" s="13" t="s">
        <v>27</v>
      </c>
      <c r="B34" s="57" t="s">
        <v>28</v>
      </c>
      <c r="C34" s="58"/>
      <c r="D34" s="12">
        <v>92998.98</v>
      </c>
      <c r="E34" s="12">
        <v>71264.84</v>
      </c>
      <c r="F34" s="13">
        <v>0</v>
      </c>
      <c r="G34" s="13">
        <v>554.51</v>
      </c>
      <c r="H34" s="13">
        <v>710.85</v>
      </c>
      <c r="I34" s="13"/>
      <c r="J34" s="12">
        <f t="shared" si="0"/>
        <v>72530.2</v>
      </c>
      <c r="K34" s="15">
        <v>0.19</v>
      </c>
      <c r="L34" s="41">
        <f t="shared" si="1"/>
        <v>0.22009682256730126</v>
      </c>
      <c r="M34" s="42">
        <f t="shared" si="2"/>
        <v>20468.78</v>
      </c>
    </row>
    <row r="35" spans="1:13" x14ac:dyDescent="0.15">
      <c r="A35" s="47" t="s">
        <v>34</v>
      </c>
      <c r="B35" s="47"/>
      <c r="C35" s="47"/>
      <c r="D35" s="17">
        <v>391243.69</v>
      </c>
      <c r="E35" s="17">
        <v>266533.27</v>
      </c>
      <c r="F35" s="17">
        <v>4481.71</v>
      </c>
      <c r="G35" s="17">
        <v>2343.98</v>
      </c>
      <c r="H35" s="19">
        <f>H34+H33</f>
        <v>1792.3600000000001</v>
      </c>
      <c r="I35" s="19"/>
      <c r="J35" s="17">
        <f>IFERROR((I35+H35+G35+F35+E35),"")</f>
        <v>275151.32</v>
      </c>
      <c r="K35" s="19">
        <v>0.28000000000000003</v>
      </c>
      <c r="L35" s="43">
        <f t="shared" si="1"/>
        <v>0.29672649800435119</v>
      </c>
      <c r="M35" s="44">
        <f>IFERROR((D35-J35),"")</f>
        <v>116092.37</v>
      </c>
    </row>
    <row r="36" spans="1:13" x14ac:dyDescent="0.15">
      <c r="A36" s="48" t="s">
        <v>79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50"/>
    </row>
    <row r="37" spans="1:13" x14ac:dyDescent="0.15">
      <c r="A37" s="51" t="s">
        <v>4</v>
      </c>
      <c r="B37" s="53" t="s">
        <v>80</v>
      </c>
      <c r="C37" s="54"/>
      <c r="D37" s="54"/>
      <c r="E37" s="55"/>
      <c r="F37" s="53" t="s">
        <v>81</v>
      </c>
      <c r="G37" s="54"/>
      <c r="H37" s="54"/>
      <c r="I37" s="54"/>
      <c r="J37" s="55"/>
      <c r="K37" s="56" t="s">
        <v>82</v>
      </c>
      <c r="L37" s="56"/>
      <c r="M37" s="56"/>
    </row>
    <row r="38" spans="1:13" x14ac:dyDescent="0.15">
      <c r="A38" s="52"/>
      <c r="B38" s="2" t="s">
        <v>83</v>
      </c>
      <c r="C38" s="2" t="s">
        <v>84</v>
      </c>
      <c r="D38" s="2" t="s">
        <v>85</v>
      </c>
      <c r="E38" s="2" t="s">
        <v>86</v>
      </c>
      <c r="F38" s="2" t="s">
        <v>87</v>
      </c>
      <c r="G38" s="2" t="s">
        <v>88</v>
      </c>
      <c r="H38" s="56" t="s">
        <v>89</v>
      </c>
      <c r="I38" s="56"/>
      <c r="J38" s="2" t="s">
        <v>90</v>
      </c>
      <c r="K38" s="2" t="s">
        <v>91</v>
      </c>
      <c r="L38" s="2" t="s">
        <v>92</v>
      </c>
      <c r="M38" s="2" t="s">
        <v>93</v>
      </c>
    </row>
    <row r="39" spans="1:13" x14ac:dyDescent="0.15">
      <c r="A39" s="2" t="s">
        <v>16</v>
      </c>
      <c r="B39" s="22"/>
      <c r="C39" s="22"/>
      <c r="D39" s="22"/>
      <c r="E39" s="22"/>
      <c r="F39" s="2"/>
      <c r="G39" s="2"/>
      <c r="H39" s="45"/>
      <c r="I39" s="46"/>
      <c r="J39" s="22"/>
      <c r="K39" s="2"/>
      <c r="L39" s="2"/>
      <c r="M39" s="2"/>
    </row>
    <row r="40" spans="1:13" x14ac:dyDescent="0.15">
      <c r="A40" s="2" t="s">
        <v>94</v>
      </c>
      <c r="B40" s="22"/>
      <c r="C40" s="22"/>
      <c r="D40" s="22"/>
      <c r="E40" s="22"/>
      <c r="F40" s="2"/>
      <c r="G40" s="2"/>
      <c r="H40" s="45"/>
      <c r="I40" s="46"/>
      <c r="J40" s="22"/>
      <c r="K40" s="8"/>
      <c r="L40" s="2"/>
      <c r="M40" s="22"/>
    </row>
  </sheetData>
  <mergeCells count="68">
    <mergeCell ref="A5:A7"/>
    <mergeCell ref="H5:I5"/>
    <mergeCell ref="H6:I6"/>
    <mergeCell ref="H7:I7"/>
    <mergeCell ref="A1:M1"/>
    <mergeCell ref="A2:K2"/>
    <mergeCell ref="L2:M2"/>
    <mergeCell ref="A3:M3"/>
    <mergeCell ref="H4:I4"/>
    <mergeCell ref="A8:C8"/>
    <mergeCell ref="H8:I8"/>
    <mergeCell ref="A9:A10"/>
    <mergeCell ref="B9:B10"/>
    <mergeCell ref="H9:I9"/>
    <mergeCell ref="H10:I10"/>
    <mergeCell ref="A17:C17"/>
    <mergeCell ref="H17:I17"/>
    <mergeCell ref="A11:C11"/>
    <mergeCell ref="H11:I11"/>
    <mergeCell ref="A12:C12"/>
    <mergeCell ref="H12:I12"/>
    <mergeCell ref="A13:M13"/>
    <mergeCell ref="B14:C14"/>
    <mergeCell ref="H14:I14"/>
    <mergeCell ref="A15:A16"/>
    <mergeCell ref="B15:C15"/>
    <mergeCell ref="H15:I15"/>
    <mergeCell ref="B16:C16"/>
    <mergeCell ref="H16:I16"/>
    <mergeCell ref="A24:C24"/>
    <mergeCell ref="H24:I24"/>
    <mergeCell ref="B18:C18"/>
    <mergeCell ref="H18:I18"/>
    <mergeCell ref="A19:C19"/>
    <mergeCell ref="H19:I19"/>
    <mergeCell ref="A20:M20"/>
    <mergeCell ref="B21:C21"/>
    <mergeCell ref="H21:I21"/>
    <mergeCell ref="A22:A23"/>
    <mergeCell ref="B22:C22"/>
    <mergeCell ref="H22:I22"/>
    <mergeCell ref="B23:C23"/>
    <mergeCell ref="H23:I23"/>
    <mergeCell ref="B34:C34"/>
    <mergeCell ref="B25:C25"/>
    <mergeCell ref="H25:I25"/>
    <mergeCell ref="A26:C26"/>
    <mergeCell ref="H26:I26"/>
    <mergeCell ref="A27:M27"/>
    <mergeCell ref="A28:A29"/>
    <mergeCell ref="B28:C29"/>
    <mergeCell ref="D28:D29"/>
    <mergeCell ref="E28:J28"/>
    <mergeCell ref="K28:M28"/>
    <mergeCell ref="A30:A32"/>
    <mergeCell ref="B30:C30"/>
    <mergeCell ref="B31:C31"/>
    <mergeCell ref="B32:C32"/>
    <mergeCell ref="A33:C33"/>
    <mergeCell ref="H39:I39"/>
    <mergeCell ref="H40:I40"/>
    <mergeCell ref="A35:C35"/>
    <mergeCell ref="A36:M36"/>
    <mergeCell ref="A37:A38"/>
    <mergeCell ref="B37:E37"/>
    <mergeCell ref="F37:J37"/>
    <mergeCell ref="K37:M37"/>
    <mergeCell ref="H38:I3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2025-08-12T08:21:02Z</dcterms:modified>
</cp:coreProperties>
</file>