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ST2334\Admin\"/>
    </mc:Choice>
  </mc:AlternateContent>
  <xr:revisionPtr revIDLastSave="0" documentId="13_ncr:1_{BE356586-56A0-4830-A409-F6C27929BA4B}" xr6:coauthVersionLast="47" xr6:coauthVersionMax="47" xr10:uidLastSave="{00000000-0000-0000-0000-000000000000}"/>
  <bookViews>
    <workbookView xWindow="0" yWindow="0" windowWidth="23040" windowHeight="13800" xr2:uid="{00000000-000D-0000-FFFF-FFFF00000000}"/>
  </bookViews>
  <sheets>
    <sheet name=" probabilities and quan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60" i="1"/>
  <c r="B61" i="1"/>
  <c r="B70" i="1"/>
  <c r="B43" i="1"/>
  <c r="B40" i="1"/>
  <c r="B52" i="1"/>
  <c r="B67" i="1" l="1"/>
  <c r="B58" i="1"/>
  <c r="B41" i="1"/>
  <c r="B49" i="1"/>
  <c r="B17" i="1" l="1"/>
  <c r="B9" i="1" l="1"/>
  <c r="B51" i="1"/>
  <c r="B42" i="1"/>
  <c r="B10" i="1"/>
  <c r="B68" i="1"/>
  <c r="B66" i="1"/>
  <c r="B59" i="1"/>
  <c r="B57" i="1"/>
  <c r="B50" i="1"/>
  <c r="B48" i="1"/>
  <c r="B39" i="1" l="1"/>
  <c r="B7" i="1"/>
  <c r="B33" i="1" l="1"/>
  <c r="B32" i="1"/>
  <c r="B31" i="1"/>
  <c r="B25" i="1"/>
  <c r="B24" i="1"/>
  <c r="B23" i="1"/>
  <c r="B16" i="1"/>
  <c r="B15" i="1"/>
  <c r="B8" i="1"/>
</calcChain>
</file>

<file path=xl/sharedStrings.xml><?xml version="1.0" encoding="utf-8"?>
<sst xmlns="http://schemas.openxmlformats.org/spreadsheetml/2006/main" count="155" uniqueCount="102">
  <si>
    <t>Excel commands to get the P(X&lt;x) and quantile</t>
  </si>
  <si>
    <t>General form</t>
  </si>
  <si>
    <t>25th quantile</t>
  </si>
  <si>
    <t>=BINOM.INV(trials,probability_s,alpha)</t>
  </si>
  <si>
    <t>Answer</t>
  </si>
  <si>
    <t>Remark</t>
  </si>
  <si>
    <t>Command used to get answer (Column B)</t>
  </si>
  <si>
    <t>=NEGBINOM.DIST(number_f,number_s,probability_s,cumulative)</t>
  </si>
  <si>
    <t>=POISSON.DIST(x,mean,cumulative)</t>
  </si>
  <si>
    <t>P(X&lt;=8) =</t>
  </si>
  <si>
    <t xml:space="preserve">P(X&gt;8) = </t>
  </si>
  <si>
    <t>=NORM.DIST(x,mean,standard_dev,cumulative)</t>
  </si>
  <si>
    <t>=NORM.INV(p,mean,standard_dev)</t>
  </si>
  <si>
    <t>=BINOM.DIST(number_s,trials,probability_s,cumulative)</t>
  </si>
  <si>
    <t>No built-in Excel function to compute the quantile of a Negative Binomial Distribution</t>
  </si>
  <si>
    <t>No built-in Excel function to compute the quantile of a Poisson Distribution</t>
  </si>
  <si>
    <t>No built-in Excel function to compute the quantile of an Exponential Distribution</t>
  </si>
  <si>
    <t>=1-NORM.DIST(x,mean,standard_dev,cumulative)</t>
  </si>
  <si>
    <t>Pr(X&lt;=5) =</t>
  </si>
  <si>
    <t>Pr(X=5) =</t>
  </si>
  <si>
    <t>Pr(X&lt;=6) =</t>
  </si>
  <si>
    <t>Pr(X=6) =</t>
  </si>
  <si>
    <t xml:space="preserve">Pr(X&gt;6) = </t>
  </si>
  <si>
    <t>Pr(X&lt;=45) =</t>
  </si>
  <si>
    <t>Pr(X=&gt;45) =</t>
  </si>
  <si>
    <t>Pr(X&lt;=1.5)</t>
  </si>
  <si>
    <t>=T.DIST(1.5,10,TRUE)</t>
  </si>
  <si>
    <t>Pr(X=&gt;1.5)</t>
  </si>
  <si>
    <t>=1-T.DIST(1.5,10,TRUE)</t>
  </si>
  <si>
    <t>Pr(X&lt;=12)</t>
  </si>
  <si>
    <t>=T.DIST(x,deg_freedom,cmulative)</t>
  </si>
  <si>
    <t>=1-T.DIST(x,deg_freedom,cmulative)</t>
  </si>
  <si>
    <t>=T.INV(p,deg_freedom)</t>
  </si>
  <si>
    <t>=CHISQ.DIST(12,10,TRUE)</t>
  </si>
  <si>
    <t>=CHISQ.DIST(x,deg_freedom,cumulative)</t>
  </si>
  <si>
    <t>Pr(X=&gt;12)</t>
  </si>
  <si>
    <t>=1-CHISQ.DIST(12,10,TRUE)</t>
  </si>
  <si>
    <t>=1-CHISQ.DIST(x,deg_freedom,cumulative)</t>
  </si>
  <si>
    <t>=CHISQ.INV(p,deg_freedom)</t>
  </si>
  <si>
    <t>=F.DIST(x,deg_freedom1,deg_freedom_2,cumulative)</t>
  </si>
  <si>
    <t>=F.DIST(3,10,12,TRUE)</t>
  </si>
  <si>
    <t>5th quantile</t>
  </si>
  <si>
    <t>=T.INV(0.05,10)</t>
  </si>
  <si>
    <t>=F.INV(0.05,10,12)</t>
  </si>
  <si>
    <t>=F.INV(p,deg_freedom1,deg_freedom_2)</t>
  </si>
  <si>
    <t xml:space="preserve">Pr(X&gt;5) = </t>
  </si>
  <si>
    <t>f_X(8)</t>
  </si>
  <si>
    <t>f_X(45)</t>
  </si>
  <si>
    <t>f_X(1.5)</t>
  </si>
  <si>
    <t>=T.DIST(1.5,10,FALSE)</t>
  </si>
  <si>
    <t>f_X(12)</t>
  </si>
  <si>
    <t>=CHISQ.DIST(12,10,FALSE)</t>
  </si>
  <si>
    <t>f_X(3)</t>
  </si>
  <si>
    <t>=F.DIST(3,10,12,FALSE)</t>
  </si>
  <si>
    <t>probability density function</t>
  </si>
  <si>
    <t>=CHISQ.INV(0.05,10)</t>
  </si>
  <si>
    <t>t_(0.05,10)</t>
  </si>
  <si>
    <t>=T.INV(0.95,10)</t>
  </si>
  <si>
    <t>=T.INV(1-p,deg_freedom)</t>
  </si>
  <si>
    <t>Pr(T &gt;= t_(0.05,10)) = 0.05, where T ~ t(10)</t>
  </si>
  <si>
    <t>chi^2_(0.05,10)</t>
  </si>
  <si>
    <t>=CHISQ.INV(0.95,10)</t>
  </si>
  <si>
    <t>Pr(W &gt;= chi^2_(0.05,10)) = 0.05, where W ~ Chisquare(10)</t>
  </si>
  <si>
    <t>F_(0.05,10,12)</t>
  </si>
  <si>
    <t>=F.INV(0.95,10,12)</t>
  </si>
  <si>
    <t>z_(0.05)</t>
  </si>
  <si>
    <t>=NORM.INV(0.05,50,10)</t>
  </si>
  <si>
    <t>=1-NORM.DIST(45,50,10,TRUE)</t>
  </si>
  <si>
    <t>=NORM.DIST(45,50,10,TRUE)</t>
  </si>
  <si>
    <t>=NORM.DIST(45,50,10,FALSE)</t>
  </si>
  <si>
    <t>=NORM.INV(0.95,0,1)</t>
  </si>
  <si>
    <t>Pr(Z &gt;= z_(0.05)) = 0.05, where Z ~ N(0,1)</t>
  </si>
  <si>
    <t>=1-EXPON.DIST(8,0.2,TRUE)</t>
  </si>
  <si>
    <t>=EXPON.DIST(8,0.2,FALSE)</t>
  </si>
  <si>
    <t>=EXPON.DIST(8,0.2,TRUE)</t>
  </si>
  <si>
    <t>=POISSON.DIST(6,8,TRUE)</t>
  </si>
  <si>
    <t>=POISSON.DIST(6,8,FALSE)</t>
  </si>
  <si>
    <t>=1-POISSON.DIST(6,8,TRUE)</t>
  </si>
  <si>
    <t>=NEGBINOM.DIST(2,4,0.55,TRUE)</t>
  </si>
  <si>
    <t>=NEGBINOM.DIST(2,4,0.55,FALSE)</t>
  </si>
  <si>
    <t>=1-NEGBINOM.DIST(2,4,0.55,TRUE)</t>
  </si>
  <si>
    <t>=BINOM.DIST(5,10,0.4,TRUE)</t>
  </si>
  <si>
    <t>=BINOM.DIST(5,10,0.4,FALSE)</t>
  </si>
  <si>
    <t>=1-BINOM.DIST(5,10,0.4,TRUE)</t>
  </si>
  <si>
    <t>=BINOM.INV(10,0.4,0.05)</t>
  </si>
  <si>
    <t>Pr(F &gt;= F_(0.05,10,12)) = 0.05, where F ~ F(10,12)</t>
  </si>
  <si>
    <t>ST2334</t>
  </si>
  <si>
    <t>alpha = 1/mean</t>
  </si>
  <si>
    <t>X ~ Binomial(10, 0.4) where X is the no. of successes, with no. of trials = 10 and probability of a success = 0.4</t>
  </si>
  <si>
    <t>X ~ NB(4,0.55) where  X = no. of trials, with no. of successes = 4 and probabillity of a success = 0.55</t>
  </si>
  <si>
    <t>X ~ P(8) where X is the no. of successes in a given interval with expected no. of successes (i.e. E(X)) in the interval = 8</t>
  </si>
  <si>
    <t>X ~ N(50,10^2) with mean = 50 and sd = 10</t>
  </si>
  <si>
    <t>x such that Pr(X&lt;=x) = 0.05</t>
  </si>
  <si>
    <t>smallest integer x such that Pr(X&lt;=x) &gt;= 0.05</t>
  </si>
  <si>
    <t>X ~ t(10) with 10 degrees of freedom</t>
  </si>
  <si>
    <t>X ~ Chi-square(10) with 10 degrees of freedom</t>
  </si>
  <si>
    <t>X ~ F(10,12) with 10 and 12 degrees of freedom</t>
  </si>
  <si>
    <t>Pr(X&lt;=3)</t>
  </si>
  <si>
    <t>Pr(X=&gt;3)</t>
  </si>
  <si>
    <t>This file is for students who want to use Excel to find probabilities and quantiles</t>
  </si>
  <si>
    <t>X ~ Exp(1/5), where X is the time to occurrence with the expected length of time to occurrence being 5</t>
  </si>
  <si>
    <t>=EXPON.DIST(x,alpha,cumulative)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</si>
</sst>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2F2F2F"/>
      <name val="Calibri"/>
      <family val="2"/>
      <scheme val="minor"/>
    </font>
    <font>
      <sz val="14"/>
      <color rgb="FF2F2F2F"/>
      <name val="Arial"/>
      <family val="2"/>
    </font>
    <font>
      <b/>
      <u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quotePrefix="1" applyFont="1"/>
    <xf numFmtId="0" fontId="4" fillId="0" borderId="0" xfId="0" quotePrefix="1" applyFont="1"/>
    <xf numFmtId="0" fontId="2" fillId="0" borderId="0" xfId="0" quotePrefix="1" applyFont="1"/>
    <xf numFmtId="0" fontId="5" fillId="0" borderId="0" xfId="0" quotePrefix="1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quotePrefix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53" workbookViewId="0">
      <selection activeCell="B70" sqref="B70"/>
    </sheetView>
  </sheetViews>
  <sheetFormatPr defaultColWidth="9.109375" defaultRowHeight="18" x14ac:dyDescent="0.35"/>
  <cols>
    <col min="1" max="1" width="22.44140625" style="2" customWidth="1"/>
    <col min="2" max="2" width="16.88671875" style="2" customWidth="1"/>
    <col min="3" max="3" width="47.109375" style="2" customWidth="1"/>
    <col min="4" max="4" width="74" style="2" customWidth="1"/>
    <col min="5" max="5" width="65.5546875" style="2" customWidth="1"/>
    <col min="6" max="16384" width="9.109375" style="2"/>
  </cols>
  <sheetData>
    <row r="1" spans="1:5" x14ac:dyDescent="0.35">
      <c r="A1" s="1" t="s">
        <v>86</v>
      </c>
    </row>
    <row r="2" spans="1:5" x14ac:dyDescent="0.35">
      <c r="A2" s="1" t="s">
        <v>0</v>
      </c>
    </row>
    <row r="3" spans="1:5" x14ac:dyDescent="0.35">
      <c r="A3" s="8" t="s">
        <v>99</v>
      </c>
    </row>
    <row r="5" spans="1:5" x14ac:dyDescent="0.35">
      <c r="A5" s="1" t="s">
        <v>88</v>
      </c>
    </row>
    <row r="6" spans="1:5" x14ac:dyDescent="0.35">
      <c r="B6" s="1" t="s">
        <v>4</v>
      </c>
      <c r="C6" s="1" t="s">
        <v>6</v>
      </c>
      <c r="D6" s="1" t="s">
        <v>1</v>
      </c>
      <c r="E6" s="1" t="s">
        <v>5</v>
      </c>
    </row>
    <row r="7" spans="1:5" x14ac:dyDescent="0.35">
      <c r="A7" s="2" t="s">
        <v>18</v>
      </c>
      <c r="B7" s="3">
        <f>_xlfn.BINOM.DIST(5,10,0.4,TRUE)</f>
        <v>0.83376138239999997</v>
      </c>
      <c r="C7" s="4" t="s">
        <v>81</v>
      </c>
      <c r="D7" s="5" t="s">
        <v>13</v>
      </c>
    </row>
    <row r="8" spans="1:5" x14ac:dyDescent="0.35">
      <c r="A8" s="2" t="s">
        <v>19</v>
      </c>
      <c r="B8" s="5">
        <f>_xlfn.BINOM.DIST(5,10,0.4,FALSE)</f>
        <v>0.20065812480000006</v>
      </c>
      <c r="C8" s="4" t="s">
        <v>82</v>
      </c>
    </row>
    <row r="9" spans="1:5" x14ac:dyDescent="0.35">
      <c r="A9" s="2" t="s">
        <v>45</v>
      </c>
      <c r="B9" s="5">
        <f>1-_xlfn.BINOM.DIST(5,10,0.4,TRUE)</f>
        <v>0.16623861760000003</v>
      </c>
      <c r="C9" s="4" t="s">
        <v>83</v>
      </c>
    </row>
    <row r="10" spans="1:5" x14ac:dyDescent="0.35">
      <c r="A10" s="2" t="s">
        <v>41</v>
      </c>
      <c r="B10" s="5">
        <f>_xlfn.BINOM.INV(10,0.4,0.05)</f>
        <v>2</v>
      </c>
      <c r="C10" s="4" t="s">
        <v>84</v>
      </c>
      <c r="D10" s="5" t="s">
        <v>3</v>
      </c>
      <c r="E10" s="2" t="s">
        <v>93</v>
      </c>
    </row>
    <row r="13" spans="1:5" x14ac:dyDescent="0.35">
      <c r="A13" s="1" t="s">
        <v>89</v>
      </c>
    </row>
    <row r="14" spans="1:5" x14ac:dyDescent="0.35">
      <c r="B14" s="1" t="s">
        <v>4</v>
      </c>
      <c r="C14" s="1" t="s">
        <v>6</v>
      </c>
      <c r="D14" s="1" t="s">
        <v>1</v>
      </c>
      <c r="E14" s="1" t="s">
        <v>5</v>
      </c>
    </row>
    <row r="15" spans="1:5" x14ac:dyDescent="0.35">
      <c r="A15" s="2" t="s">
        <v>20</v>
      </c>
      <c r="B15" s="2">
        <f>_xlfn.NEGBINOM.DIST(2,4,0.55,TRUE)</f>
        <v>0.44151765625000006</v>
      </c>
      <c r="C15" s="4" t="s">
        <v>78</v>
      </c>
      <c r="D15" s="5" t="s">
        <v>7</v>
      </c>
    </row>
    <row r="16" spans="1:5" x14ac:dyDescent="0.35">
      <c r="A16" s="2" t="s">
        <v>21</v>
      </c>
      <c r="B16" s="5">
        <f>_xlfn.NEGBINOM.DIST(2,4,0.55,FALSE)</f>
        <v>0.18530015624999996</v>
      </c>
      <c r="C16" s="4" t="s">
        <v>79</v>
      </c>
    </row>
    <row r="17" spans="1:5" x14ac:dyDescent="0.35">
      <c r="A17" s="2" t="s">
        <v>22</v>
      </c>
      <c r="B17" s="5">
        <f>1-_xlfn.NEGBINOM.DIST(2,4,0.55,TRUE)</f>
        <v>0.55848234374999994</v>
      </c>
      <c r="C17" s="4" t="s">
        <v>80</v>
      </c>
    </row>
    <row r="18" spans="1:5" x14ac:dyDescent="0.35">
      <c r="A18" s="2" t="s">
        <v>2</v>
      </c>
      <c r="B18" s="5" t="s">
        <v>14</v>
      </c>
      <c r="C18" s="4"/>
      <c r="D18" s="5"/>
    </row>
    <row r="19" spans="1:5" x14ac:dyDescent="0.35">
      <c r="B19" s="5"/>
      <c r="C19" s="4"/>
      <c r="D19" s="5"/>
    </row>
    <row r="21" spans="1:5" x14ac:dyDescent="0.35">
      <c r="A21" s="1" t="s">
        <v>90</v>
      </c>
    </row>
    <row r="22" spans="1:5" x14ac:dyDescent="0.35">
      <c r="B22" s="1" t="s">
        <v>4</v>
      </c>
      <c r="C22" s="1" t="s">
        <v>6</v>
      </c>
      <c r="D22" s="1" t="s">
        <v>1</v>
      </c>
      <c r="E22" s="1" t="s">
        <v>5</v>
      </c>
    </row>
    <row r="23" spans="1:5" x14ac:dyDescent="0.35">
      <c r="A23" s="2" t="s">
        <v>20</v>
      </c>
      <c r="B23" s="3">
        <f>_xlfn.POISSON.DIST(6,8,TRUE)</f>
        <v>0.31337427753639757</v>
      </c>
      <c r="C23" s="4" t="s">
        <v>75</v>
      </c>
      <c r="D23" s="6" t="s">
        <v>8</v>
      </c>
    </row>
    <row r="24" spans="1:5" x14ac:dyDescent="0.35">
      <c r="A24" s="2" t="s">
        <v>21</v>
      </c>
      <c r="B24" s="3">
        <f>_xlfn.POISSON.DIST(6,8,FALSE)</f>
        <v>0.12213821545677231</v>
      </c>
      <c r="C24" s="4" t="s">
        <v>76</v>
      </c>
    </row>
    <row r="25" spans="1:5" x14ac:dyDescent="0.35">
      <c r="A25" s="2" t="s">
        <v>22</v>
      </c>
      <c r="B25" s="3">
        <f>1-_xlfn.POISSON.DIST(6,8,TRUE)</f>
        <v>0.68662572246360243</v>
      </c>
      <c r="C25" s="4" t="s">
        <v>77</v>
      </c>
    </row>
    <row r="26" spans="1:5" x14ac:dyDescent="0.35">
      <c r="A26" s="2" t="s">
        <v>2</v>
      </c>
      <c r="B26" s="5" t="s">
        <v>15</v>
      </c>
    </row>
    <row r="27" spans="1:5" x14ac:dyDescent="0.35">
      <c r="B27" s="5"/>
    </row>
    <row r="29" spans="1:5" x14ac:dyDescent="0.35">
      <c r="A29" s="9" t="s">
        <v>100</v>
      </c>
      <c r="B29" s="11"/>
      <c r="C29" s="11"/>
      <c r="D29" s="11"/>
    </row>
    <row r="30" spans="1:5" x14ac:dyDescent="0.35">
      <c r="B30" s="1" t="s">
        <v>4</v>
      </c>
      <c r="C30" s="1" t="s">
        <v>6</v>
      </c>
      <c r="D30" s="1" t="s">
        <v>1</v>
      </c>
      <c r="E30" s="1" t="s">
        <v>5</v>
      </c>
    </row>
    <row r="31" spans="1:5" x14ac:dyDescent="0.35">
      <c r="A31" s="2" t="s">
        <v>9</v>
      </c>
      <c r="B31" s="3">
        <f>_xlfn.EXPON.DIST(8,0.2,TRUE)</f>
        <v>0.79810348200534464</v>
      </c>
      <c r="C31" s="4" t="s">
        <v>74</v>
      </c>
      <c r="D31" s="10" t="s">
        <v>101</v>
      </c>
      <c r="E31" s="2" t="s">
        <v>87</v>
      </c>
    </row>
    <row r="32" spans="1:5" x14ac:dyDescent="0.35">
      <c r="A32" s="2" t="s">
        <v>46</v>
      </c>
      <c r="B32" s="3">
        <f>_xlfn.EXPON.DIST(8,0.2,FALSE)</f>
        <v>4.0379303598931077E-2</v>
      </c>
      <c r="C32" s="4" t="s">
        <v>73</v>
      </c>
      <c r="E32" s="2" t="s">
        <v>54</v>
      </c>
    </row>
    <row r="33" spans="1:5" x14ac:dyDescent="0.35">
      <c r="A33" s="2" t="s">
        <v>10</v>
      </c>
      <c r="B33" s="3">
        <f>1-_xlfn.EXPON.DIST(8,0.2,TRUE)</f>
        <v>0.20189651799465536</v>
      </c>
      <c r="C33" s="4" t="s">
        <v>72</v>
      </c>
    </row>
    <row r="34" spans="1:5" x14ac:dyDescent="0.35">
      <c r="A34" s="2" t="s">
        <v>41</v>
      </c>
      <c r="B34" s="5" t="s">
        <v>16</v>
      </c>
    </row>
    <row r="35" spans="1:5" x14ac:dyDescent="0.35">
      <c r="B35" s="5"/>
    </row>
    <row r="37" spans="1:5" x14ac:dyDescent="0.35">
      <c r="A37" s="1" t="s">
        <v>91</v>
      </c>
    </row>
    <row r="38" spans="1:5" x14ac:dyDescent="0.35">
      <c r="B38" s="1" t="s">
        <v>4</v>
      </c>
      <c r="C38" s="1" t="s">
        <v>6</v>
      </c>
      <c r="D38" s="1" t="s">
        <v>1</v>
      </c>
      <c r="E38" s="1" t="s">
        <v>5</v>
      </c>
    </row>
    <row r="39" spans="1:5" x14ac:dyDescent="0.35">
      <c r="A39" s="2" t="s">
        <v>23</v>
      </c>
      <c r="B39" s="3">
        <f>_xlfn.NORM.DIST(45,50,10,TRUE)</f>
        <v>0.30853753872598688</v>
      </c>
      <c r="C39" s="4" t="s">
        <v>68</v>
      </c>
      <c r="D39" s="7" t="s">
        <v>11</v>
      </c>
    </row>
    <row r="40" spans="1:5" x14ac:dyDescent="0.35">
      <c r="A40" s="2" t="s">
        <v>47</v>
      </c>
      <c r="B40" s="3">
        <f>_xlfn.NORM.DIST(45,50,10,FALSE)</f>
        <v>3.5206532676429952E-2</v>
      </c>
      <c r="C40" s="4" t="s">
        <v>69</v>
      </c>
      <c r="D40" s="7" t="s">
        <v>11</v>
      </c>
      <c r="E40" s="2" t="s">
        <v>54</v>
      </c>
    </row>
    <row r="41" spans="1:5" x14ac:dyDescent="0.35">
      <c r="A41" s="2" t="s">
        <v>24</v>
      </c>
      <c r="B41" s="3">
        <f>1-_xlfn.NORM.DIST(45,50,10,TRUE)</f>
        <v>0.69146246127401312</v>
      </c>
      <c r="C41" s="4" t="s">
        <v>67</v>
      </c>
      <c r="D41" s="7" t="s">
        <v>17</v>
      </c>
    </row>
    <row r="42" spans="1:5" x14ac:dyDescent="0.35">
      <c r="A42" s="2" t="s">
        <v>41</v>
      </c>
      <c r="B42" s="3">
        <f>_xlfn.NORM.INV(0.05,50,10)</f>
        <v>33.551463730485274</v>
      </c>
      <c r="C42" s="4" t="s">
        <v>66</v>
      </c>
      <c r="D42" s="7" t="s">
        <v>12</v>
      </c>
      <c r="E42" s="2" t="s">
        <v>92</v>
      </c>
    </row>
    <row r="43" spans="1:5" x14ac:dyDescent="0.35">
      <c r="A43" s="2" t="s">
        <v>65</v>
      </c>
      <c r="B43" s="3">
        <f>_xlfn.NORM.INV(0.95,0,1)</f>
        <v>1.6448536269514715</v>
      </c>
      <c r="C43" s="4" t="s">
        <v>70</v>
      </c>
      <c r="D43" s="7" t="s">
        <v>12</v>
      </c>
      <c r="E43" s="2" t="s">
        <v>71</v>
      </c>
    </row>
    <row r="44" spans="1:5" x14ac:dyDescent="0.35">
      <c r="B44" s="3"/>
      <c r="C44" s="4"/>
      <c r="D44" s="7"/>
    </row>
    <row r="46" spans="1:5" x14ac:dyDescent="0.35">
      <c r="A46" s="1" t="s">
        <v>94</v>
      </c>
    </row>
    <row r="47" spans="1:5" x14ac:dyDescent="0.35">
      <c r="B47" s="1" t="s">
        <v>4</v>
      </c>
      <c r="C47" s="1" t="s">
        <v>6</v>
      </c>
      <c r="D47" s="1" t="s">
        <v>1</v>
      </c>
      <c r="E47" s="1" t="s">
        <v>5</v>
      </c>
    </row>
    <row r="48" spans="1:5" x14ac:dyDescent="0.35">
      <c r="A48" s="2" t="s">
        <v>25</v>
      </c>
      <c r="B48" s="2">
        <f>_xlfn.T.DIST(1.5,10,TRUE)</f>
        <v>0.9177463367772799</v>
      </c>
      <c r="C48" s="4" t="s">
        <v>26</v>
      </c>
      <c r="D48" s="5" t="s">
        <v>30</v>
      </c>
    </row>
    <row r="49" spans="1:5" x14ac:dyDescent="0.35">
      <c r="A49" s="2" t="s">
        <v>48</v>
      </c>
      <c r="B49" s="2">
        <f>_xlfn.T.DIST(1.5,10,FALSE)</f>
        <v>0.12744479428709171</v>
      </c>
      <c r="C49" s="4" t="s">
        <v>49</v>
      </c>
      <c r="D49" s="5" t="s">
        <v>30</v>
      </c>
      <c r="E49" s="2" t="s">
        <v>54</v>
      </c>
    </row>
    <row r="50" spans="1:5" x14ac:dyDescent="0.35">
      <c r="A50" s="2" t="s">
        <v>27</v>
      </c>
      <c r="B50" s="2">
        <f>1-_xlfn.T.DIST(1.5,10,TRUE)</f>
        <v>8.2253663222720097E-2</v>
      </c>
      <c r="C50" s="4" t="s">
        <v>28</v>
      </c>
      <c r="D50" s="5" t="s">
        <v>31</v>
      </c>
    </row>
    <row r="51" spans="1:5" x14ac:dyDescent="0.35">
      <c r="A51" s="2" t="s">
        <v>41</v>
      </c>
      <c r="B51" s="2">
        <f>_xlfn.T.INV(0.05,10)</f>
        <v>-1.812461122811676</v>
      </c>
      <c r="C51" s="4" t="s">
        <v>42</v>
      </c>
      <c r="D51" s="5" t="s">
        <v>32</v>
      </c>
      <c r="E51" s="2" t="s">
        <v>92</v>
      </c>
    </row>
    <row r="52" spans="1:5" x14ac:dyDescent="0.35">
      <c r="A52" s="2" t="s">
        <v>56</v>
      </c>
      <c r="B52" s="2">
        <f>_xlfn.T.INV(0.95,10)</f>
        <v>1.8124611228116754</v>
      </c>
      <c r="C52" s="4" t="s">
        <v>57</v>
      </c>
      <c r="D52" s="3" t="s">
        <v>58</v>
      </c>
      <c r="E52" s="2" t="s">
        <v>59</v>
      </c>
    </row>
    <row r="53" spans="1:5" x14ac:dyDescent="0.35">
      <c r="C53" s="4"/>
      <c r="D53" s="3"/>
    </row>
    <row r="55" spans="1:5" x14ac:dyDescent="0.35">
      <c r="A55" s="1" t="s">
        <v>95</v>
      </c>
    </row>
    <row r="56" spans="1:5" x14ac:dyDescent="0.35">
      <c r="B56" s="1" t="s">
        <v>4</v>
      </c>
      <c r="C56" s="1" t="s">
        <v>6</v>
      </c>
      <c r="D56" s="1" t="s">
        <v>1</v>
      </c>
      <c r="E56" s="1" t="s">
        <v>5</v>
      </c>
    </row>
    <row r="57" spans="1:5" x14ac:dyDescent="0.35">
      <c r="A57" s="2" t="s">
        <v>29</v>
      </c>
      <c r="B57" s="2">
        <f>_xlfn.CHISQ.DIST(12,10,TRUE)</f>
        <v>0.71494349968336879</v>
      </c>
      <c r="C57" s="4" t="s">
        <v>33</v>
      </c>
      <c r="D57" s="5" t="s">
        <v>34</v>
      </c>
    </row>
    <row r="58" spans="1:5" x14ac:dyDescent="0.35">
      <c r="A58" s="2" t="s">
        <v>50</v>
      </c>
      <c r="B58" s="3">
        <f>_xlfn.CHISQ.DIST(12,10,FALSE)</f>
        <v>6.6926308769991685E-2</v>
      </c>
      <c r="C58" s="4" t="s">
        <v>51</v>
      </c>
      <c r="D58" s="5" t="s">
        <v>34</v>
      </c>
      <c r="E58" s="2" t="s">
        <v>54</v>
      </c>
    </row>
    <row r="59" spans="1:5" x14ac:dyDescent="0.35">
      <c r="A59" s="2" t="s">
        <v>35</v>
      </c>
      <c r="B59" s="2">
        <f>1-_xlfn.CHISQ.DIST(12,10,TRUE)</f>
        <v>0.28505650031663121</v>
      </c>
      <c r="C59" s="4" t="s">
        <v>36</v>
      </c>
      <c r="D59" s="5" t="s">
        <v>37</v>
      </c>
    </row>
    <row r="60" spans="1:5" x14ac:dyDescent="0.35">
      <c r="A60" s="2" t="s">
        <v>41</v>
      </c>
      <c r="B60" s="2">
        <f>_xlfn.CHISQ.INV(0.025,8)</f>
        <v>2.1797307472526501</v>
      </c>
      <c r="C60" s="4" t="s">
        <v>55</v>
      </c>
      <c r="D60" s="5" t="s">
        <v>38</v>
      </c>
      <c r="E60" s="2" t="s">
        <v>92</v>
      </c>
    </row>
    <row r="61" spans="1:5" x14ac:dyDescent="0.35">
      <c r="A61" s="2" t="s">
        <v>60</v>
      </c>
      <c r="B61" s="2">
        <f>_xlfn.CHISQ.INV(0.95,10)</f>
        <v>18.307038053275139</v>
      </c>
      <c r="C61" s="4" t="s">
        <v>61</v>
      </c>
      <c r="D61" s="5" t="s">
        <v>38</v>
      </c>
      <c r="E61" s="2" t="s">
        <v>62</v>
      </c>
    </row>
    <row r="62" spans="1:5" x14ac:dyDescent="0.35">
      <c r="C62" s="4"/>
      <c r="D62" s="5"/>
    </row>
    <row r="64" spans="1:5" x14ac:dyDescent="0.35">
      <c r="A64" s="1" t="s">
        <v>96</v>
      </c>
    </row>
    <row r="65" spans="1:5" x14ac:dyDescent="0.35">
      <c r="B65" s="1" t="s">
        <v>4</v>
      </c>
      <c r="C65" s="1" t="s">
        <v>6</v>
      </c>
      <c r="D65" s="1" t="s">
        <v>1</v>
      </c>
      <c r="E65" s="1" t="s">
        <v>5</v>
      </c>
    </row>
    <row r="66" spans="1:5" x14ac:dyDescent="0.35">
      <c r="A66" s="2" t="s">
        <v>97</v>
      </c>
      <c r="B66" s="2">
        <f>_xlfn.F.DIST(3,10,12,TRUE)</f>
        <v>0.962352014777762</v>
      </c>
      <c r="C66" s="4" t="s">
        <v>40</v>
      </c>
      <c r="D66" s="5" t="s">
        <v>39</v>
      </c>
    </row>
    <row r="67" spans="1:5" x14ac:dyDescent="0.35">
      <c r="A67" s="2" t="s">
        <v>52</v>
      </c>
      <c r="B67" s="2">
        <f>_xlfn.F.DIST(3,10,12,FALSE)</f>
        <v>4.2481598095697293E-2</v>
      </c>
      <c r="C67" s="4" t="s">
        <v>53</v>
      </c>
      <c r="D67" s="5" t="s">
        <v>39</v>
      </c>
      <c r="E67" s="2" t="s">
        <v>54</v>
      </c>
    </row>
    <row r="68" spans="1:5" x14ac:dyDescent="0.35">
      <c r="A68" s="2" t="s">
        <v>98</v>
      </c>
      <c r="B68" s="2">
        <f>1-_xlfn.F.DIST(3,10,12,TRUE)</f>
        <v>3.7647985222238001E-2</v>
      </c>
      <c r="C68" s="4" t="s">
        <v>40</v>
      </c>
      <c r="D68" s="5" t="s">
        <v>39</v>
      </c>
    </row>
    <row r="69" spans="1:5" x14ac:dyDescent="0.35">
      <c r="A69" s="2" t="s">
        <v>41</v>
      </c>
      <c r="B69" s="2">
        <f>_xlfn.F.INV(0.95,5,5)</f>
        <v>5.0503290576326467</v>
      </c>
      <c r="C69" s="4" t="s">
        <v>43</v>
      </c>
      <c r="D69" s="5" t="s">
        <v>44</v>
      </c>
      <c r="E69" s="2" t="s">
        <v>92</v>
      </c>
    </row>
    <row r="70" spans="1:5" x14ac:dyDescent="0.35">
      <c r="A70" s="2" t="s">
        <v>63</v>
      </c>
      <c r="B70" s="2">
        <f>_xlfn.F.INV(0.975,6,4)</f>
        <v>9.1973110793662087</v>
      </c>
      <c r="C70" s="4" t="s">
        <v>64</v>
      </c>
      <c r="D70" s="5" t="s">
        <v>44</v>
      </c>
      <c r="E70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probabilities and 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Man Chan</dc:creator>
  <cp:lastModifiedBy>Jianning Zhuang</cp:lastModifiedBy>
  <dcterms:created xsi:type="dcterms:W3CDTF">2019-10-09T15:18:41Z</dcterms:created>
  <dcterms:modified xsi:type="dcterms:W3CDTF">2021-11-23T03:21:40Z</dcterms:modified>
</cp:coreProperties>
</file>