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705" windowWidth="24915" windowHeight="11250" tabRatio="929" activeTab="9"/>
  </bookViews>
  <sheets>
    <sheet name="Key" sheetId="14" r:id="rId1"/>
    <sheet name="sampling times" sheetId="1" r:id="rId2"/>
    <sheet name="Data A vs D logs" sheetId="2" r:id="rId3"/>
    <sheet name="Data A vs D" sheetId="3" r:id="rId4"/>
    <sheet name="Data A vs C logs" sheetId="5" r:id="rId5"/>
    <sheet name="Respiration Data A v C" sheetId="8" r:id="rId6"/>
    <sheet name="post-N injection respiration" sheetId="9" r:id="rId7"/>
    <sheet name="Flux A vs C" sheetId="10" r:id="rId8"/>
    <sheet name="PPM and g C A vs C" sheetId="11" r:id="rId9"/>
    <sheet name="Graphs mg C respired, ppm" sheetId="12" r:id="rId10"/>
    <sheet name="effects test" sheetId="13" r:id="rId11"/>
    <sheet name="Sheet1" sheetId="15" r:id="rId12"/>
  </sheets>
  <calcPr calcId="145621"/>
</workbook>
</file>

<file path=xl/calcChain.xml><?xml version="1.0" encoding="utf-8"?>
<calcChain xmlns="http://schemas.openxmlformats.org/spreadsheetml/2006/main">
  <c r="W3" i="8" l="1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6" i="8"/>
  <c r="W477" i="8"/>
  <c r="W478" i="8"/>
  <c r="W479" i="8"/>
  <c r="W480" i="8"/>
  <c r="W481" i="8"/>
  <c r="W482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515" i="8"/>
  <c r="W516" i="8"/>
  <c r="W517" i="8"/>
  <c r="W518" i="8"/>
  <c r="W519" i="8"/>
  <c r="W520" i="8"/>
  <c r="W521" i="8"/>
  <c r="W522" i="8"/>
  <c r="W523" i="8"/>
  <c r="W524" i="8"/>
  <c r="W525" i="8"/>
  <c r="W526" i="8"/>
  <c r="W527" i="8"/>
  <c r="W528" i="8"/>
  <c r="W529" i="8"/>
  <c r="W530" i="8"/>
  <c r="W531" i="8"/>
  <c r="W532" i="8"/>
  <c r="W533" i="8"/>
  <c r="W534" i="8"/>
  <c r="W535" i="8"/>
  <c r="W536" i="8"/>
  <c r="W537" i="8"/>
  <c r="W538" i="8"/>
  <c r="W539" i="8"/>
  <c r="W540" i="8"/>
  <c r="W541" i="8"/>
  <c r="W542" i="8"/>
  <c r="W543" i="8"/>
  <c r="W544" i="8"/>
  <c r="W545" i="8"/>
  <c r="W546" i="8"/>
  <c r="W547" i="8"/>
  <c r="W548" i="8"/>
  <c r="W549" i="8"/>
  <c r="W550" i="8"/>
  <c r="W551" i="8"/>
  <c r="W552" i="8"/>
  <c r="W553" i="8"/>
  <c r="W554" i="8"/>
  <c r="W555" i="8"/>
  <c r="W556" i="8"/>
  <c r="W557" i="8"/>
  <c r="W558" i="8"/>
  <c r="W559" i="8"/>
  <c r="W560" i="8"/>
  <c r="W561" i="8"/>
  <c r="W2" i="8"/>
  <c r="O5" i="8"/>
  <c r="O4" i="8"/>
  <c r="L2" i="8"/>
  <c r="U3" i="8" l="1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U321" i="8"/>
  <c r="U322" i="8"/>
  <c r="U323" i="8"/>
  <c r="U324" i="8"/>
  <c r="U325" i="8"/>
  <c r="U326" i="8"/>
  <c r="U327" i="8"/>
  <c r="U328" i="8"/>
  <c r="U329" i="8"/>
  <c r="U330" i="8"/>
  <c r="U331" i="8"/>
  <c r="U332" i="8"/>
  <c r="U333" i="8"/>
  <c r="U334" i="8"/>
  <c r="U335" i="8"/>
  <c r="U336" i="8"/>
  <c r="U337" i="8"/>
  <c r="U338" i="8"/>
  <c r="U339" i="8"/>
  <c r="U340" i="8"/>
  <c r="U341" i="8"/>
  <c r="U342" i="8"/>
  <c r="U343" i="8"/>
  <c r="U344" i="8"/>
  <c r="U345" i="8"/>
  <c r="U346" i="8"/>
  <c r="U347" i="8"/>
  <c r="U348" i="8"/>
  <c r="U349" i="8"/>
  <c r="U350" i="8"/>
  <c r="U351" i="8"/>
  <c r="U352" i="8"/>
  <c r="U353" i="8"/>
  <c r="U354" i="8"/>
  <c r="U355" i="8"/>
  <c r="U356" i="8"/>
  <c r="U357" i="8"/>
  <c r="U358" i="8"/>
  <c r="U359" i="8"/>
  <c r="U360" i="8"/>
  <c r="U361" i="8"/>
  <c r="U362" i="8"/>
  <c r="U363" i="8"/>
  <c r="U364" i="8"/>
  <c r="U365" i="8"/>
  <c r="U366" i="8"/>
  <c r="U367" i="8"/>
  <c r="U368" i="8"/>
  <c r="U369" i="8"/>
  <c r="U370" i="8"/>
  <c r="U371" i="8"/>
  <c r="U372" i="8"/>
  <c r="U373" i="8"/>
  <c r="U374" i="8"/>
  <c r="U375" i="8"/>
  <c r="U376" i="8"/>
  <c r="U377" i="8"/>
  <c r="U378" i="8"/>
  <c r="U379" i="8"/>
  <c r="U380" i="8"/>
  <c r="U381" i="8"/>
  <c r="U382" i="8"/>
  <c r="U383" i="8"/>
  <c r="U384" i="8"/>
  <c r="U385" i="8"/>
  <c r="U386" i="8"/>
  <c r="U387" i="8"/>
  <c r="U388" i="8"/>
  <c r="U389" i="8"/>
  <c r="U390" i="8"/>
  <c r="U391" i="8"/>
  <c r="U392" i="8"/>
  <c r="U393" i="8"/>
  <c r="U394" i="8"/>
  <c r="U395" i="8"/>
  <c r="U396" i="8"/>
  <c r="U397" i="8"/>
  <c r="U398" i="8"/>
  <c r="U399" i="8"/>
  <c r="U400" i="8"/>
  <c r="U401" i="8"/>
  <c r="U402" i="8"/>
  <c r="U403" i="8"/>
  <c r="U404" i="8"/>
  <c r="U405" i="8"/>
  <c r="U406" i="8"/>
  <c r="U407" i="8"/>
  <c r="U408" i="8"/>
  <c r="U409" i="8"/>
  <c r="U410" i="8"/>
  <c r="U411" i="8"/>
  <c r="U412" i="8"/>
  <c r="U413" i="8"/>
  <c r="U414" i="8"/>
  <c r="U415" i="8"/>
  <c r="U416" i="8"/>
  <c r="U417" i="8"/>
  <c r="U418" i="8"/>
  <c r="U419" i="8"/>
  <c r="U420" i="8"/>
  <c r="U421" i="8"/>
  <c r="U422" i="8"/>
  <c r="U423" i="8"/>
  <c r="U424" i="8"/>
  <c r="U425" i="8"/>
  <c r="U426" i="8"/>
  <c r="U427" i="8"/>
  <c r="U428" i="8"/>
  <c r="U429" i="8"/>
  <c r="U430" i="8"/>
  <c r="U431" i="8"/>
  <c r="U432" i="8"/>
  <c r="U433" i="8"/>
  <c r="U434" i="8"/>
  <c r="U435" i="8"/>
  <c r="U436" i="8"/>
  <c r="U437" i="8"/>
  <c r="U438" i="8"/>
  <c r="U439" i="8"/>
  <c r="U440" i="8"/>
  <c r="U441" i="8"/>
  <c r="U442" i="8"/>
  <c r="U443" i="8"/>
  <c r="U444" i="8"/>
  <c r="U445" i="8"/>
  <c r="U446" i="8"/>
  <c r="U447" i="8"/>
  <c r="U448" i="8"/>
  <c r="U449" i="8"/>
  <c r="U450" i="8"/>
  <c r="U451" i="8"/>
  <c r="U452" i="8"/>
  <c r="U453" i="8"/>
  <c r="U454" i="8"/>
  <c r="U455" i="8"/>
  <c r="U456" i="8"/>
  <c r="U457" i="8"/>
  <c r="U458" i="8"/>
  <c r="U459" i="8"/>
  <c r="U460" i="8"/>
  <c r="U461" i="8"/>
  <c r="U462" i="8"/>
  <c r="U463" i="8"/>
  <c r="U464" i="8"/>
  <c r="U465" i="8"/>
  <c r="U466" i="8"/>
  <c r="U467" i="8"/>
  <c r="U468" i="8"/>
  <c r="U469" i="8"/>
  <c r="U470" i="8"/>
  <c r="U471" i="8"/>
  <c r="U472" i="8"/>
  <c r="U473" i="8"/>
  <c r="U474" i="8"/>
  <c r="U475" i="8"/>
  <c r="U476" i="8"/>
  <c r="U477" i="8"/>
  <c r="U478" i="8"/>
  <c r="U479" i="8"/>
  <c r="U480" i="8"/>
  <c r="U481" i="8"/>
  <c r="U482" i="8"/>
  <c r="U483" i="8"/>
  <c r="U484" i="8"/>
  <c r="U485" i="8"/>
  <c r="U486" i="8"/>
  <c r="U487" i="8"/>
  <c r="U488" i="8"/>
  <c r="U489" i="8"/>
  <c r="U490" i="8"/>
  <c r="U491" i="8"/>
  <c r="U492" i="8"/>
  <c r="U493" i="8"/>
  <c r="U494" i="8"/>
  <c r="U495" i="8"/>
  <c r="U496" i="8"/>
  <c r="U497" i="8"/>
  <c r="U498" i="8"/>
  <c r="U499" i="8"/>
  <c r="U500" i="8"/>
  <c r="U501" i="8"/>
  <c r="U502" i="8"/>
  <c r="U503" i="8"/>
  <c r="U504" i="8"/>
  <c r="U505" i="8"/>
  <c r="U506" i="8"/>
  <c r="U507" i="8"/>
  <c r="U508" i="8"/>
  <c r="U509" i="8"/>
  <c r="U510" i="8"/>
  <c r="U511" i="8"/>
  <c r="U512" i="8"/>
  <c r="U513" i="8"/>
  <c r="U514" i="8"/>
  <c r="U515" i="8"/>
  <c r="U516" i="8"/>
  <c r="U517" i="8"/>
  <c r="U518" i="8"/>
  <c r="U519" i="8"/>
  <c r="U520" i="8"/>
  <c r="U521" i="8"/>
  <c r="U522" i="8"/>
  <c r="U523" i="8"/>
  <c r="U524" i="8"/>
  <c r="U525" i="8"/>
  <c r="U526" i="8"/>
  <c r="U527" i="8"/>
  <c r="U528" i="8"/>
  <c r="U529" i="8"/>
  <c r="U530" i="8"/>
  <c r="U531" i="8"/>
  <c r="U532" i="8"/>
  <c r="U533" i="8"/>
  <c r="U534" i="8"/>
  <c r="U535" i="8"/>
  <c r="U536" i="8"/>
  <c r="U537" i="8"/>
  <c r="U538" i="8"/>
  <c r="U539" i="8"/>
  <c r="U540" i="8"/>
  <c r="U541" i="8"/>
  <c r="U542" i="8"/>
  <c r="U543" i="8"/>
  <c r="U544" i="8"/>
  <c r="U545" i="8"/>
  <c r="U546" i="8"/>
  <c r="U547" i="8"/>
  <c r="U548" i="8"/>
  <c r="U549" i="8"/>
  <c r="U550" i="8"/>
  <c r="U551" i="8"/>
  <c r="U552" i="8"/>
  <c r="U553" i="8"/>
  <c r="U554" i="8"/>
  <c r="U555" i="8"/>
  <c r="U556" i="8"/>
  <c r="U557" i="8"/>
  <c r="U558" i="8"/>
  <c r="U559" i="8"/>
  <c r="U560" i="8"/>
  <c r="U561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T398" i="8"/>
  <c r="T399" i="8"/>
  <c r="T400" i="8"/>
  <c r="T401" i="8"/>
  <c r="T402" i="8"/>
  <c r="T403" i="8"/>
  <c r="T404" i="8"/>
  <c r="T405" i="8"/>
  <c r="T406" i="8"/>
  <c r="T407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427" i="8"/>
  <c r="T428" i="8"/>
  <c r="T429" i="8"/>
  <c r="T430" i="8"/>
  <c r="T431" i="8"/>
  <c r="T432" i="8"/>
  <c r="T433" i="8"/>
  <c r="T434" i="8"/>
  <c r="T435" i="8"/>
  <c r="T436" i="8"/>
  <c r="T437" i="8"/>
  <c r="T438" i="8"/>
  <c r="T439" i="8"/>
  <c r="T440" i="8"/>
  <c r="T441" i="8"/>
  <c r="T442" i="8"/>
  <c r="T443" i="8"/>
  <c r="T444" i="8"/>
  <c r="T445" i="8"/>
  <c r="T446" i="8"/>
  <c r="T447" i="8"/>
  <c r="T448" i="8"/>
  <c r="T449" i="8"/>
  <c r="T450" i="8"/>
  <c r="T451" i="8"/>
  <c r="T452" i="8"/>
  <c r="T453" i="8"/>
  <c r="T454" i="8"/>
  <c r="T455" i="8"/>
  <c r="T456" i="8"/>
  <c r="T457" i="8"/>
  <c r="T458" i="8"/>
  <c r="T459" i="8"/>
  <c r="T460" i="8"/>
  <c r="T461" i="8"/>
  <c r="T462" i="8"/>
  <c r="T463" i="8"/>
  <c r="T464" i="8"/>
  <c r="T465" i="8"/>
  <c r="T466" i="8"/>
  <c r="T467" i="8"/>
  <c r="T468" i="8"/>
  <c r="T469" i="8"/>
  <c r="T470" i="8"/>
  <c r="T471" i="8"/>
  <c r="T472" i="8"/>
  <c r="T473" i="8"/>
  <c r="T474" i="8"/>
  <c r="T475" i="8"/>
  <c r="T476" i="8"/>
  <c r="T477" i="8"/>
  <c r="T478" i="8"/>
  <c r="T479" i="8"/>
  <c r="T480" i="8"/>
  <c r="T481" i="8"/>
  <c r="T482" i="8"/>
  <c r="T483" i="8"/>
  <c r="T484" i="8"/>
  <c r="T485" i="8"/>
  <c r="T486" i="8"/>
  <c r="T487" i="8"/>
  <c r="T488" i="8"/>
  <c r="T489" i="8"/>
  <c r="T490" i="8"/>
  <c r="T491" i="8"/>
  <c r="T492" i="8"/>
  <c r="T493" i="8"/>
  <c r="T494" i="8"/>
  <c r="T495" i="8"/>
  <c r="T496" i="8"/>
  <c r="T497" i="8"/>
  <c r="T498" i="8"/>
  <c r="T499" i="8"/>
  <c r="T500" i="8"/>
  <c r="T501" i="8"/>
  <c r="T502" i="8"/>
  <c r="T503" i="8"/>
  <c r="T504" i="8"/>
  <c r="T505" i="8"/>
  <c r="T506" i="8"/>
  <c r="T507" i="8"/>
  <c r="T508" i="8"/>
  <c r="T509" i="8"/>
  <c r="T510" i="8"/>
  <c r="T511" i="8"/>
  <c r="T512" i="8"/>
  <c r="T513" i="8"/>
  <c r="T514" i="8"/>
  <c r="T515" i="8"/>
  <c r="T516" i="8"/>
  <c r="T517" i="8"/>
  <c r="T518" i="8"/>
  <c r="T519" i="8"/>
  <c r="T520" i="8"/>
  <c r="T521" i="8"/>
  <c r="T522" i="8"/>
  <c r="T523" i="8"/>
  <c r="T524" i="8"/>
  <c r="T525" i="8"/>
  <c r="T526" i="8"/>
  <c r="T527" i="8"/>
  <c r="T528" i="8"/>
  <c r="T529" i="8"/>
  <c r="T530" i="8"/>
  <c r="T531" i="8"/>
  <c r="T532" i="8"/>
  <c r="T533" i="8"/>
  <c r="T534" i="8"/>
  <c r="T535" i="8"/>
  <c r="T536" i="8"/>
  <c r="T537" i="8"/>
  <c r="T538" i="8"/>
  <c r="T539" i="8"/>
  <c r="T540" i="8"/>
  <c r="T541" i="8"/>
  <c r="T542" i="8"/>
  <c r="T543" i="8"/>
  <c r="T544" i="8"/>
  <c r="T545" i="8"/>
  <c r="T546" i="8"/>
  <c r="T547" i="8"/>
  <c r="T548" i="8"/>
  <c r="T549" i="8"/>
  <c r="T550" i="8"/>
  <c r="T551" i="8"/>
  <c r="T552" i="8"/>
  <c r="T553" i="8"/>
  <c r="T554" i="8"/>
  <c r="T555" i="8"/>
  <c r="T556" i="8"/>
  <c r="T557" i="8"/>
  <c r="T558" i="8"/>
  <c r="T559" i="8"/>
  <c r="T560" i="8"/>
  <c r="T561" i="8"/>
  <c r="U2" i="8"/>
  <c r="T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2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48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0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36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2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28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4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02" i="8"/>
  <c r="H561" i="11" l="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N561" i="8"/>
  <c r="L561" i="8"/>
  <c r="P561" i="8" s="1"/>
  <c r="K561" i="8"/>
  <c r="N560" i="8"/>
  <c r="L560" i="8"/>
  <c r="K560" i="8"/>
  <c r="N559" i="8"/>
  <c r="L559" i="8"/>
  <c r="P559" i="8" s="1"/>
  <c r="K559" i="8"/>
  <c r="N558" i="8"/>
  <c r="L558" i="8"/>
  <c r="K558" i="8"/>
  <c r="N557" i="8"/>
  <c r="L557" i="8"/>
  <c r="P557" i="8" s="1"/>
  <c r="K557" i="8"/>
  <c r="N556" i="8"/>
  <c r="L556" i="8"/>
  <c r="K556" i="8"/>
  <c r="N555" i="8"/>
  <c r="L555" i="8"/>
  <c r="P555" i="8" s="1"/>
  <c r="K555" i="8"/>
  <c r="N554" i="8"/>
  <c r="L554" i="8"/>
  <c r="K554" i="8"/>
  <c r="N553" i="8"/>
  <c r="L553" i="8"/>
  <c r="P553" i="8" s="1"/>
  <c r="K553" i="8"/>
  <c r="N552" i="8"/>
  <c r="L552" i="8"/>
  <c r="K552" i="8"/>
  <c r="N551" i="8"/>
  <c r="L551" i="8"/>
  <c r="P551" i="8" s="1"/>
  <c r="K551" i="8"/>
  <c r="N550" i="8"/>
  <c r="L550" i="8"/>
  <c r="K550" i="8"/>
  <c r="N549" i="8"/>
  <c r="L549" i="8"/>
  <c r="P549" i="8" s="1"/>
  <c r="K549" i="8"/>
  <c r="N548" i="8"/>
  <c r="L548" i="8"/>
  <c r="K548" i="8"/>
  <c r="N547" i="8"/>
  <c r="L547" i="8"/>
  <c r="P547" i="8" s="1"/>
  <c r="K547" i="8"/>
  <c r="N546" i="8"/>
  <c r="L546" i="8"/>
  <c r="K546" i="8"/>
  <c r="N545" i="8"/>
  <c r="L545" i="8"/>
  <c r="P545" i="8" s="1"/>
  <c r="K545" i="8"/>
  <c r="N544" i="8"/>
  <c r="L544" i="8"/>
  <c r="K544" i="8"/>
  <c r="N543" i="8"/>
  <c r="L543" i="8"/>
  <c r="P543" i="8" s="1"/>
  <c r="K543" i="8"/>
  <c r="N542" i="8"/>
  <c r="L542" i="8"/>
  <c r="K542" i="8"/>
  <c r="N541" i="8"/>
  <c r="L541" i="8"/>
  <c r="P541" i="8" s="1"/>
  <c r="K541" i="8"/>
  <c r="N540" i="8"/>
  <c r="L540" i="8"/>
  <c r="K540" i="8"/>
  <c r="N539" i="8"/>
  <c r="L539" i="8"/>
  <c r="P539" i="8" s="1"/>
  <c r="K539" i="8"/>
  <c r="N538" i="8"/>
  <c r="L538" i="8"/>
  <c r="K538" i="8"/>
  <c r="N537" i="8"/>
  <c r="L537" i="8"/>
  <c r="P537" i="8" s="1"/>
  <c r="K537" i="8"/>
  <c r="N536" i="8"/>
  <c r="L536" i="8"/>
  <c r="K536" i="8"/>
  <c r="N535" i="8"/>
  <c r="L535" i="8"/>
  <c r="P535" i="8" s="1"/>
  <c r="K535" i="8"/>
  <c r="N534" i="8"/>
  <c r="L534" i="8"/>
  <c r="K534" i="8"/>
  <c r="N533" i="8"/>
  <c r="L533" i="8"/>
  <c r="P533" i="8" s="1"/>
  <c r="K533" i="8"/>
  <c r="N532" i="8"/>
  <c r="L532" i="8"/>
  <c r="K532" i="8"/>
  <c r="N531" i="8"/>
  <c r="L531" i="8"/>
  <c r="P531" i="8" s="1"/>
  <c r="K531" i="8"/>
  <c r="N530" i="8"/>
  <c r="L530" i="8"/>
  <c r="K530" i="8"/>
  <c r="N529" i="8"/>
  <c r="L529" i="8"/>
  <c r="P529" i="8" s="1"/>
  <c r="K529" i="8"/>
  <c r="N528" i="8"/>
  <c r="L528" i="8"/>
  <c r="K528" i="8"/>
  <c r="N527" i="8"/>
  <c r="L527" i="8"/>
  <c r="P527" i="8" s="1"/>
  <c r="K527" i="8"/>
  <c r="N526" i="8"/>
  <c r="L526" i="8"/>
  <c r="K526" i="8"/>
  <c r="N525" i="8"/>
  <c r="L525" i="8"/>
  <c r="P525" i="8" s="1"/>
  <c r="K525" i="8"/>
  <c r="N524" i="8"/>
  <c r="L524" i="8"/>
  <c r="K524" i="8"/>
  <c r="N523" i="8"/>
  <c r="L523" i="8"/>
  <c r="P523" i="8" s="1"/>
  <c r="K523" i="8"/>
  <c r="N522" i="8"/>
  <c r="L522" i="8"/>
  <c r="K522" i="8"/>
  <c r="N521" i="8"/>
  <c r="L521" i="8"/>
  <c r="P521" i="8" s="1"/>
  <c r="K521" i="8"/>
  <c r="N520" i="8"/>
  <c r="L520" i="8"/>
  <c r="K520" i="8"/>
  <c r="N519" i="8"/>
  <c r="L519" i="8"/>
  <c r="P519" i="8" s="1"/>
  <c r="K519" i="8"/>
  <c r="N518" i="8"/>
  <c r="L518" i="8"/>
  <c r="K518" i="8"/>
  <c r="N517" i="8"/>
  <c r="L517" i="8"/>
  <c r="P517" i="8" s="1"/>
  <c r="K517" i="8"/>
  <c r="N516" i="8"/>
  <c r="L516" i="8"/>
  <c r="K516" i="8"/>
  <c r="N515" i="8"/>
  <c r="L515" i="8"/>
  <c r="P515" i="8" s="1"/>
  <c r="K515" i="8"/>
  <c r="N514" i="8"/>
  <c r="L514" i="8"/>
  <c r="K514" i="8"/>
  <c r="N513" i="8"/>
  <c r="L513" i="8"/>
  <c r="P513" i="8" s="1"/>
  <c r="K513" i="8"/>
  <c r="N512" i="8"/>
  <c r="L512" i="8"/>
  <c r="K512" i="8"/>
  <c r="N511" i="8"/>
  <c r="L511" i="8"/>
  <c r="P511" i="8" s="1"/>
  <c r="K511" i="8"/>
  <c r="N510" i="8"/>
  <c r="L510" i="8"/>
  <c r="K510" i="8"/>
  <c r="N509" i="8"/>
  <c r="L509" i="8"/>
  <c r="P509" i="8" s="1"/>
  <c r="K509" i="8"/>
  <c r="N508" i="8"/>
  <c r="L508" i="8"/>
  <c r="K508" i="8"/>
  <c r="N507" i="8"/>
  <c r="L507" i="8"/>
  <c r="P507" i="8" s="1"/>
  <c r="K507" i="8"/>
  <c r="N506" i="8"/>
  <c r="L506" i="8"/>
  <c r="K506" i="8"/>
  <c r="N505" i="8"/>
  <c r="L505" i="8"/>
  <c r="P505" i="8" s="1"/>
  <c r="K505" i="8"/>
  <c r="N504" i="8"/>
  <c r="L504" i="8"/>
  <c r="K504" i="8"/>
  <c r="N503" i="8"/>
  <c r="L503" i="8"/>
  <c r="P503" i="8" s="1"/>
  <c r="K503" i="8"/>
  <c r="N502" i="8"/>
  <c r="L502" i="8"/>
  <c r="K502" i="8"/>
  <c r="N501" i="8"/>
  <c r="L501" i="8"/>
  <c r="P501" i="8" s="1"/>
  <c r="K501" i="8"/>
  <c r="N500" i="8"/>
  <c r="L500" i="8"/>
  <c r="K500" i="8"/>
  <c r="N499" i="8"/>
  <c r="L499" i="8"/>
  <c r="P499" i="8" s="1"/>
  <c r="K499" i="8"/>
  <c r="N498" i="8"/>
  <c r="L498" i="8"/>
  <c r="K498" i="8"/>
  <c r="N497" i="8"/>
  <c r="L497" i="8"/>
  <c r="P497" i="8" s="1"/>
  <c r="K497" i="8"/>
  <c r="N496" i="8"/>
  <c r="L496" i="8"/>
  <c r="K496" i="8"/>
  <c r="N495" i="8"/>
  <c r="L495" i="8"/>
  <c r="P495" i="8" s="1"/>
  <c r="K495" i="8"/>
  <c r="N494" i="8"/>
  <c r="L494" i="8"/>
  <c r="K494" i="8"/>
  <c r="N493" i="8"/>
  <c r="L493" i="8"/>
  <c r="P493" i="8" s="1"/>
  <c r="K493" i="8"/>
  <c r="N492" i="8"/>
  <c r="L492" i="8"/>
  <c r="K492" i="8"/>
  <c r="N491" i="8"/>
  <c r="L491" i="8"/>
  <c r="P491" i="8" s="1"/>
  <c r="K491" i="8"/>
  <c r="N490" i="8"/>
  <c r="L490" i="8"/>
  <c r="K490" i="8"/>
  <c r="N489" i="8"/>
  <c r="L489" i="8"/>
  <c r="P489" i="8" s="1"/>
  <c r="K489" i="8"/>
  <c r="N488" i="8"/>
  <c r="L488" i="8"/>
  <c r="K488" i="8"/>
  <c r="N487" i="8"/>
  <c r="L487" i="8"/>
  <c r="P487" i="8" s="1"/>
  <c r="K487" i="8"/>
  <c r="N486" i="8"/>
  <c r="L486" i="8"/>
  <c r="K486" i="8"/>
  <c r="N485" i="8"/>
  <c r="L485" i="8"/>
  <c r="P485" i="8" s="1"/>
  <c r="K485" i="8"/>
  <c r="N484" i="8"/>
  <c r="L484" i="8"/>
  <c r="K484" i="8"/>
  <c r="N483" i="8"/>
  <c r="L483" i="8"/>
  <c r="K483" i="8"/>
  <c r="N482" i="8"/>
  <c r="L482" i="8"/>
  <c r="K482" i="8"/>
  <c r="N481" i="8"/>
  <c r="L481" i="8"/>
  <c r="K481" i="8"/>
  <c r="N480" i="8"/>
  <c r="L480" i="8"/>
  <c r="K480" i="8"/>
  <c r="N479" i="8"/>
  <c r="L479" i="8"/>
  <c r="K479" i="8"/>
  <c r="N478" i="8"/>
  <c r="L478" i="8"/>
  <c r="K478" i="8"/>
  <c r="N477" i="8"/>
  <c r="L477" i="8"/>
  <c r="K477" i="8"/>
  <c r="N476" i="8"/>
  <c r="L476" i="8"/>
  <c r="P476" i="8" s="1"/>
  <c r="K476" i="8"/>
  <c r="N475" i="8"/>
  <c r="L475" i="8"/>
  <c r="K475" i="8"/>
  <c r="N474" i="8"/>
  <c r="L474" i="8"/>
  <c r="K474" i="8"/>
  <c r="N473" i="8"/>
  <c r="L473" i="8"/>
  <c r="K473" i="8"/>
  <c r="N472" i="8"/>
  <c r="L472" i="8"/>
  <c r="K472" i="8"/>
  <c r="N471" i="8"/>
  <c r="L471" i="8"/>
  <c r="K471" i="8"/>
  <c r="N470" i="8"/>
  <c r="L470" i="8"/>
  <c r="K470" i="8"/>
  <c r="N469" i="8"/>
  <c r="L469" i="8"/>
  <c r="K469" i="8"/>
  <c r="N468" i="8"/>
  <c r="L468" i="8"/>
  <c r="K468" i="8"/>
  <c r="N467" i="8"/>
  <c r="L467" i="8"/>
  <c r="K467" i="8"/>
  <c r="N466" i="8"/>
  <c r="L466" i="8"/>
  <c r="K466" i="8"/>
  <c r="N465" i="8"/>
  <c r="L465" i="8"/>
  <c r="K465" i="8"/>
  <c r="N464" i="8"/>
  <c r="L464" i="8"/>
  <c r="K464" i="8"/>
  <c r="N463" i="8"/>
  <c r="L463" i="8"/>
  <c r="K463" i="8"/>
  <c r="N462" i="8"/>
  <c r="L462" i="8"/>
  <c r="K462" i="8"/>
  <c r="N461" i="8"/>
  <c r="L461" i="8"/>
  <c r="K461" i="8"/>
  <c r="N460" i="8"/>
  <c r="L460" i="8"/>
  <c r="K460" i="8"/>
  <c r="N459" i="8"/>
  <c r="L459" i="8"/>
  <c r="K459" i="8"/>
  <c r="N458" i="8"/>
  <c r="L458" i="8"/>
  <c r="K458" i="8"/>
  <c r="N457" i="8"/>
  <c r="L457" i="8"/>
  <c r="K457" i="8"/>
  <c r="N456" i="8"/>
  <c r="L456" i="8"/>
  <c r="K456" i="8"/>
  <c r="N455" i="8"/>
  <c r="L455" i="8"/>
  <c r="K455" i="8"/>
  <c r="N454" i="8"/>
  <c r="L454" i="8"/>
  <c r="K454" i="8"/>
  <c r="N453" i="8"/>
  <c r="L453" i="8"/>
  <c r="K453" i="8"/>
  <c r="N452" i="8"/>
  <c r="L452" i="8"/>
  <c r="K452" i="8"/>
  <c r="N451" i="8"/>
  <c r="L451" i="8"/>
  <c r="K451" i="8"/>
  <c r="N450" i="8"/>
  <c r="L450" i="8"/>
  <c r="K450" i="8"/>
  <c r="N449" i="8"/>
  <c r="L449" i="8"/>
  <c r="K449" i="8"/>
  <c r="N448" i="8"/>
  <c r="L448" i="8"/>
  <c r="K448" i="8"/>
  <c r="N447" i="8"/>
  <c r="L447" i="8"/>
  <c r="K447" i="8"/>
  <c r="N446" i="8"/>
  <c r="L446" i="8"/>
  <c r="K446" i="8"/>
  <c r="N445" i="8"/>
  <c r="L445" i="8"/>
  <c r="K445" i="8"/>
  <c r="N444" i="8"/>
  <c r="L444" i="8"/>
  <c r="K444" i="8"/>
  <c r="N443" i="8"/>
  <c r="L443" i="8"/>
  <c r="K443" i="8"/>
  <c r="N442" i="8"/>
  <c r="L442" i="8"/>
  <c r="K442" i="8"/>
  <c r="N441" i="8"/>
  <c r="L441" i="8"/>
  <c r="K441" i="8"/>
  <c r="N440" i="8"/>
  <c r="L440" i="8"/>
  <c r="K440" i="8"/>
  <c r="N439" i="8"/>
  <c r="L439" i="8"/>
  <c r="K439" i="8"/>
  <c r="N438" i="8"/>
  <c r="L438" i="8"/>
  <c r="K438" i="8"/>
  <c r="N437" i="8"/>
  <c r="L437" i="8"/>
  <c r="K437" i="8"/>
  <c r="N436" i="8"/>
  <c r="L436" i="8"/>
  <c r="K436" i="8"/>
  <c r="N435" i="8"/>
  <c r="L435" i="8"/>
  <c r="K435" i="8"/>
  <c r="N434" i="8"/>
  <c r="L434" i="8"/>
  <c r="K434" i="8"/>
  <c r="N433" i="8"/>
  <c r="L433" i="8"/>
  <c r="K433" i="8"/>
  <c r="N432" i="8"/>
  <c r="L432" i="8"/>
  <c r="K432" i="8"/>
  <c r="N431" i="8"/>
  <c r="L431" i="8"/>
  <c r="K431" i="8"/>
  <c r="N430" i="8"/>
  <c r="L430" i="8"/>
  <c r="P430" i="8" s="1"/>
  <c r="K430" i="8"/>
  <c r="N429" i="8"/>
  <c r="L429" i="8"/>
  <c r="K429" i="8"/>
  <c r="N428" i="8"/>
  <c r="L428" i="8"/>
  <c r="K428" i="8"/>
  <c r="N427" i="8"/>
  <c r="L427" i="8"/>
  <c r="K427" i="8"/>
  <c r="N426" i="8"/>
  <c r="L426" i="8"/>
  <c r="P426" i="8" s="1"/>
  <c r="K426" i="8"/>
  <c r="N425" i="8"/>
  <c r="L425" i="8"/>
  <c r="K425" i="8"/>
  <c r="N424" i="8"/>
  <c r="L424" i="8"/>
  <c r="P424" i="8" s="1"/>
  <c r="K424" i="8"/>
  <c r="N423" i="8"/>
  <c r="L423" i="8"/>
  <c r="K423" i="8"/>
  <c r="N422" i="8"/>
  <c r="L422" i="8"/>
  <c r="P422" i="8" s="1"/>
  <c r="K422" i="8"/>
  <c r="N421" i="8"/>
  <c r="L421" i="8"/>
  <c r="K421" i="8"/>
  <c r="N420" i="8"/>
  <c r="L420" i="8"/>
  <c r="K420" i="8"/>
  <c r="N419" i="8"/>
  <c r="L419" i="8"/>
  <c r="K419" i="8"/>
  <c r="N418" i="8"/>
  <c r="L418" i="8"/>
  <c r="P418" i="8" s="1"/>
  <c r="K418" i="8"/>
  <c r="N417" i="8"/>
  <c r="L417" i="8"/>
  <c r="K417" i="8"/>
  <c r="N416" i="8"/>
  <c r="L416" i="8"/>
  <c r="P416" i="8" s="1"/>
  <c r="K416" i="8"/>
  <c r="N415" i="8"/>
  <c r="L415" i="8"/>
  <c r="K415" i="8"/>
  <c r="N414" i="8"/>
  <c r="L414" i="8"/>
  <c r="P414" i="8" s="1"/>
  <c r="K414" i="8"/>
  <c r="N413" i="8"/>
  <c r="L413" i="8"/>
  <c r="K413" i="8"/>
  <c r="N412" i="8"/>
  <c r="L412" i="8"/>
  <c r="K412" i="8"/>
  <c r="N411" i="8"/>
  <c r="L411" i="8"/>
  <c r="K411" i="8"/>
  <c r="N410" i="8"/>
  <c r="L410" i="8"/>
  <c r="P410" i="8" s="1"/>
  <c r="K410" i="8"/>
  <c r="N409" i="8"/>
  <c r="L409" i="8"/>
  <c r="P409" i="8" s="1"/>
  <c r="K409" i="8"/>
  <c r="N408" i="8"/>
  <c r="L408" i="8"/>
  <c r="P408" i="8" s="1"/>
  <c r="K408" i="8"/>
  <c r="N407" i="8"/>
  <c r="L407" i="8"/>
  <c r="P407" i="8" s="1"/>
  <c r="K407" i="8"/>
  <c r="N406" i="8"/>
  <c r="L406" i="8"/>
  <c r="P406" i="8" s="1"/>
  <c r="K406" i="8"/>
  <c r="N405" i="8"/>
  <c r="L405" i="8"/>
  <c r="P405" i="8" s="1"/>
  <c r="K405" i="8"/>
  <c r="N404" i="8"/>
  <c r="L404" i="8"/>
  <c r="P404" i="8" s="1"/>
  <c r="K404" i="8"/>
  <c r="N403" i="8"/>
  <c r="L403" i="8"/>
  <c r="P403" i="8" s="1"/>
  <c r="K403" i="8"/>
  <c r="N402" i="8"/>
  <c r="L402" i="8"/>
  <c r="P402" i="8" s="1"/>
  <c r="K402" i="8"/>
  <c r="N401" i="8"/>
  <c r="L401" i="8"/>
  <c r="P401" i="8" s="1"/>
  <c r="K401" i="8"/>
  <c r="N400" i="8"/>
  <c r="L400" i="8"/>
  <c r="P400" i="8" s="1"/>
  <c r="K400" i="8"/>
  <c r="N399" i="8"/>
  <c r="L399" i="8"/>
  <c r="P399" i="8" s="1"/>
  <c r="K399" i="8"/>
  <c r="N398" i="8"/>
  <c r="L398" i="8"/>
  <c r="P398" i="8" s="1"/>
  <c r="K398" i="8"/>
  <c r="N397" i="8"/>
  <c r="L397" i="8"/>
  <c r="P397" i="8" s="1"/>
  <c r="K397" i="8"/>
  <c r="N396" i="8"/>
  <c r="L396" i="8"/>
  <c r="P396" i="8" s="1"/>
  <c r="K396" i="8"/>
  <c r="N395" i="8"/>
  <c r="L395" i="8"/>
  <c r="P395" i="8" s="1"/>
  <c r="K395" i="8"/>
  <c r="N394" i="8"/>
  <c r="L394" i="8"/>
  <c r="P394" i="8" s="1"/>
  <c r="K394" i="8"/>
  <c r="N393" i="8"/>
  <c r="L393" i="8"/>
  <c r="P393" i="8" s="1"/>
  <c r="K393" i="8"/>
  <c r="N392" i="8"/>
  <c r="L392" i="8"/>
  <c r="P392" i="8" s="1"/>
  <c r="K392" i="8"/>
  <c r="N391" i="8"/>
  <c r="L391" i="8"/>
  <c r="P391" i="8" s="1"/>
  <c r="K391" i="8"/>
  <c r="N390" i="8"/>
  <c r="L390" i="8"/>
  <c r="P390" i="8" s="1"/>
  <c r="K390" i="8"/>
  <c r="N389" i="8"/>
  <c r="L389" i="8"/>
  <c r="P389" i="8" s="1"/>
  <c r="K389" i="8"/>
  <c r="N388" i="8"/>
  <c r="L388" i="8"/>
  <c r="P388" i="8" s="1"/>
  <c r="K388" i="8"/>
  <c r="N387" i="8"/>
  <c r="L387" i="8"/>
  <c r="P387" i="8" s="1"/>
  <c r="K387" i="8"/>
  <c r="N386" i="8"/>
  <c r="L386" i="8"/>
  <c r="P386" i="8" s="1"/>
  <c r="K386" i="8"/>
  <c r="N385" i="8"/>
  <c r="L385" i="8"/>
  <c r="P385" i="8" s="1"/>
  <c r="K385" i="8"/>
  <c r="N384" i="8"/>
  <c r="L384" i="8"/>
  <c r="P384" i="8" s="1"/>
  <c r="K384" i="8"/>
  <c r="N383" i="8"/>
  <c r="L383" i="8"/>
  <c r="P383" i="8" s="1"/>
  <c r="K383" i="8"/>
  <c r="N382" i="8"/>
  <c r="L382" i="8"/>
  <c r="P382" i="8" s="1"/>
  <c r="K382" i="8"/>
  <c r="N381" i="8"/>
  <c r="L381" i="8"/>
  <c r="K381" i="8"/>
  <c r="N380" i="8"/>
  <c r="L380" i="8"/>
  <c r="K380" i="8"/>
  <c r="N379" i="8"/>
  <c r="L379" i="8"/>
  <c r="K379" i="8"/>
  <c r="N378" i="8"/>
  <c r="L378" i="8"/>
  <c r="K378" i="8"/>
  <c r="N377" i="8"/>
  <c r="L377" i="8"/>
  <c r="K377" i="8"/>
  <c r="N376" i="8"/>
  <c r="L376" i="8"/>
  <c r="K376" i="8"/>
  <c r="N375" i="8"/>
  <c r="L375" i="8"/>
  <c r="K375" i="8"/>
  <c r="N374" i="8"/>
  <c r="L374" i="8"/>
  <c r="K374" i="8"/>
  <c r="N373" i="8"/>
  <c r="L373" i="8"/>
  <c r="K373" i="8"/>
  <c r="N372" i="8"/>
  <c r="L372" i="8"/>
  <c r="K372" i="8"/>
  <c r="N371" i="8"/>
  <c r="L371" i="8"/>
  <c r="K371" i="8"/>
  <c r="N370" i="8"/>
  <c r="L370" i="8"/>
  <c r="K370" i="8"/>
  <c r="N369" i="8"/>
  <c r="L369" i="8"/>
  <c r="K369" i="8"/>
  <c r="N368" i="8"/>
  <c r="L368" i="8"/>
  <c r="K368" i="8"/>
  <c r="N367" i="8"/>
  <c r="L367" i="8"/>
  <c r="K367" i="8"/>
  <c r="N366" i="8"/>
  <c r="L366" i="8"/>
  <c r="K366" i="8"/>
  <c r="N365" i="8"/>
  <c r="L365" i="8"/>
  <c r="K365" i="8"/>
  <c r="N364" i="8"/>
  <c r="L364" i="8"/>
  <c r="K364" i="8"/>
  <c r="N363" i="8"/>
  <c r="L363" i="8"/>
  <c r="K363" i="8"/>
  <c r="N362" i="8"/>
  <c r="L362" i="8"/>
  <c r="K362" i="8"/>
  <c r="N361" i="8"/>
  <c r="L361" i="8"/>
  <c r="K361" i="8"/>
  <c r="N360" i="8"/>
  <c r="L360" i="8"/>
  <c r="K360" i="8"/>
  <c r="N359" i="8"/>
  <c r="L359" i="8"/>
  <c r="K359" i="8"/>
  <c r="N358" i="8"/>
  <c r="L358" i="8"/>
  <c r="K358" i="8"/>
  <c r="N357" i="8"/>
  <c r="L357" i="8"/>
  <c r="K357" i="8"/>
  <c r="N356" i="8"/>
  <c r="L356" i="8"/>
  <c r="K356" i="8"/>
  <c r="N355" i="8"/>
  <c r="L355" i="8"/>
  <c r="K355" i="8"/>
  <c r="N354" i="8"/>
  <c r="L354" i="8"/>
  <c r="K354" i="8"/>
  <c r="N353" i="8"/>
  <c r="L353" i="8"/>
  <c r="K353" i="8"/>
  <c r="N352" i="8"/>
  <c r="L352" i="8"/>
  <c r="K352" i="8"/>
  <c r="N351" i="8"/>
  <c r="L351" i="8"/>
  <c r="K351" i="8"/>
  <c r="N350" i="8"/>
  <c r="L350" i="8"/>
  <c r="K350" i="8"/>
  <c r="N349" i="8"/>
  <c r="L349" i="8"/>
  <c r="K349" i="8"/>
  <c r="N348" i="8"/>
  <c r="L348" i="8"/>
  <c r="K348" i="8"/>
  <c r="N347" i="8"/>
  <c r="L347" i="8"/>
  <c r="K347" i="8"/>
  <c r="N346" i="8"/>
  <c r="L346" i="8"/>
  <c r="K346" i="8"/>
  <c r="N345" i="8"/>
  <c r="L345" i="8"/>
  <c r="K345" i="8"/>
  <c r="N344" i="8"/>
  <c r="L344" i="8"/>
  <c r="K344" i="8"/>
  <c r="N343" i="8"/>
  <c r="L343" i="8"/>
  <c r="K343" i="8"/>
  <c r="N342" i="8"/>
  <c r="L342" i="8"/>
  <c r="K342" i="8"/>
  <c r="N341" i="8"/>
  <c r="L341" i="8"/>
  <c r="K341" i="8"/>
  <c r="N340" i="8"/>
  <c r="L340" i="8"/>
  <c r="P340" i="8" s="1"/>
  <c r="K340" i="8"/>
  <c r="N339" i="8"/>
  <c r="L339" i="8"/>
  <c r="K339" i="8"/>
  <c r="N338" i="8"/>
  <c r="L338" i="8"/>
  <c r="P338" i="8" s="1"/>
  <c r="K338" i="8"/>
  <c r="N337" i="8"/>
  <c r="L337" i="8"/>
  <c r="K337" i="8"/>
  <c r="N336" i="8"/>
  <c r="L336" i="8"/>
  <c r="P336" i="8" s="1"/>
  <c r="K336" i="8"/>
  <c r="N335" i="8"/>
  <c r="L335" i="8"/>
  <c r="K335" i="8"/>
  <c r="N334" i="8"/>
  <c r="L334" i="8"/>
  <c r="P334" i="8" s="1"/>
  <c r="K334" i="8"/>
  <c r="N333" i="8"/>
  <c r="L333" i="8"/>
  <c r="K333" i="8"/>
  <c r="N332" i="8"/>
  <c r="L332" i="8"/>
  <c r="P332" i="8" s="1"/>
  <c r="K332" i="8"/>
  <c r="N331" i="8"/>
  <c r="L331" i="8"/>
  <c r="K331" i="8"/>
  <c r="N330" i="8"/>
  <c r="L330" i="8"/>
  <c r="P330" i="8" s="1"/>
  <c r="K330" i="8"/>
  <c r="N329" i="8"/>
  <c r="L329" i="8"/>
  <c r="K329" i="8"/>
  <c r="N328" i="8"/>
  <c r="L328" i="8"/>
  <c r="P328" i="8" s="1"/>
  <c r="K328" i="8"/>
  <c r="N327" i="8"/>
  <c r="L327" i="8"/>
  <c r="K327" i="8"/>
  <c r="N326" i="8"/>
  <c r="L326" i="8"/>
  <c r="P326" i="8" s="1"/>
  <c r="K326" i="8"/>
  <c r="N325" i="8"/>
  <c r="L325" i="8"/>
  <c r="K325" i="8"/>
  <c r="N324" i="8"/>
  <c r="L324" i="8"/>
  <c r="P324" i="8" s="1"/>
  <c r="K324" i="8"/>
  <c r="N323" i="8"/>
  <c r="L323" i="8"/>
  <c r="K323" i="8"/>
  <c r="N322" i="8"/>
  <c r="L322" i="8"/>
  <c r="P322" i="8" s="1"/>
  <c r="K322" i="8"/>
  <c r="N321" i="8"/>
  <c r="L321" i="8"/>
  <c r="K321" i="8"/>
  <c r="N320" i="8"/>
  <c r="L320" i="8"/>
  <c r="P320" i="8" s="1"/>
  <c r="K320" i="8"/>
  <c r="N319" i="8"/>
  <c r="L319" i="8"/>
  <c r="K319" i="8"/>
  <c r="N318" i="8"/>
  <c r="L318" i="8"/>
  <c r="P318" i="8" s="1"/>
  <c r="K318" i="8"/>
  <c r="N317" i="8"/>
  <c r="L317" i="8"/>
  <c r="K317" i="8"/>
  <c r="N316" i="8"/>
  <c r="L316" i="8"/>
  <c r="P316" i="8" s="1"/>
  <c r="K316" i="8"/>
  <c r="N315" i="8"/>
  <c r="L315" i="8"/>
  <c r="K315" i="8"/>
  <c r="N314" i="8"/>
  <c r="L314" i="8"/>
  <c r="P314" i="8" s="1"/>
  <c r="K314" i="8"/>
  <c r="N313" i="8"/>
  <c r="L313" i="8"/>
  <c r="K313" i="8"/>
  <c r="N312" i="8"/>
  <c r="L312" i="8"/>
  <c r="P312" i="8" s="1"/>
  <c r="K312" i="8"/>
  <c r="N311" i="8"/>
  <c r="L311" i="8"/>
  <c r="K311" i="8"/>
  <c r="N310" i="8"/>
  <c r="L310" i="8"/>
  <c r="P310" i="8" s="1"/>
  <c r="K310" i="8"/>
  <c r="N309" i="8"/>
  <c r="L309" i="8"/>
  <c r="K309" i="8"/>
  <c r="N308" i="8"/>
  <c r="L308" i="8"/>
  <c r="P308" i="8" s="1"/>
  <c r="K308" i="8"/>
  <c r="N307" i="8"/>
  <c r="L307" i="8"/>
  <c r="K307" i="8"/>
  <c r="N306" i="8"/>
  <c r="L306" i="8"/>
  <c r="P306" i="8" s="1"/>
  <c r="K306" i="8"/>
  <c r="N305" i="8"/>
  <c r="L305" i="8"/>
  <c r="K305" i="8"/>
  <c r="N304" i="8"/>
  <c r="L304" i="8"/>
  <c r="P304" i="8" s="1"/>
  <c r="K304" i="8"/>
  <c r="N303" i="8"/>
  <c r="L303" i="8"/>
  <c r="K303" i="8"/>
  <c r="N302" i="8"/>
  <c r="L302" i="8"/>
  <c r="P302" i="8" s="1"/>
  <c r="K302" i="8"/>
  <c r="N301" i="8"/>
  <c r="L301" i="8"/>
  <c r="K301" i="8"/>
  <c r="N300" i="8"/>
  <c r="L300" i="8"/>
  <c r="P300" i="8" s="1"/>
  <c r="K300" i="8"/>
  <c r="N299" i="8"/>
  <c r="L299" i="8"/>
  <c r="K299" i="8"/>
  <c r="N298" i="8"/>
  <c r="L298" i="8"/>
  <c r="P298" i="8" s="1"/>
  <c r="K298" i="8"/>
  <c r="N297" i="8"/>
  <c r="L297" i="8"/>
  <c r="K297" i="8"/>
  <c r="N296" i="8"/>
  <c r="L296" i="8"/>
  <c r="P296" i="8" s="1"/>
  <c r="K296" i="8"/>
  <c r="N295" i="8"/>
  <c r="L295" i="8"/>
  <c r="K295" i="8"/>
  <c r="N294" i="8"/>
  <c r="L294" i="8"/>
  <c r="P294" i="8" s="1"/>
  <c r="K294" i="8"/>
  <c r="N293" i="8"/>
  <c r="L293" i="8"/>
  <c r="K293" i="8"/>
  <c r="N292" i="8"/>
  <c r="L292" i="8"/>
  <c r="P292" i="8" s="1"/>
  <c r="K292" i="8"/>
  <c r="N291" i="8"/>
  <c r="L291" i="8"/>
  <c r="K291" i="8"/>
  <c r="N290" i="8"/>
  <c r="L290" i="8"/>
  <c r="P290" i="8" s="1"/>
  <c r="K290" i="8"/>
  <c r="N289" i="8"/>
  <c r="L289" i="8"/>
  <c r="K289" i="8"/>
  <c r="N288" i="8"/>
  <c r="L288" i="8"/>
  <c r="P288" i="8" s="1"/>
  <c r="K288" i="8"/>
  <c r="N287" i="8"/>
  <c r="L287" i="8"/>
  <c r="K287" i="8"/>
  <c r="N286" i="8"/>
  <c r="L286" i="8"/>
  <c r="K286" i="8"/>
  <c r="N285" i="8"/>
  <c r="L285" i="8"/>
  <c r="K285" i="8"/>
  <c r="N284" i="8"/>
  <c r="L284" i="8"/>
  <c r="K284" i="8"/>
  <c r="N283" i="8"/>
  <c r="L283" i="8"/>
  <c r="K283" i="8"/>
  <c r="N282" i="8"/>
  <c r="L282" i="8"/>
  <c r="K282" i="8"/>
  <c r="N281" i="8"/>
  <c r="L281" i="8"/>
  <c r="K281" i="8"/>
  <c r="N280" i="8"/>
  <c r="L280" i="8"/>
  <c r="K280" i="8"/>
  <c r="N279" i="8"/>
  <c r="L279" i="8"/>
  <c r="K279" i="8"/>
  <c r="N278" i="8"/>
  <c r="L278" i="8"/>
  <c r="K278" i="8"/>
  <c r="N277" i="8"/>
  <c r="L277" i="8"/>
  <c r="P277" i="8" s="1"/>
  <c r="K277" i="8"/>
  <c r="N276" i="8"/>
  <c r="L276" i="8"/>
  <c r="K276" i="8"/>
  <c r="N275" i="8"/>
  <c r="L275" i="8"/>
  <c r="P275" i="8" s="1"/>
  <c r="K275" i="8"/>
  <c r="N274" i="8"/>
  <c r="L274" i="8"/>
  <c r="K274" i="8"/>
  <c r="N273" i="8"/>
  <c r="L273" i="8"/>
  <c r="P273" i="8" s="1"/>
  <c r="K273" i="8"/>
  <c r="N272" i="8"/>
  <c r="L272" i="8"/>
  <c r="K272" i="8"/>
  <c r="N271" i="8"/>
  <c r="L271" i="8"/>
  <c r="K271" i="8"/>
  <c r="N270" i="8"/>
  <c r="L270" i="8"/>
  <c r="K270" i="8"/>
  <c r="N269" i="8"/>
  <c r="L269" i="8"/>
  <c r="P269" i="8" s="1"/>
  <c r="K269" i="8"/>
  <c r="N268" i="8"/>
  <c r="L268" i="8"/>
  <c r="K268" i="8"/>
  <c r="N267" i="8"/>
  <c r="L267" i="8"/>
  <c r="P267" i="8" s="1"/>
  <c r="K267" i="8"/>
  <c r="N266" i="8"/>
  <c r="L266" i="8"/>
  <c r="K266" i="8"/>
  <c r="N265" i="8"/>
  <c r="L265" i="8"/>
  <c r="P265" i="8" s="1"/>
  <c r="K265" i="8"/>
  <c r="N264" i="8"/>
  <c r="L264" i="8"/>
  <c r="K264" i="8"/>
  <c r="N263" i="8"/>
  <c r="L263" i="8"/>
  <c r="K263" i="8"/>
  <c r="N262" i="8"/>
  <c r="L262" i="8"/>
  <c r="K262" i="8"/>
  <c r="N261" i="8"/>
  <c r="L261" i="8"/>
  <c r="P261" i="8" s="1"/>
  <c r="K261" i="8"/>
  <c r="N260" i="8"/>
  <c r="L260" i="8"/>
  <c r="K260" i="8"/>
  <c r="N259" i="8"/>
  <c r="L259" i="8"/>
  <c r="P259" i="8" s="1"/>
  <c r="K259" i="8"/>
  <c r="N258" i="8"/>
  <c r="L258" i="8"/>
  <c r="K258" i="8"/>
  <c r="N257" i="8"/>
  <c r="L257" i="8"/>
  <c r="P257" i="8" s="1"/>
  <c r="K257" i="8"/>
  <c r="N256" i="8"/>
  <c r="L256" i="8"/>
  <c r="K256" i="8"/>
  <c r="N255" i="8"/>
  <c r="L255" i="8"/>
  <c r="K255" i="8"/>
  <c r="N254" i="8"/>
  <c r="L254" i="8"/>
  <c r="K254" i="8"/>
  <c r="N253" i="8"/>
  <c r="L253" i="8"/>
  <c r="K253" i="8"/>
  <c r="N252" i="8"/>
  <c r="L252" i="8"/>
  <c r="K252" i="8"/>
  <c r="N251" i="8"/>
  <c r="L251" i="8"/>
  <c r="P251" i="8" s="1"/>
  <c r="K251" i="8"/>
  <c r="N250" i="8"/>
  <c r="L250" i="8"/>
  <c r="K250" i="8"/>
  <c r="N249" i="8"/>
  <c r="L249" i="8"/>
  <c r="P249" i="8" s="1"/>
  <c r="K249" i="8"/>
  <c r="N248" i="8"/>
  <c r="L248" i="8"/>
  <c r="K248" i="8"/>
  <c r="N247" i="8"/>
  <c r="L247" i="8"/>
  <c r="K247" i="8"/>
  <c r="N246" i="8"/>
  <c r="L246" i="8"/>
  <c r="K246" i="8"/>
  <c r="N245" i="8"/>
  <c r="L245" i="8"/>
  <c r="K245" i="8"/>
  <c r="N244" i="8"/>
  <c r="L244" i="8"/>
  <c r="P244" i="8" s="1"/>
  <c r="K244" i="8"/>
  <c r="N243" i="8"/>
  <c r="L243" i="8"/>
  <c r="K243" i="8"/>
  <c r="N242" i="8"/>
  <c r="L242" i="8"/>
  <c r="P242" i="8" s="1"/>
  <c r="K242" i="8"/>
  <c r="N241" i="8"/>
  <c r="L241" i="8"/>
  <c r="K241" i="8"/>
  <c r="N240" i="8"/>
  <c r="L240" i="8"/>
  <c r="P240" i="8" s="1"/>
  <c r="K240" i="8"/>
  <c r="N239" i="8"/>
  <c r="L239" i="8"/>
  <c r="K239" i="8"/>
  <c r="N238" i="8"/>
  <c r="L238" i="8"/>
  <c r="P238" i="8" s="1"/>
  <c r="K238" i="8"/>
  <c r="N237" i="8"/>
  <c r="L237" i="8"/>
  <c r="K237" i="8"/>
  <c r="N236" i="8"/>
  <c r="L236" i="8"/>
  <c r="P236" i="8" s="1"/>
  <c r="K236" i="8"/>
  <c r="N235" i="8"/>
  <c r="L235" i="8"/>
  <c r="K235" i="8"/>
  <c r="N234" i="8"/>
  <c r="L234" i="8"/>
  <c r="P234" i="8" s="1"/>
  <c r="K234" i="8"/>
  <c r="N233" i="8"/>
  <c r="L233" i="8"/>
  <c r="K233" i="8"/>
  <c r="N232" i="8"/>
  <c r="L232" i="8"/>
  <c r="P232" i="8" s="1"/>
  <c r="K232" i="8"/>
  <c r="N231" i="8"/>
  <c r="L231" i="8"/>
  <c r="K231" i="8"/>
  <c r="N230" i="8"/>
  <c r="L230" i="8"/>
  <c r="P230" i="8" s="1"/>
  <c r="K230" i="8"/>
  <c r="N229" i="8"/>
  <c r="L229" i="8"/>
  <c r="K229" i="8"/>
  <c r="N228" i="8"/>
  <c r="L228" i="8"/>
  <c r="P228" i="8" s="1"/>
  <c r="K228" i="8"/>
  <c r="N227" i="8"/>
  <c r="L227" i="8"/>
  <c r="K227" i="8"/>
  <c r="N226" i="8"/>
  <c r="L226" i="8"/>
  <c r="P226" i="8" s="1"/>
  <c r="K226" i="8"/>
  <c r="N225" i="8"/>
  <c r="L225" i="8"/>
  <c r="P225" i="8" s="1"/>
  <c r="K225" i="8"/>
  <c r="N224" i="8"/>
  <c r="L224" i="8"/>
  <c r="P224" i="8" s="1"/>
  <c r="K224" i="8"/>
  <c r="N223" i="8"/>
  <c r="L223" i="8"/>
  <c r="P223" i="8" s="1"/>
  <c r="K223" i="8"/>
  <c r="N222" i="8"/>
  <c r="L222" i="8"/>
  <c r="P222" i="8" s="1"/>
  <c r="K222" i="8"/>
  <c r="N221" i="8"/>
  <c r="L221" i="8"/>
  <c r="P221" i="8" s="1"/>
  <c r="K221" i="8"/>
  <c r="N220" i="8"/>
  <c r="L220" i="8"/>
  <c r="P220" i="8" s="1"/>
  <c r="K220" i="8"/>
  <c r="N219" i="8"/>
  <c r="L219" i="8"/>
  <c r="P219" i="8" s="1"/>
  <c r="K219" i="8"/>
  <c r="N218" i="8"/>
  <c r="L218" i="8"/>
  <c r="P218" i="8" s="1"/>
  <c r="K218" i="8"/>
  <c r="N217" i="8"/>
  <c r="L217" i="8"/>
  <c r="P217" i="8" s="1"/>
  <c r="K217" i="8"/>
  <c r="N216" i="8"/>
  <c r="L216" i="8"/>
  <c r="P216" i="8" s="1"/>
  <c r="K216" i="8"/>
  <c r="N215" i="8"/>
  <c r="L215" i="8"/>
  <c r="P215" i="8" s="1"/>
  <c r="K215" i="8"/>
  <c r="N214" i="8"/>
  <c r="L214" i="8"/>
  <c r="P214" i="8" s="1"/>
  <c r="K214" i="8"/>
  <c r="N213" i="8"/>
  <c r="L213" i="8"/>
  <c r="P213" i="8" s="1"/>
  <c r="K213" i="8"/>
  <c r="N212" i="8"/>
  <c r="L212" i="8"/>
  <c r="P212" i="8" s="1"/>
  <c r="K212" i="8"/>
  <c r="N211" i="8"/>
  <c r="L211" i="8"/>
  <c r="P211" i="8" s="1"/>
  <c r="K211" i="8"/>
  <c r="N210" i="8"/>
  <c r="L210" i="8"/>
  <c r="P210" i="8" s="1"/>
  <c r="K210" i="8"/>
  <c r="N209" i="8"/>
  <c r="L209" i="8"/>
  <c r="P209" i="8" s="1"/>
  <c r="K209" i="8"/>
  <c r="N208" i="8"/>
  <c r="L208" i="8"/>
  <c r="P208" i="8" s="1"/>
  <c r="K208" i="8"/>
  <c r="N207" i="8"/>
  <c r="L207" i="8"/>
  <c r="P207" i="8" s="1"/>
  <c r="K207" i="8"/>
  <c r="N206" i="8"/>
  <c r="L206" i="8"/>
  <c r="P206" i="8" s="1"/>
  <c r="K206" i="8"/>
  <c r="N205" i="8"/>
  <c r="L205" i="8"/>
  <c r="P205" i="8" s="1"/>
  <c r="K205" i="8"/>
  <c r="N204" i="8"/>
  <c r="L204" i="8"/>
  <c r="P204" i="8" s="1"/>
  <c r="K204" i="8"/>
  <c r="N203" i="8"/>
  <c r="L203" i="8"/>
  <c r="P203" i="8" s="1"/>
  <c r="K203" i="8"/>
  <c r="N202" i="8"/>
  <c r="L202" i="8"/>
  <c r="P202" i="8" s="1"/>
  <c r="K202" i="8"/>
  <c r="N201" i="8"/>
  <c r="L201" i="8"/>
  <c r="P201" i="8" s="1"/>
  <c r="K201" i="8"/>
  <c r="N200" i="8"/>
  <c r="L200" i="8"/>
  <c r="P200" i="8" s="1"/>
  <c r="K200" i="8"/>
  <c r="N199" i="8"/>
  <c r="L199" i="8"/>
  <c r="P199" i="8" s="1"/>
  <c r="K199" i="8"/>
  <c r="N198" i="8"/>
  <c r="L198" i="8"/>
  <c r="P198" i="8" s="1"/>
  <c r="K198" i="8"/>
  <c r="N197" i="8"/>
  <c r="L197" i="8"/>
  <c r="P197" i="8" s="1"/>
  <c r="K197" i="8"/>
  <c r="N196" i="8"/>
  <c r="L196" i="8"/>
  <c r="P196" i="8" s="1"/>
  <c r="K196" i="8"/>
  <c r="N195" i="8"/>
  <c r="L195" i="8"/>
  <c r="P195" i="8" s="1"/>
  <c r="K195" i="8"/>
  <c r="N194" i="8"/>
  <c r="L194" i="8"/>
  <c r="P194" i="8" s="1"/>
  <c r="K194" i="8"/>
  <c r="N193" i="8"/>
  <c r="L193" i="8"/>
  <c r="P193" i="8" s="1"/>
  <c r="K193" i="8"/>
  <c r="N192" i="8"/>
  <c r="L192" i="8"/>
  <c r="P192" i="8" s="1"/>
  <c r="K192" i="8"/>
  <c r="N191" i="8"/>
  <c r="L191" i="8"/>
  <c r="P191" i="8" s="1"/>
  <c r="K191" i="8"/>
  <c r="N190" i="8"/>
  <c r="L190" i="8"/>
  <c r="P190" i="8" s="1"/>
  <c r="K190" i="8"/>
  <c r="N189" i="8"/>
  <c r="L189" i="8"/>
  <c r="P189" i="8" s="1"/>
  <c r="K189" i="8"/>
  <c r="N188" i="8"/>
  <c r="L188" i="8"/>
  <c r="P188" i="8" s="1"/>
  <c r="K188" i="8"/>
  <c r="N187" i="8"/>
  <c r="L187" i="8"/>
  <c r="P187" i="8" s="1"/>
  <c r="K187" i="8"/>
  <c r="N186" i="8"/>
  <c r="L186" i="8"/>
  <c r="P186" i="8" s="1"/>
  <c r="K186" i="8"/>
  <c r="N185" i="8"/>
  <c r="L185" i="8"/>
  <c r="P185" i="8" s="1"/>
  <c r="K185" i="8"/>
  <c r="N184" i="8"/>
  <c r="L184" i="8"/>
  <c r="P184" i="8" s="1"/>
  <c r="K184" i="8"/>
  <c r="N183" i="8"/>
  <c r="L183" i="8"/>
  <c r="P183" i="8" s="1"/>
  <c r="K183" i="8"/>
  <c r="N182" i="8"/>
  <c r="L182" i="8"/>
  <c r="P182" i="8" s="1"/>
  <c r="K182" i="8"/>
  <c r="N181" i="8"/>
  <c r="L181" i="8"/>
  <c r="P181" i="8" s="1"/>
  <c r="K181" i="8"/>
  <c r="N180" i="8"/>
  <c r="L180" i="8"/>
  <c r="P180" i="8" s="1"/>
  <c r="K180" i="8"/>
  <c r="N179" i="8"/>
  <c r="L179" i="8"/>
  <c r="P179" i="8" s="1"/>
  <c r="K179" i="8"/>
  <c r="N178" i="8"/>
  <c r="L178" i="8"/>
  <c r="P178" i="8" s="1"/>
  <c r="K178" i="8"/>
  <c r="N177" i="8"/>
  <c r="L177" i="8"/>
  <c r="P177" i="8" s="1"/>
  <c r="K177" i="8"/>
  <c r="N176" i="8"/>
  <c r="L176" i="8"/>
  <c r="P176" i="8" s="1"/>
  <c r="K176" i="8"/>
  <c r="N175" i="8"/>
  <c r="L175" i="8"/>
  <c r="P175" i="8" s="1"/>
  <c r="K175" i="8"/>
  <c r="N174" i="8"/>
  <c r="L174" i="8"/>
  <c r="P174" i="8" s="1"/>
  <c r="K174" i="8"/>
  <c r="N173" i="8"/>
  <c r="L173" i="8"/>
  <c r="P173" i="8" s="1"/>
  <c r="K173" i="8"/>
  <c r="N172" i="8"/>
  <c r="L172" i="8"/>
  <c r="P172" i="8" s="1"/>
  <c r="K172" i="8"/>
  <c r="N171" i="8"/>
  <c r="L171" i="8"/>
  <c r="P171" i="8" s="1"/>
  <c r="K171" i="8"/>
  <c r="N170" i="8"/>
  <c r="L170" i="8"/>
  <c r="P170" i="8" s="1"/>
  <c r="K170" i="8"/>
  <c r="N169" i="8"/>
  <c r="L169" i="8"/>
  <c r="P169" i="8" s="1"/>
  <c r="K169" i="8"/>
  <c r="N168" i="8"/>
  <c r="L168" i="8"/>
  <c r="P168" i="8" s="1"/>
  <c r="K168" i="8"/>
  <c r="N167" i="8"/>
  <c r="L167" i="8"/>
  <c r="P167" i="8" s="1"/>
  <c r="K167" i="8"/>
  <c r="N166" i="8"/>
  <c r="L166" i="8"/>
  <c r="P166" i="8" s="1"/>
  <c r="K166" i="8"/>
  <c r="N165" i="8"/>
  <c r="L165" i="8"/>
  <c r="P165" i="8" s="1"/>
  <c r="K165" i="8"/>
  <c r="N164" i="8"/>
  <c r="L164" i="8"/>
  <c r="P164" i="8" s="1"/>
  <c r="K164" i="8"/>
  <c r="N163" i="8"/>
  <c r="L163" i="8"/>
  <c r="P163" i="8" s="1"/>
  <c r="K163" i="8"/>
  <c r="N162" i="8"/>
  <c r="L162" i="8"/>
  <c r="P162" i="8" s="1"/>
  <c r="K162" i="8"/>
  <c r="N161" i="8"/>
  <c r="L161" i="8"/>
  <c r="P161" i="8" s="1"/>
  <c r="K161" i="8"/>
  <c r="N160" i="8"/>
  <c r="L160" i="8"/>
  <c r="P160" i="8" s="1"/>
  <c r="K160" i="8"/>
  <c r="N159" i="8"/>
  <c r="L159" i="8"/>
  <c r="P159" i="8" s="1"/>
  <c r="K159" i="8"/>
  <c r="N158" i="8"/>
  <c r="L158" i="8"/>
  <c r="P158" i="8" s="1"/>
  <c r="K158" i="8"/>
  <c r="N157" i="8"/>
  <c r="L157" i="8"/>
  <c r="P157" i="8" s="1"/>
  <c r="K157" i="8"/>
  <c r="N156" i="8"/>
  <c r="L156" i="8"/>
  <c r="P156" i="8" s="1"/>
  <c r="K156" i="8"/>
  <c r="N155" i="8"/>
  <c r="L155" i="8"/>
  <c r="P155" i="8" s="1"/>
  <c r="K155" i="8"/>
  <c r="N154" i="8"/>
  <c r="L154" i="8"/>
  <c r="P154" i="8" s="1"/>
  <c r="K154" i="8"/>
  <c r="N153" i="8"/>
  <c r="L153" i="8"/>
  <c r="P153" i="8" s="1"/>
  <c r="K153" i="8"/>
  <c r="N152" i="8"/>
  <c r="L152" i="8"/>
  <c r="P152" i="8" s="1"/>
  <c r="K152" i="8"/>
  <c r="N151" i="8"/>
  <c r="L151" i="8"/>
  <c r="P151" i="8" s="1"/>
  <c r="K151" i="8"/>
  <c r="N150" i="8"/>
  <c r="L150" i="8"/>
  <c r="P150" i="8" s="1"/>
  <c r="K150" i="8"/>
  <c r="N149" i="8"/>
  <c r="L149" i="8"/>
  <c r="P149" i="8" s="1"/>
  <c r="K149" i="8"/>
  <c r="N148" i="8"/>
  <c r="L148" i="8"/>
  <c r="P148" i="8" s="1"/>
  <c r="K148" i="8"/>
  <c r="N147" i="8"/>
  <c r="L147" i="8"/>
  <c r="P147" i="8" s="1"/>
  <c r="K147" i="8"/>
  <c r="N146" i="8"/>
  <c r="L146" i="8"/>
  <c r="P146" i="8" s="1"/>
  <c r="K146" i="8"/>
  <c r="N145" i="8"/>
  <c r="L145" i="8"/>
  <c r="P145" i="8" s="1"/>
  <c r="K145" i="8"/>
  <c r="N144" i="8"/>
  <c r="L144" i="8"/>
  <c r="P144" i="8" s="1"/>
  <c r="K144" i="8"/>
  <c r="N143" i="8"/>
  <c r="L143" i="8"/>
  <c r="P143" i="8" s="1"/>
  <c r="K143" i="8"/>
  <c r="N142" i="8"/>
  <c r="L142" i="8"/>
  <c r="K142" i="8"/>
  <c r="N141" i="8"/>
  <c r="L141" i="8"/>
  <c r="P141" i="8" s="1"/>
  <c r="K141" i="8"/>
  <c r="N140" i="8"/>
  <c r="L140" i="8"/>
  <c r="K140" i="8"/>
  <c r="N139" i="8"/>
  <c r="L139" i="8"/>
  <c r="P139" i="8" s="1"/>
  <c r="K139" i="8"/>
  <c r="N138" i="8"/>
  <c r="L138" i="8"/>
  <c r="K138" i="8"/>
  <c r="N137" i="8"/>
  <c r="L137" i="8"/>
  <c r="P137" i="8" s="1"/>
  <c r="K137" i="8"/>
  <c r="N136" i="8"/>
  <c r="L136" i="8"/>
  <c r="K136" i="8"/>
  <c r="N135" i="8"/>
  <c r="L135" i="8"/>
  <c r="P135" i="8" s="1"/>
  <c r="K135" i="8"/>
  <c r="N134" i="8"/>
  <c r="L134" i="8"/>
  <c r="K134" i="8"/>
  <c r="N133" i="8"/>
  <c r="L133" i="8"/>
  <c r="P133" i="8" s="1"/>
  <c r="K133" i="8"/>
  <c r="N132" i="8"/>
  <c r="L132" i="8"/>
  <c r="K132" i="8"/>
  <c r="N131" i="8"/>
  <c r="L131" i="8"/>
  <c r="P131" i="8" s="1"/>
  <c r="K131" i="8"/>
  <c r="N130" i="8"/>
  <c r="L130" i="8"/>
  <c r="K130" i="8"/>
  <c r="N129" i="8"/>
  <c r="L129" i="8"/>
  <c r="P129" i="8" s="1"/>
  <c r="K129" i="8"/>
  <c r="N128" i="8"/>
  <c r="L128" i="8"/>
  <c r="K128" i="8"/>
  <c r="N127" i="8"/>
  <c r="L127" i="8"/>
  <c r="P127" i="8" s="1"/>
  <c r="K127" i="8"/>
  <c r="N126" i="8"/>
  <c r="L126" i="8"/>
  <c r="K126" i="8"/>
  <c r="N125" i="8"/>
  <c r="L125" i="8"/>
  <c r="K125" i="8"/>
  <c r="N124" i="8"/>
  <c r="L124" i="8"/>
  <c r="K124" i="8"/>
  <c r="N123" i="8"/>
  <c r="L123" i="8"/>
  <c r="K123" i="8"/>
  <c r="N122" i="8"/>
  <c r="L122" i="8"/>
  <c r="K122" i="8"/>
  <c r="N121" i="8"/>
  <c r="L121" i="8"/>
  <c r="K121" i="8"/>
  <c r="N120" i="8"/>
  <c r="L120" i="8"/>
  <c r="K120" i="8"/>
  <c r="N119" i="8"/>
  <c r="L119" i="8"/>
  <c r="K119" i="8"/>
  <c r="N118" i="8"/>
  <c r="L118" i="8"/>
  <c r="K118" i="8"/>
  <c r="N117" i="8"/>
  <c r="L117" i="8"/>
  <c r="K117" i="8"/>
  <c r="N116" i="8"/>
  <c r="L116" i="8"/>
  <c r="K116" i="8"/>
  <c r="N115" i="8"/>
  <c r="L115" i="8"/>
  <c r="K115" i="8"/>
  <c r="N114" i="8"/>
  <c r="L114" i="8"/>
  <c r="K114" i="8"/>
  <c r="N113" i="8"/>
  <c r="L113" i="8"/>
  <c r="K113" i="8"/>
  <c r="N112" i="8"/>
  <c r="L112" i="8"/>
  <c r="K112" i="8"/>
  <c r="N111" i="8"/>
  <c r="L111" i="8"/>
  <c r="K111" i="8"/>
  <c r="N110" i="8"/>
  <c r="L110" i="8"/>
  <c r="K110" i="8"/>
  <c r="N109" i="8"/>
  <c r="L109" i="8"/>
  <c r="K109" i="8"/>
  <c r="N108" i="8"/>
  <c r="L108" i="8"/>
  <c r="K108" i="8"/>
  <c r="N107" i="8"/>
  <c r="L107" i="8"/>
  <c r="K107" i="8"/>
  <c r="N106" i="8"/>
  <c r="L106" i="8"/>
  <c r="K106" i="8"/>
  <c r="N105" i="8"/>
  <c r="L105" i="8"/>
  <c r="K105" i="8"/>
  <c r="N104" i="8"/>
  <c r="L104" i="8"/>
  <c r="K104" i="8"/>
  <c r="N103" i="8"/>
  <c r="L103" i="8"/>
  <c r="K103" i="8"/>
  <c r="N102" i="8"/>
  <c r="L102" i="8"/>
  <c r="P102" i="8" s="1"/>
  <c r="K102" i="8"/>
  <c r="N101" i="8"/>
  <c r="L101" i="8"/>
  <c r="K101" i="8"/>
  <c r="N100" i="8"/>
  <c r="L100" i="8"/>
  <c r="P100" i="8" s="1"/>
  <c r="K100" i="8"/>
  <c r="N99" i="8"/>
  <c r="L99" i="8"/>
  <c r="K99" i="8"/>
  <c r="N98" i="8"/>
  <c r="L98" i="8"/>
  <c r="P98" i="8" s="1"/>
  <c r="K98" i="8"/>
  <c r="N97" i="8"/>
  <c r="L97" i="8"/>
  <c r="K97" i="8"/>
  <c r="N96" i="8"/>
  <c r="L96" i="8"/>
  <c r="M96" i="8" s="1"/>
  <c r="K96" i="8"/>
  <c r="N95" i="8"/>
  <c r="L95" i="8"/>
  <c r="K95" i="8"/>
  <c r="N94" i="8"/>
  <c r="L94" i="8"/>
  <c r="P94" i="8" s="1"/>
  <c r="K94" i="8"/>
  <c r="N93" i="8"/>
  <c r="L93" i="8"/>
  <c r="K93" i="8"/>
  <c r="N92" i="8"/>
  <c r="L92" i="8"/>
  <c r="P92" i="8" s="1"/>
  <c r="K92" i="8"/>
  <c r="N91" i="8"/>
  <c r="L91" i="8"/>
  <c r="K91" i="8"/>
  <c r="N90" i="8"/>
  <c r="L90" i="8"/>
  <c r="P90" i="8" s="1"/>
  <c r="K90" i="8"/>
  <c r="N89" i="8"/>
  <c r="L89" i="8"/>
  <c r="K89" i="8"/>
  <c r="N88" i="8"/>
  <c r="L88" i="8"/>
  <c r="M88" i="8" s="1"/>
  <c r="K88" i="8"/>
  <c r="N87" i="8"/>
  <c r="L87" i="8"/>
  <c r="K87" i="8"/>
  <c r="N86" i="8"/>
  <c r="L86" i="8"/>
  <c r="P86" i="8" s="1"/>
  <c r="K86" i="8"/>
  <c r="N85" i="8"/>
  <c r="L85" i="8"/>
  <c r="P85" i="8" s="1"/>
  <c r="K85" i="8"/>
  <c r="N84" i="8"/>
  <c r="L84" i="8"/>
  <c r="P84" i="8" s="1"/>
  <c r="K84" i="8"/>
  <c r="N83" i="8"/>
  <c r="L83" i="8"/>
  <c r="P83" i="8" s="1"/>
  <c r="K83" i="8"/>
  <c r="N82" i="8"/>
  <c r="L82" i="8"/>
  <c r="P82" i="8" s="1"/>
  <c r="K82" i="8"/>
  <c r="N81" i="8"/>
  <c r="L81" i="8"/>
  <c r="P81" i="8" s="1"/>
  <c r="K81" i="8"/>
  <c r="N80" i="8"/>
  <c r="L80" i="8"/>
  <c r="P80" i="8" s="1"/>
  <c r="K80" i="8"/>
  <c r="N79" i="8"/>
  <c r="L79" i="8"/>
  <c r="P79" i="8" s="1"/>
  <c r="K79" i="8"/>
  <c r="N78" i="8"/>
  <c r="L78" i="8"/>
  <c r="P78" i="8" s="1"/>
  <c r="K78" i="8"/>
  <c r="N77" i="8"/>
  <c r="L77" i="8"/>
  <c r="P77" i="8" s="1"/>
  <c r="K77" i="8"/>
  <c r="N76" i="8"/>
  <c r="L76" i="8"/>
  <c r="P76" i="8" s="1"/>
  <c r="K76" i="8"/>
  <c r="N75" i="8"/>
  <c r="L75" i="8"/>
  <c r="P75" i="8" s="1"/>
  <c r="K75" i="8"/>
  <c r="N74" i="8"/>
  <c r="L74" i="8"/>
  <c r="P74" i="8" s="1"/>
  <c r="K74" i="8"/>
  <c r="N73" i="8"/>
  <c r="L73" i="8"/>
  <c r="P73" i="8" s="1"/>
  <c r="K73" i="8"/>
  <c r="N72" i="8"/>
  <c r="L72" i="8"/>
  <c r="P72" i="8" s="1"/>
  <c r="K72" i="8"/>
  <c r="N71" i="8"/>
  <c r="L71" i="8"/>
  <c r="P71" i="8" s="1"/>
  <c r="K71" i="8"/>
  <c r="N70" i="8"/>
  <c r="L70" i="8"/>
  <c r="P70" i="8" s="1"/>
  <c r="K70" i="8"/>
  <c r="N69" i="8"/>
  <c r="L69" i="8"/>
  <c r="P69" i="8" s="1"/>
  <c r="K69" i="8"/>
  <c r="N68" i="8"/>
  <c r="L68" i="8"/>
  <c r="P68" i="8" s="1"/>
  <c r="K68" i="8"/>
  <c r="N67" i="8"/>
  <c r="L67" i="8"/>
  <c r="P67" i="8" s="1"/>
  <c r="K67" i="8"/>
  <c r="N66" i="8"/>
  <c r="L66" i="8"/>
  <c r="P66" i="8" s="1"/>
  <c r="K66" i="8"/>
  <c r="N65" i="8"/>
  <c r="L65" i="8"/>
  <c r="P65" i="8" s="1"/>
  <c r="K65" i="8"/>
  <c r="O64" i="8"/>
  <c r="N64" i="8"/>
  <c r="M64" i="8"/>
  <c r="L64" i="8"/>
  <c r="P64" i="8" s="1"/>
  <c r="K64" i="8"/>
  <c r="N63" i="8"/>
  <c r="L63" i="8"/>
  <c r="P63" i="8" s="1"/>
  <c r="K63" i="8"/>
  <c r="O62" i="8"/>
  <c r="N62" i="8"/>
  <c r="M62" i="8"/>
  <c r="L62" i="8"/>
  <c r="P62" i="8" s="1"/>
  <c r="K62" i="8"/>
  <c r="N61" i="8"/>
  <c r="L61" i="8"/>
  <c r="P61" i="8" s="1"/>
  <c r="K61" i="8"/>
  <c r="O60" i="8"/>
  <c r="N60" i="8"/>
  <c r="M60" i="8"/>
  <c r="L60" i="8"/>
  <c r="P60" i="8" s="1"/>
  <c r="K60" i="8"/>
  <c r="N59" i="8"/>
  <c r="L59" i="8"/>
  <c r="P59" i="8" s="1"/>
  <c r="K59" i="8"/>
  <c r="O58" i="8"/>
  <c r="N58" i="8"/>
  <c r="M58" i="8"/>
  <c r="L58" i="8"/>
  <c r="P58" i="8" s="1"/>
  <c r="K58" i="8"/>
  <c r="N57" i="8"/>
  <c r="L57" i="8"/>
  <c r="P57" i="8" s="1"/>
  <c r="K57" i="8"/>
  <c r="O56" i="8"/>
  <c r="N56" i="8"/>
  <c r="M56" i="8"/>
  <c r="L56" i="8"/>
  <c r="P56" i="8" s="1"/>
  <c r="K56" i="8"/>
  <c r="N55" i="8"/>
  <c r="L55" i="8"/>
  <c r="P55" i="8" s="1"/>
  <c r="K55" i="8"/>
  <c r="O54" i="8"/>
  <c r="N54" i="8"/>
  <c r="M54" i="8"/>
  <c r="L54" i="8"/>
  <c r="P54" i="8" s="1"/>
  <c r="K54" i="8"/>
  <c r="N53" i="8"/>
  <c r="L53" i="8"/>
  <c r="P53" i="8" s="1"/>
  <c r="K53" i="8"/>
  <c r="O52" i="8"/>
  <c r="N52" i="8"/>
  <c r="M52" i="8"/>
  <c r="L52" i="8"/>
  <c r="P52" i="8" s="1"/>
  <c r="K52" i="8"/>
  <c r="N51" i="8"/>
  <c r="L51" i="8"/>
  <c r="P51" i="8" s="1"/>
  <c r="K51" i="8"/>
  <c r="O50" i="8"/>
  <c r="N50" i="8"/>
  <c r="M50" i="8"/>
  <c r="L50" i="8"/>
  <c r="P50" i="8" s="1"/>
  <c r="K50" i="8"/>
  <c r="N49" i="8"/>
  <c r="L49" i="8"/>
  <c r="P49" i="8" s="1"/>
  <c r="K49" i="8"/>
  <c r="O48" i="8"/>
  <c r="N48" i="8"/>
  <c r="M48" i="8"/>
  <c r="L48" i="8"/>
  <c r="P48" i="8" s="1"/>
  <c r="K48" i="8"/>
  <c r="N47" i="8"/>
  <c r="L47" i="8"/>
  <c r="P47" i="8" s="1"/>
  <c r="K47" i="8"/>
  <c r="O46" i="8"/>
  <c r="N46" i="8"/>
  <c r="M46" i="8"/>
  <c r="L46" i="8"/>
  <c r="P46" i="8" s="1"/>
  <c r="K46" i="8"/>
  <c r="N45" i="8"/>
  <c r="M45" i="8"/>
  <c r="O45" i="8" s="1"/>
  <c r="L45" i="8"/>
  <c r="P45" i="8" s="1"/>
  <c r="K45" i="8"/>
  <c r="O44" i="8"/>
  <c r="N44" i="8"/>
  <c r="M44" i="8"/>
  <c r="L44" i="8"/>
  <c r="P44" i="8" s="1"/>
  <c r="K44" i="8"/>
  <c r="N43" i="8"/>
  <c r="M43" i="8"/>
  <c r="O43" i="8" s="1"/>
  <c r="L43" i="8"/>
  <c r="P43" i="8" s="1"/>
  <c r="K43" i="8"/>
  <c r="N42" i="8"/>
  <c r="L42" i="8"/>
  <c r="P42" i="8" s="1"/>
  <c r="K42" i="8"/>
  <c r="L41" i="8"/>
  <c r="K41" i="8"/>
  <c r="L40" i="8"/>
  <c r="M80" i="8" s="1"/>
  <c r="K40" i="8"/>
  <c r="L39" i="8"/>
  <c r="K39" i="8"/>
  <c r="L38" i="8"/>
  <c r="M78" i="8" s="1"/>
  <c r="K38" i="8"/>
  <c r="L37" i="8"/>
  <c r="K37" i="8"/>
  <c r="L36" i="8"/>
  <c r="M76" i="8" s="1"/>
  <c r="O76" i="8" s="1"/>
  <c r="K36" i="8"/>
  <c r="L35" i="8"/>
  <c r="K35" i="8"/>
  <c r="L34" i="8"/>
  <c r="M74" i="8" s="1"/>
  <c r="O74" i="8" s="1"/>
  <c r="K34" i="8"/>
  <c r="L33" i="8"/>
  <c r="K33" i="8"/>
  <c r="L32" i="8"/>
  <c r="M72" i="8" s="1"/>
  <c r="O72" i="8" s="1"/>
  <c r="K32" i="8"/>
  <c r="L31" i="8"/>
  <c r="K31" i="8"/>
  <c r="L30" i="8"/>
  <c r="M70" i="8" s="1"/>
  <c r="O70" i="8" s="1"/>
  <c r="K30" i="8"/>
  <c r="L29" i="8"/>
  <c r="K29" i="8"/>
  <c r="L28" i="8"/>
  <c r="M68" i="8" s="1"/>
  <c r="O68" i="8" s="1"/>
  <c r="K28" i="8"/>
  <c r="L27" i="8"/>
  <c r="K27" i="8"/>
  <c r="L26" i="8"/>
  <c r="M106" i="8" s="1"/>
  <c r="K26" i="8"/>
  <c r="L25" i="8"/>
  <c r="M105" i="8" s="1"/>
  <c r="K25" i="8"/>
  <c r="L24" i="8"/>
  <c r="K24" i="8"/>
  <c r="L23" i="8"/>
  <c r="K23" i="8"/>
  <c r="L22" i="8"/>
  <c r="M102" i="8" s="1"/>
  <c r="K22" i="8"/>
  <c r="L21" i="8"/>
  <c r="K21" i="8"/>
  <c r="L20" i="8"/>
  <c r="M100" i="8" s="1"/>
  <c r="K20" i="8"/>
  <c r="L19" i="8"/>
  <c r="M99" i="8" s="1"/>
  <c r="K19" i="8"/>
  <c r="L18" i="8"/>
  <c r="M98" i="8" s="1"/>
  <c r="K18" i="8"/>
  <c r="L17" i="8"/>
  <c r="K17" i="8"/>
  <c r="L16" i="8"/>
  <c r="K16" i="8"/>
  <c r="L15" i="8"/>
  <c r="K15" i="8"/>
  <c r="L14" i="8"/>
  <c r="M94" i="8" s="1"/>
  <c r="K14" i="8"/>
  <c r="L13" i="8"/>
  <c r="K13" i="8"/>
  <c r="L12" i="8"/>
  <c r="M92" i="8" s="1"/>
  <c r="K12" i="8"/>
  <c r="L11" i="8"/>
  <c r="M91" i="8" s="1"/>
  <c r="K11" i="8"/>
  <c r="L10" i="8"/>
  <c r="M90" i="8" s="1"/>
  <c r="K10" i="8"/>
  <c r="L9" i="8"/>
  <c r="K9" i="8"/>
  <c r="L8" i="8"/>
  <c r="K8" i="8"/>
  <c r="L7" i="8"/>
  <c r="K7" i="8"/>
  <c r="L6" i="8"/>
  <c r="M86" i="8" s="1"/>
  <c r="K6" i="8"/>
  <c r="L5" i="8"/>
  <c r="K5" i="8"/>
  <c r="L4" i="8"/>
  <c r="M84" i="8" s="1"/>
  <c r="K4" i="8"/>
  <c r="L3" i="8"/>
  <c r="K3" i="8"/>
  <c r="O2" i="8"/>
  <c r="O105" i="8" s="1"/>
  <c r="M82" i="8"/>
  <c r="K2" i="8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D23" i="1"/>
  <c r="D19" i="1"/>
  <c r="D18" i="1"/>
  <c r="J15" i="1"/>
  <c r="I15" i="1"/>
  <c r="H15" i="1"/>
  <c r="G15" i="1"/>
  <c r="F15" i="1"/>
  <c r="E15" i="1"/>
  <c r="B15" i="1"/>
  <c r="J14" i="1"/>
  <c r="I14" i="1"/>
  <c r="H14" i="1"/>
  <c r="G14" i="1"/>
  <c r="F14" i="1"/>
  <c r="E14" i="1"/>
  <c r="B14" i="1"/>
  <c r="J13" i="1"/>
  <c r="I13" i="1"/>
  <c r="H13" i="1"/>
  <c r="G13" i="1"/>
  <c r="F13" i="1"/>
  <c r="E13" i="1"/>
  <c r="B13" i="1"/>
  <c r="J12" i="1"/>
  <c r="I12" i="1"/>
  <c r="H12" i="1"/>
  <c r="G12" i="1"/>
  <c r="F12" i="1"/>
  <c r="E12" i="1"/>
  <c r="B12" i="1"/>
  <c r="J11" i="1"/>
  <c r="I11" i="1"/>
  <c r="H11" i="1"/>
  <c r="G11" i="1"/>
  <c r="F11" i="1"/>
  <c r="E11" i="1"/>
  <c r="B11" i="1"/>
  <c r="J10" i="1"/>
  <c r="I10" i="1"/>
  <c r="H10" i="1"/>
  <c r="G10" i="1"/>
  <c r="F10" i="1"/>
  <c r="E10" i="1"/>
  <c r="B10" i="1"/>
  <c r="J9" i="1"/>
  <c r="I9" i="1"/>
  <c r="H9" i="1"/>
  <c r="G9" i="1"/>
  <c r="F9" i="1"/>
  <c r="E9" i="1"/>
  <c r="B9" i="1"/>
  <c r="J8" i="1"/>
  <c r="I8" i="1"/>
  <c r="H8" i="1"/>
  <c r="G8" i="1"/>
  <c r="F8" i="1"/>
  <c r="E8" i="1"/>
  <c r="B8" i="1"/>
  <c r="J7" i="1"/>
  <c r="I7" i="1"/>
  <c r="H7" i="1"/>
  <c r="G7" i="1"/>
  <c r="F7" i="1"/>
  <c r="E7" i="1"/>
  <c r="B7" i="1"/>
  <c r="J6" i="1"/>
  <c r="I6" i="1"/>
  <c r="H6" i="1"/>
  <c r="G6" i="1"/>
  <c r="F6" i="1"/>
  <c r="E6" i="1"/>
  <c r="B6" i="1"/>
  <c r="J5" i="1"/>
  <c r="I5" i="1"/>
  <c r="H5" i="1"/>
  <c r="G5" i="1"/>
  <c r="F5" i="1"/>
  <c r="E5" i="1"/>
  <c r="B5" i="1"/>
  <c r="J4" i="1"/>
  <c r="I4" i="1"/>
  <c r="H4" i="1"/>
  <c r="G4" i="1"/>
  <c r="F4" i="1"/>
  <c r="E4" i="1"/>
  <c r="B4" i="1"/>
  <c r="J3" i="1"/>
  <c r="I3" i="1"/>
  <c r="H3" i="1"/>
  <c r="G3" i="1"/>
  <c r="F3" i="1"/>
  <c r="E3" i="1"/>
  <c r="B3" i="1"/>
  <c r="M42" i="8" l="1"/>
  <c r="O42" i="8" s="1"/>
  <c r="O61" i="8"/>
  <c r="M66" i="8"/>
  <c r="O66" i="8" s="1"/>
  <c r="O67" i="8"/>
  <c r="O75" i="8"/>
  <c r="P89" i="8"/>
  <c r="O90" i="8"/>
  <c r="P97" i="8"/>
  <c r="O98" i="8"/>
  <c r="O103" i="8"/>
  <c r="P106" i="8"/>
  <c r="O119" i="8"/>
  <c r="O125" i="8"/>
  <c r="O135" i="8"/>
  <c r="O143" i="8"/>
  <c r="M227" i="8"/>
  <c r="M231" i="8"/>
  <c r="O232" i="8"/>
  <c r="M235" i="8"/>
  <c r="M239" i="8"/>
  <c r="O240" i="8"/>
  <c r="M243" i="8"/>
  <c r="M247" i="8"/>
  <c r="O248" i="8"/>
  <c r="M255" i="8"/>
  <c r="M263" i="8"/>
  <c r="M271" i="8"/>
  <c r="M523" i="8"/>
  <c r="M483" i="8"/>
  <c r="O483" i="8" s="1"/>
  <c r="M443" i="8"/>
  <c r="M403" i="8"/>
  <c r="M363" i="8"/>
  <c r="M203" i="8"/>
  <c r="O203" i="8" s="1"/>
  <c r="M163" i="8"/>
  <c r="M123" i="8"/>
  <c r="O123" i="8" s="1"/>
  <c r="M485" i="8"/>
  <c r="M445" i="8"/>
  <c r="O445" i="8" s="1"/>
  <c r="M405" i="8"/>
  <c r="M365" i="8"/>
  <c r="M205" i="8"/>
  <c r="M165" i="8"/>
  <c r="O165" i="8" s="1"/>
  <c r="M125" i="8"/>
  <c r="M487" i="8"/>
  <c r="M447" i="8"/>
  <c r="M407" i="8"/>
  <c r="O407" i="8" s="1"/>
  <c r="M367" i="8"/>
  <c r="M207" i="8"/>
  <c r="M167" i="8"/>
  <c r="M127" i="8"/>
  <c r="O127" i="8" s="1"/>
  <c r="M489" i="8"/>
  <c r="M449" i="8"/>
  <c r="M409" i="8"/>
  <c r="M369" i="8"/>
  <c r="O369" i="8" s="1"/>
  <c r="M209" i="8"/>
  <c r="M169" i="8"/>
  <c r="M129" i="8"/>
  <c r="O129" i="8" s="1"/>
  <c r="M249" i="8"/>
  <c r="O249" i="8" s="1"/>
  <c r="M491" i="8"/>
  <c r="M451" i="8"/>
  <c r="M411" i="8"/>
  <c r="M371" i="8"/>
  <c r="O371" i="8" s="1"/>
  <c r="M211" i="8"/>
  <c r="M171" i="8"/>
  <c r="M131" i="8"/>
  <c r="O131" i="8" s="1"/>
  <c r="M251" i="8"/>
  <c r="O251" i="8" s="1"/>
  <c r="M493" i="8"/>
  <c r="M453" i="8"/>
  <c r="M373" i="8"/>
  <c r="M413" i="8"/>
  <c r="O413" i="8" s="1"/>
  <c r="M213" i="8"/>
  <c r="M173" i="8"/>
  <c r="M133" i="8"/>
  <c r="O133" i="8" s="1"/>
  <c r="M495" i="8"/>
  <c r="O495" i="8" s="1"/>
  <c r="M455" i="8"/>
  <c r="M415" i="8"/>
  <c r="M375" i="8"/>
  <c r="M215" i="8"/>
  <c r="O215" i="8" s="1"/>
  <c r="M175" i="8"/>
  <c r="M135" i="8"/>
  <c r="M497" i="8"/>
  <c r="M457" i="8"/>
  <c r="O457" i="8" s="1"/>
  <c r="M417" i="8"/>
  <c r="M377" i="8"/>
  <c r="M217" i="8"/>
  <c r="M177" i="8"/>
  <c r="M137" i="8"/>
  <c r="O137" i="8" s="1"/>
  <c r="M257" i="8"/>
  <c r="M499" i="8"/>
  <c r="M459" i="8"/>
  <c r="O459" i="8" s="1"/>
  <c r="M419" i="8"/>
  <c r="M379" i="8"/>
  <c r="M219" i="8"/>
  <c r="M179" i="8"/>
  <c r="O179" i="8" s="1"/>
  <c r="M139" i="8"/>
  <c r="O139" i="8" s="1"/>
  <c r="M259" i="8"/>
  <c r="M501" i="8"/>
  <c r="M461" i="8"/>
  <c r="O461" i="8" s="1"/>
  <c r="M381" i="8"/>
  <c r="M421" i="8"/>
  <c r="M261" i="8"/>
  <c r="M221" i="8"/>
  <c r="O221" i="8" s="1"/>
  <c r="M181" i="8"/>
  <c r="M141" i="8"/>
  <c r="O141" i="8" s="1"/>
  <c r="M503" i="8"/>
  <c r="M463" i="8"/>
  <c r="M423" i="8"/>
  <c r="M383" i="8"/>
  <c r="M343" i="8"/>
  <c r="M223" i="8"/>
  <c r="O223" i="8" s="1"/>
  <c r="M183" i="8"/>
  <c r="M143" i="8"/>
  <c r="M505" i="8"/>
  <c r="M465" i="8"/>
  <c r="M425" i="8"/>
  <c r="M385" i="8"/>
  <c r="M345" i="8"/>
  <c r="M225" i="8"/>
  <c r="M185" i="8"/>
  <c r="M145" i="8"/>
  <c r="M265" i="8"/>
  <c r="M507" i="8"/>
  <c r="O507" i="8" s="1"/>
  <c r="M467" i="8"/>
  <c r="M427" i="8"/>
  <c r="M387" i="8"/>
  <c r="M347" i="8"/>
  <c r="O347" i="8" s="1"/>
  <c r="M187" i="8"/>
  <c r="M147" i="8"/>
  <c r="M267" i="8"/>
  <c r="M509" i="8"/>
  <c r="O509" i="8" s="1"/>
  <c r="M469" i="8"/>
  <c r="M389" i="8"/>
  <c r="M429" i="8"/>
  <c r="M349" i="8"/>
  <c r="M269" i="8"/>
  <c r="M189" i="8"/>
  <c r="M149" i="8"/>
  <c r="M109" i="8"/>
  <c r="O109" i="8" s="1"/>
  <c r="M511" i="8"/>
  <c r="M471" i="8"/>
  <c r="M431" i="8"/>
  <c r="M391" i="8"/>
  <c r="O391" i="8" s="1"/>
  <c r="M351" i="8"/>
  <c r="M191" i="8"/>
  <c r="M151" i="8"/>
  <c r="M111" i="8"/>
  <c r="O111" i="8" s="1"/>
  <c r="M513" i="8"/>
  <c r="M473" i="8"/>
  <c r="M433" i="8"/>
  <c r="M393" i="8"/>
  <c r="O393" i="8" s="1"/>
  <c r="M353" i="8"/>
  <c r="M193" i="8"/>
  <c r="M153" i="8"/>
  <c r="M113" i="8"/>
  <c r="O113" i="8" s="1"/>
  <c r="M273" i="8"/>
  <c r="M515" i="8"/>
  <c r="M475" i="8"/>
  <c r="M435" i="8"/>
  <c r="O435" i="8" s="1"/>
  <c r="M395" i="8"/>
  <c r="M355" i="8"/>
  <c r="M195" i="8"/>
  <c r="M155" i="8"/>
  <c r="O155" i="8" s="1"/>
  <c r="M115" i="8"/>
  <c r="O115" i="8" s="1"/>
  <c r="M275" i="8"/>
  <c r="M517" i="8"/>
  <c r="M477" i="8"/>
  <c r="O477" i="8" s="1"/>
  <c r="M437" i="8"/>
  <c r="M397" i="8"/>
  <c r="M357" i="8"/>
  <c r="M277" i="8"/>
  <c r="O277" i="8" s="1"/>
  <c r="M197" i="8"/>
  <c r="M157" i="8"/>
  <c r="M117" i="8"/>
  <c r="O117" i="8" s="1"/>
  <c r="M519" i="8"/>
  <c r="O519" i="8" s="1"/>
  <c r="M479" i="8"/>
  <c r="M439" i="8"/>
  <c r="M399" i="8"/>
  <c r="M359" i="8"/>
  <c r="O359" i="8" s="1"/>
  <c r="M199" i="8"/>
  <c r="M159" i="8"/>
  <c r="M119" i="8"/>
  <c r="M521" i="8"/>
  <c r="O521" i="8" s="1"/>
  <c r="M481" i="8"/>
  <c r="M441" i="8"/>
  <c r="M401" i="8"/>
  <c r="M361" i="8"/>
  <c r="O361" i="8" s="1"/>
  <c r="M201" i="8"/>
  <c r="M161" i="8"/>
  <c r="M121" i="8"/>
  <c r="O121" i="8" s="1"/>
  <c r="P87" i="8"/>
  <c r="O88" i="8"/>
  <c r="M89" i="8"/>
  <c r="O89" i="8" s="1"/>
  <c r="P95" i="8"/>
  <c r="O96" i="8"/>
  <c r="M97" i="8"/>
  <c r="O97" i="8" s="1"/>
  <c r="P103" i="8"/>
  <c r="P107" i="8"/>
  <c r="M402" i="8"/>
  <c r="M362" i="8"/>
  <c r="O362" i="8" s="1"/>
  <c r="M442" i="8"/>
  <c r="M322" i="8"/>
  <c r="M282" i="8"/>
  <c r="M242" i="8"/>
  <c r="M202" i="8"/>
  <c r="M162" i="8"/>
  <c r="M49" i="8"/>
  <c r="O49" i="8" s="1"/>
  <c r="M53" i="8"/>
  <c r="O53" i="8" s="1"/>
  <c r="M63" i="8"/>
  <c r="O63" i="8" s="1"/>
  <c r="M65" i="8"/>
  <c r="O65" i="8" s="1"/>
  <c r="M67" i="8"/>
  <c r="M73" i="8"/>
  <c r="O73" i="8" s="1"/>
  <c r="M75" i="8"/>
  <c r="M77" i="8"/>
  <c r="O77" i="8" s="1"/>
  <c r="O78" i="8"/>
  <c r="M79" i="8"/>
  <c r="O79" i="8" s="1"/>
  <c r="O80" i="8"/>
  <c r="M81" i="8"/>
  <c r="O81" i="8" s="1"/>
  <c r="O82" i="8"/>
  <c r="M83" i="8"/>
  <c r="O83" i="8" s="1"/>
  <c r="O84" i="8"/>
  <c r="M85" i="8"/>
  <c r="O85" i="8" s="1"/>
  <c r="O86" i="8"/>
  <c r="M87" i="8"/>
  <c r="O87" i="8" s="1"/>
  <c r="P88" i="8"/>
  <c r="O91" i="8"/>
  <c r="P93" i="8"/>
  <c r="O94" i="8"/>
  <c r="M95" i="8"/>
  <c r="O95" i="8" s="1"/>
  <c r="P96" i="8"/>
  <c r="O99" i="8"/>
  <c r="P101" i="8"/>
  <c r="O102" i="8"/>
  <c r="M103" i="8"/>
  <c r="P104" i="8"/>
  <c r="M107" i="8"/>
  <c r="O107" i="8" s="1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8" i="8"/>
  <c r="P130" i="8"/>
  <c r="P132" i="8"/>
  <c r="P134" i="8"/>
  <c r="P136" i="8"/>
  <c r="P138" i="8"/>
  <c r="P140" i="8"/>
  <c r="P142" i="8"/>
  <c r="O226" i="8"/>
  <c r="M229" i="8"/>
  <c r="M233" i="8"/>
  <c r="O234" i="8"/>
  <c r="M237" i="8"/>
  <c r="M241" i="8"/>
  <c r="O242" i="8"/>
  <c r="M245" i="8"/>
  <c r="M253" i="8"/>
  <c r="O254" i="8"/>
  <c r="M47" i="8"/>
  <c r="O47" i="8" s="1"/>
  <c r="M51" i="8"/>
  <c r="O51" i="8" s="1"/>
  <c r="M55" i="8"/>
  <c r="O55" i="8" s="1"/>
  <c r="M57" i="8"/>
  <c r="O57" i="8" s="1"/>
  <c r="M59" i="8"/>
  <c r="O59" i="8" s="1"/>
  <c r="M61" i="8"/>
  <c r="M69" i="8"/>
  <c r="O69" i="8" s="1"/>
  <c r="M71" i="8"/>
  <c r="O71" i="8" s="1"/>
  <c r="O518" i="8"/>
  <c r="O510" i="8"/>
  <c r="O502" i="8"/>
  <c r="O494" i="8"/>
  <c r="O486" i="8"/>
  <c r="O470" i="8"/>
  <c r="O472" i="8"/>
  <c r="O469" i="8"/>
  <c r="O456" i="8"/>
  <c r="O453" i="8"/>
  <c r="O478" i="8"/>
  <c r="O450" i="8"/>
  <c r="O473" i="8"/>
  <c r="O465" i="8"/>
  <c r="O449" i="8"/>
  <c r="O441" i="8"/>
  <c r="O437" i="8"/>
  <c r="O433" i="8"/>
  <c r="O430" i="8"/>
  <c r="O427" i="8"/>
  <c r="O419" i="8"/>
  <c r="O411" i="8"/>
  <c r="O409" i="8"/>
  <c r="O405" i="8"/>
  <c r="O403" i="8"/>
  <c r="O401" i="8"/>
  <c r="O399" i="8"/>
  <c r="O397" i="8"/>
  <c r="O395" i="8"/>
  <c r="O389" i="8"/>
  <c r="O387" i="8"/>
  <c r="O385" i="8"/>
  <c r="O383" i="8"/>
  <c r="O381" i="8"/>
  <c r="O379" i="8"/>
  <c r="O377" i="8"/>
  <c r="O375" i="8"/>
  <c r="O373" i="8"/>
  <c r="O367" i="8"/>
  <c r="O365" i="8"/>
  <c r="O363" i="8"/>
  <c r="O357" i="8"/>
  <c r="O355" i="8"/>
  <c r="O353" i="8"/>
  <c r="O351" i="8"/>
  <c r="O349" i="8"/>
  <c r="O443" i="8"/>
  <c r="O439" i="8"/>
  <c r="O431" i="8"/>
  <c r="O426" i="8"/>
  <c r="O423" i="8"/>
  <c r="O415" i="8"/>
  <c r="O410" i="8"/>
  <c r="O402" i="8"/>
  <c r="O394" i="8"/>
  <c r="O386" i="8"/>
  <c r="O442" i="8"/>
  <c r="O434" i="8"/>
  <c r="O343" i="8"/>
  <c r="O360" i="8"/>
  <c r="O352" i="8"/>
  <c r="O342" i="8"/>
  <c r="O345" i="8"/>
  <c r="O273" i="8"/>
  <c r="O265" i="8"/>
  <c r="O257" i="8"/>
  <c r="O214" i="8"/>
  <c r="O206" i="8"/>
  <c r="O202" i="8"/>
  <c r="O190" i="8"/>
  <c r="O182" i="8"/>
  <c r="O168" i="8"/>
  <c r="O166" i="8"/>
  <c r="O162" i="8"/>
  <c r="O158" i="8"/>
  <c r="O275" i="8"/>
  <c r="O267" i="8"/>
  <c r="O259" i="8"/>
  <c r="O269" i="8"/>
  <c r="O261" i="8"/>
  <c r="O253" i="8"/>
  <c r="O245" i="8"/>
  <c r="O243" i="8"/>
  <c r="O241" i="8"/>
  <c r="O239" i="8"/>
  <c r="O237" i="8"/>
  <c r="O235" i="8"/>
  <c r="O233" i="8"/>
  <c r="O231" i="8"/>
  <c r="O229" i="8"/>
  <c r="O227" i="8"/>
  <c r="O225" i="8"/>
  <c r="O219" i="8"/>
  <c r="O217" i="8"/>
  <c r="O213" i="8"/>
  <c r="O211" i="8"/>
  <c r="O209" i="8"/>
  <c r="O207" i="8"/>
  <c r="O205" i="8"/>
  <c r="O201" i="8"/>
  <c r="O199" i="8"/>
  <c r="O197" i="8"/>
  <c r="O195" i="8"/>
  <c r="O193" i="8"/>
  <c r="O191" i="8"/>
  <c r="O189" i="8"/>
  <c r="O187" i="8"/>
  <c r="O185" i="8"/>
  <c r="O183" i="8"/>
  <c r="O181" i="8"/>
  <c r="O177" i="8"/>
  <c r="O175" i="8"/>
  <c r="O173" i="8"/>
  <c r="O171" i="8"/>
  <c r="O169" i="8"/>
  <c r="O167" i="8"/>
  <c r="O163" i="8"/>
  <c r="O161" i="8"/>
  <c r="O159" i="8"/>
  <c r="O157" i="8"/>
  <c r="O153" i="8"/>
  <c r="O151" i="8"/>
  <c r="O149" i="8"/>
  <c r="O147" i="8"/>
  <c r="O145" i="8"/>
  <c r="O276" i="8"/>
  <c r="O271" i="8"/>
  <c r="O263" i="8"/>
  <c r="O255" i="8"/>
  <c r="O247" i="8"/>
  <c r="M404" i="8"/>
  <c r="O404" i="8" s="1"/>
  <c r="M364" i="8"/>
  <c r="O364" i="8" s="1"/>
  <c r="M444" i="8"/>
  <c r="O444" i="8" s="1"/>
  <c r="M324" i="8"/>
  <c r="M284" i="8"/>
  <c r="O284" i="8" s="1"/>
  <c r="M244" i="8"/>
  <c r="O244" i="8" s="1"/>
  <c r="M204" i="8"/>
  <c r="O204" i="8" s="1"/>
  <c r="M164" i="8"/>
  <c r="O164" i="8" s="1"/>
  <c r="M406" i="8"/>
  <c r="O406" i="8" s="1"/>
  <c r="M366" i="8"/>
  <c r="O366" i="8" s="1"/>
  <c r="M326" i="8"/>
  <c r="M286" i="8"/>
  <c r="M246" i="8"/>
  <c r="O246" i="8" s="1"/>
  <c r="M206" i="8"/>
  <c r="M166" i="8"/>
  <c r="M448" i="8"/>
  <c r="O448" i="8" s="1"/>
  <c r="M408" i="8"/>
  <c r="O408" i="8" s="1"/>
  <c r="M368" i="8"/>
  <c r="O368" i="8" s="1"/>
  <c r="M328" i="8"/>
  <c r="M288" i="8"/>
  <c r="M208" i="8"/>
  <c r="O208" i="8" s="1"/>
  <c r="M168" i="8"/>
  <c r="M248" i="8"/>
  <c r="M410" i="8"/>
  <c r="M370" i="8"/>
  <c r="O370" i="8" s="1"/>
  <c r="M290" i="8"/>
  <c r="M250" i="8"/>
  <c r="O250" i="8" s="1"/>
  <c r="M210" i="8"/>
  <c r="O210" i="8" s="1"/>
  <c r="M170" i="8"/>
  <c r="O170" i="8" s="1"/>
  <c r="M452" i="8"/>
  <c r="O452" i="8" s="1"/>
  <c r="M372" i="8"/>
  <c r="O372" i="8" s="1"/>
  <c r="M292" i="8"/>
  <c r="M252" i="8"/>
  <c r="O252" i="8" s="1"/>
  <c r="M212" i="8"/>
  <c r="O212" i="8" s="1"/>
  <c r="M172" i="8"/>
  <c r="O172" i="8" s="1"/>
  <c r="M374" i="8"/>
  <c r="O374" i="8" s="1"/>
  <c r="M414" i="8"/>
  <c r="O414" i="8" s="1"/>
  <c r="M294" i="8"/>
  <c r="M254" i="8"/>
  <c r="M214" i="8"/>
  <c r="M174" i="8"/>
  <c r="O174" i="8" s="1"/>
  <c r="M456" i="8"/>
  <c r="M376" i="8"/>
  <c r="O376" i="8" s="1"/>
  <c r="M296" i="8"/>
  <c r="M216" i="8"/>
  <c r="O216" i="8" s="1"/>
  <c r="M176" i="8"/>
  <c r="O176" i="8" s="1"/>
  <c r="M256" i="8"/>
  <c r="O256" i="8" s="1"/>
  <c r="M418" i="8"/>
  <c r="O418" i="8" s="1"/>
  <c r="M378" i="8"/>
  <c r="O378" i="8" s="1"/>
  <c r="M298" i="8"/>
  <c r="M258" i="8"/>
  <c r="O258" i="8" s="1"/>
  <c r="M218" i="8"/>
  <c r="O218" i="8" s="1"/>
  <c r="M178" i="8"/>
  <c r="O178" i="8" s="1"/>
  <c r="M460" i="8"/>
  <c r="O460" i="8" s="1"/>
  <c r="M380" i="8"/>
  <c r="O380" i="8" s="1"/>
  <c r="M300" i="8"/>
  <c r="M260" i="8"/>
  <c r="O260" i="8" s="1"/>
  <c r="M220" i="8"/>
  <c r="O220" i="8" s="1"/>
  <c r="M180" i="8"/>
  <c r="O180" i="8" s="1"/>
  <c r="M382" i="8"/>
  <c r="O382" i="8" s="1"/>
  <c r="M422" i="8"/>
  <c r="O422" i="8" s="1"/>
  <c r="M342" i="8"/>
  <c r="M302" i="8"/>
  <c r="M262" i="8"/>
  <c r="O262" i="8" s="1"/>
  <c r="M222" i="8"/>
  <c r="O222" i="8" s="1"/>
  <c r="M182" i="8"/>
  <c r="M464" i="8"/>
  <c r="O464" i="8" s="1"/>
  <c r="M384" i="8"/>
  <c r="O384" i="8" s="1"/>
  <c r="M344" i="8"/>
  <c r="O344" i="8" s="1"/>
  <c r="M304" i="8"/>
  <c r="M224" i="8"/>
  <c r="O224" i="8" s="1"/>
  <c r="M184" i="8"/>
  <c r="O184" i="8" s="1"/>
  <c r="M264" i="8"/>
  <c r="O264" i="8" s="1"/>
  <c r="M426" i="8"/>
  <c r="M386" i="8"/>
  <c r="M346" i="8"/>
  <c r="O346" i="8" s="1"/>
  <c r="M306" i="8"/>
  <c r="O306" i="8" s="1"/>
  <c r="M266" i="8"/>
  <c r="O266" i="8" s="1"/>
  <c r="M226" i="8"/>
  <c r="M186" i="8"/>
  <c r="O186" i="8" s="1"/>
  <c r="M146" i="8"/>
  <c r="O146" i="8" s="1"/>
  <c r="M468" i="8"/>
  <c r="O468" i="8" s="1"/>
  <c r="M388" i="8"/>
  <c r="O388" i="8" s="1"/>
  <c r="M348" i="8"/>
  <c r="O348" i="8" s="1"/>
  <c r="M308" i="8"/>
  <c r="O308" i="8" s="1"/>
  <c r="M268" i="8"/>
  <c r="O268" i="8" s="1"/>
  <c r="M228" i="8"/>
  <c r="O228" i="8" s="1"/>
  <c r="M188" i="8"/>
  <c r="O188" i="8" s="1"/>
  <c r="M148" i="8"/>
  <c r="O148" i="8" s="1"/>
  <c r="M390" i="8"/>
  <c r="O390" i="8" s="1"/>
  <c r="M350" i="8"/>
  <c r="O350" i="8" s="1"/>
  <c r="M430" i="8"/>
  <c r="M310" i="8"/>
  <c r="O310" i="8" s="1"/>
  <c r="M270" i="8"/>
  <c r="O270" i="8" s="1"/>
  <c r="M230" i="8"/>
  <c r="O230" i="8" s="1"/>
  <c r="M190" i="8"/>
  <c r="M150" i="8"/>
  <c r="O150" i="8" s="1"/>
  <c r="M472" i="8"/>
  <c r="M392" i="8"/>
  <c r="O392" i="8" s="1"/>
  <c r="M352" i="8"/>
  <c r="M312" i="8"/>
  <c r="O312" i="8" s="1"/>
  <c r="M232" i="8"/>
  <c r="M192" i="8"/>
  <c r="O192" i="8" s="1"/>
  <c r="M152" i="8"/>
  <c r="O152" i="8" s="1"/>
  <c r="M272" i="8"/>
  <c r="O272" i="8" s="1"/>
  <c r="M394" i="8"/>
  <c r="M354" i="8"/>
  <c r="O354" i="8" s="1"/>
  <c r="M434" i="8"/>
  <c r="M314" i="8"/>
  <c r="O314" i="8" s="1"/>
  <c r="M274" i="8"/>
  <c r="O274" i="8" s="1"/>
  <c r="M234" i="8"/>
  <c r="M194" i="8"/>
  <c r="O194" i="8" s="1"/>
  <c r="M154" i="8"/>
  <c r="O154" i="8" s="1"/>
  <c r="M476" i="8"/>
  <c r="O476" i="8" s="1"/>
  <c r="M396" i="8"/>
  <c r="O396" i="8" s="1"/>
  <c r="M356" i="8"/>
  <c r="O356" i="8" s="1"/>
  <c r="M436" i="8"/>
  <c r="O436" i="8" s="1"/>
  <c r="M316" i="8"/>
  <c r="M276" i="8"/>
  <c r="M236" i="8"/>
  <c r="O236" i="8" s="1"/>
  <c r="M196" i="8"/>
  <c r="O196" i="8" s="1"/>
  <c r="M156" i="8"/>
  <c r="O156" i="8" s="1"/>
  <c r="M398" i="8"/>
  <c r="O398" i="8" s="1"/>
  <c r="M358" i="8"/>
  <c r="O358" i="8" s="1"/>
  <c r="M438" i="8"/>
  <c r="O438" i="8" s="1"/>
  <c r="M318" i="8"/>
  <c r="M278" i="8"/>
  <c r="O278" i="8" s="1"/>
  <c r="M238" i="8"/>
  <c r="O238" i="8" s="1"/>
  <c r="M198" i="8"/>
  <c r="O198" i="8" s="1"/>
  <c r="M158" i="8"/>
  <c r="M400" i="8"/>
  <c r="O400" i="8" s="1"/>
  <c r="M360" i="8"/>
  <c r="M440" i="8"/>
  <c r="O440" i="8" s="1"/>
  <c r="M320" i="8"/>
  <c r="M280" i="8"/>
  <c r="M240" i="8"/>
  <c r="M200" i="8"/>
  <c r="O200" i="8" s="1"/>
  <c r="M160" i="8"/>
  <c r="O160" i="8" s="1"/>
  <c r="P91" i="8"/>
  <c r="O92" i="8"/>
  <c r="M93" i="8"/>
  <c r="O93" i="8" s="1"/>
  <c r="P99" i="8"/>
  <c r="O100" i="8"/>
  <c r="M101" i="8"/>
  <c r="O101" i="8" s="1"/>
  <c r="M104" i="8"/>
  <c r="O104" i="8" s="1"/>
  <c r="P105" i="8"/>
  <c r="O106" i="8"/>
  <c r="M108" i="8"/>
  <c r="O108" i="8" s="1"/>
  <c r="M110" i="8"/>
  <c r="O110" i="8" s="1"/>
  <c r="M112" i="8"/>
  <c r="O112" i="8" s="1"/>
  <c r="M114" i="8"/>
  <c r="O114" i="8" s="1"/>
  <c r="M116" i="8"/>
  <c r="O116" i="8" s="1"/>
  <c r="M118" i="8"/>
  <c r="O118" i="8" s="1"/>
  <c r="M120" i="8"/>
  <c r="O120" i="8" s="1"/>
  <c r="M122" i="8"/>
  <c r="O122" i="8" s="1"/>
  <c r="M124" i="8"/>
  <c r="O124" i="8" s="1"/>
  <c r="M126" i="8"/>
  <c r="O126" i="8" s="1"/>
  <c r="M128" i="8"/>
  <c r="O128" i="8" s="1"/>
  <c r="M130" i="8"/>
  <c r="O130" i="8" s="1"/>
  <c r="M132" i="8"/>
  <c r="O132" i="8" s="1"/>
  <c r="M134" i="8"/>
  <c r="O134" i="8" s="1"/>
  <c r="M136" i="8"/>
  <c r="O136" i="8" s="1"/>
  <c r="M138" i="8"/>
  <c r="O138" i="8" s="1"/>
  <c r="M140" i="8"/>
  <c r="O140" i="8" s="1"/>
  <c r="M142" i="8"/>
  <c r="O142" i="8" s="1"/>
  <c r="M144" i="8"/>
  <c r="O144" i="8" s="1"/>
  <c r="P246" i="8"/>
  <c r="P254" i="8"/>
  <c r="P262" i="8"/>
  <c r="P270" i="8"/>
  <c r="P278" i="8"/>
  <c r="O280" i="8"/>
  <c r="O282" i="8"/>
  <c r="M287" i="8"/>
  <c r="O287" i="8" s="1"/>
  <c r="O288" i="8"/>
  <c r="M291" i="8"/>
  <c r="O291" i="8" s="1"/>
  <c r="O292" i="8"/>
  <c r="M295" i="8"/>
  <c r="O295" i="8" s="1"/>
  <c r="O296" i="8"/>
  <c r="M299" i="8"/>
  <c r="O299" i="8" s="1"/>
  <c r="O300" i="8"/>
  <c r="M303" i="8"/>
  <c r="O303" i="8" s="1"/>
  <c r="O304" i="8"/>
  <c r="M307" i="8"/>
  <c r="O307" i="8" s="1"/>
  <c r="M311" i="8"/>
  <c r="O311" i="8" s="1"/>
  <c r="M315" i="8"/>
  <c r="O315" i="8" s="1"/>
  <c r="O316" i="8"/>
  <c r="M319" i="8"/>
  <c r="O319" i="8" s="1"/>
  <c r="O320" i="8"/>
  <c r="M323" i="8"/>
  <c r="O323" i="8" s="1"/>
  <c r="O324" i="8"/>
  <c r="M327" i="8"/>
  <c r="O327" i="8" s="1"/>
  <c r="O328" i="8"/>
  <c r="M331" i="8"/>
  <c r="M335" i="8"/>
  <c r="O335" i="8" s="1"/>
  <c r="M339" i="8"/>
  <c r="O339" i="8" s="1"/>
  <c r="P247" i="8"/>
  <c r="P252" i="8"/>
  <c r="P255" i="8"/>
  <c r="P260" i="8"/>
  <c r="P263" i="8"/>
  <c r="P268" i="8"/>
  <c r="P271" i="8"/>
  <c r="P276" i="8"/>
  <c r="P279" i="8"/>
  <c r="P286" i="8"/>
  <c r="O331" i="8"/>
  <c r="P227" i="8"/>
  <c r="P229" i="8"/>
  <c r="P231" i="8"/>
  <c r="P233" i="8"/>
  <c r="P235" i="8"/>
  <c r="P237" i="8"/>
  <c r="P239" i="8"/>
  <c r="P241" i="8"/>
  <c r="P243" i="8"/>
  <c r="P245" i="8"/>
  <c r="P250" i="8"/>
  <c r="P253" i="8"/>
  <c r="P258" i="8"/>
  <c r="P266" i="8"/>
  <c r="P274" i="8"/>
  <c r="M279" i="8"/>
  <c r="O279" i="8" s="1"/>
  <c r="P280" i="8"/>
  <c r="M281" i="8"/>
  <c r="O281" i="8" s="1"/>
  <c r="P282" i="8"/>
  <c r="M283" i="8"/>
  <c r="O283" i="8" s="1"/>
  <c r="P284" i="8"/>
  <c r="M285" i="8"/>
  <c r="O285" i="8" s="1"/>
  <c r="O286" i="8"/>
  <c r="M289" i="8"/>
  <c r="O289" i="8" s="1"/>
  <c r="O290" i="8"/>
  <c r="M293" i="8"/>
  <c r="O293" i="8" s="1"/>
  <c r="O294" i="8"/>
  <c r="M297" i="8"/>
  <c r="O297" i="8" s="1"/>
  <c r="O298" i="8"/>
  <c r="M301" i="8"/>
  <c r="O301" i="8" s="1"/>
  <c r="O302" i="8"/>
  <c r="M305" i="8"/>
  <c r="O305" i="8" s="1"/>
  <c r="M309" i="8"/>
  <c r="O309" i="8" s="1"/>
  <c r="M313" i="8"/>
  <c r="O313" i="8" s="1"/>
  <c r="M317" i="8"/>
  <c r="O317" i="8" s="1"/>
  <c r="O318" i="8"/>
  <c r="M321" i="8"/>
  <c r="O321" i="8" s="1"/>
  <c r="O322" i="8"/>
  <c r="M325" i="8"/>
  <c r="O325" i="8" s="1"/>
  <c r="O326" i="8"/>
  <c r="M329" i="8"/>
  <c r="O329" i="8" s="1"/>
  <c r="O330" i="8"/>
  <c r="M333" i="8"/>
  <c r="O333" i="8" s="1"/>
  <c r="M337" i="8"/>
  <c r="O338" i="8"/>
  <c r="M341" i="8"/>
  <c r="P248" i="8"/>
  <c r="P256" i="8"/>
  <c r="P264" i="8"/>
  <c r="P272" i="8"/>
  <c r="O337" i="8"/>
  <c r="O341" i="8"/>
  <c r="M330" i="8"/>
  <c r="M332" i="8"/>
  <c r="O332" i="8" s="1"/>
  <c r="M334" i="8"/>
  <c r="O334" i="8" s="1"/>
  <c r="M336" i="8"/>
  <c r="O336" i="8" s="1"/>
  <c r="M338" i="8"/>
  <c r="M340" i="8"/>
  <c r="O340" i="8" s="1"/>
  <c r="P343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71" i="8"/>
  <c r="P375" i="8"/>
  <c r="P379" i="8"/>
  <c r="P281" i="8"/>
  <c r="P283" i="8"/>
  <c r="P285" i="8"/>
  <c r="P287" i="8"/>
  <c r="P289" i="8"/>
  <c r="P291" i="8"/>
  <c r="P293" i="8"/>
  <c r="P295" i="8"/>
  <c r="P297" i="8"/>
  <c r="P299" i="8"/>
  <c r="P301" i="8"/>
  <c r="P303" i="8"/>
  <c r="P305" i="8"/>
  <c r="P307" i="8"/>
  <c r="P309" i="8"/>
  <c r="P311" i="8"/>
  <c r="P313" i="8"/>
  <c r="P315" i="8"/>
  <c r="P317" i="8"/>
  <c r="P319" i="8"/>
  <c r="P321" i="8"/>
  <c r="P323" i="8"/>
  <c r="P325" i="8"/>
  <c r="P327" i="8"/>
  <c r="P329" i="8"/>
  <c r="P331" i="8"/>
  <c r="P333" i="8"/>
  <c r="P335" i="8"/>
  <c r="P337" i="8"/>
  <c r="P339" i="8"/>
  <c r="P341" i="8"/>
  <c r="P344" i="8"/>
  <c r="P370" i="8"/>
  <c r="P374" i="8"/>
  <c r="P378" i="8"/>
  <c r="P345" i="8"/>
  <c r="P369" i="8"/>
  <c r="P373" i="8"/>
  <c r="P377" i="8"/>
  <c r="P381" i="8"/>
  <c r="P342" i="8"/>
  <c r="P346" i="8"/>
  <c r="P368" i="8"/>
  <c r="P372" i="8"/>
  <c r="P376" i="8"/>
  <c r="P380" i="8"/>
  <c r="M412" i="8"/>
  <c r="O412" i="8" s="1"/>
  <c r="O417" i="8"/>
  <c r="M420" i="8"/>
  <c r="O420" i="8" s="1"/>
  <c r="O421" i="8"/>
  <c r="O425" i="8"/>
  <c r="M428" i="8"/>
  <c r="O428" i="8" s="1"/>
  <c r="O429" i="8"/>
  <c r="M432" i="8"/>
  <c r="O432" i="8" s="1"/>
  <c r="P411" i="8"/>
  <c r="M416" i="8"/>
  <c r="O416" i="8" s="1"/>
  <c r="P419" i="8"/>
  <c r="M424" i="8"/>
  <c r="O424" i="8" s="1"/>
  <c r="P427" i="8"/>
  <c r="P433" i="8"/>
  <c r="P437" i="8"/>
  <c r="P441" i="8"/>
  <c r="M446" i="8"/>
  <c r="O446" i="8" s="1"/>
  <c r="P412" i="8"/>
  <c r="P417" i="8"/>
  <c r="P420" i="8"/>
  <c r="P425" i="8"/>
  <c r="P428" i="8"/>
  <c r="P434" i="8"/>
  <c r="P438" i="8"/>
  <c r="P442" i="8"/>
  <c r="O447" i="8"/>
  <c r="M450" i="8"/>
  <c r="O451" i="8"/>
  <c r="M454" i="8"/>
  <c r="O454" i="8" s="1"/>
  <c r="O455" i="8"/>
  <c r="M458" i="8"/>
  <c r="O458" i="8" s="1"/>
  <c r="M462" i="8"/>
  <c r="O462" i="8" s="1"/>
  <c r="O463" i="8"/>
  <c r="M466" i="8"/>
  <c r="O466" i="8" s="1"/>
  <c r="O467" i="8"/>
  <c r="M470" i="8"/>
  <c r="O471" i="8"/>
  <c r="M474" i="8"/>
  <c r="O474" i="8" s="1"/>
  <c r="O475" i="8"/>
  <c r="P415" i="8"/>
  <c r="P423" i="8"/>
  <c r="P431" i="8"/>
  <c r="P435" i="8"/>
  <c r="P439" i="8"/>
  <c r="P443" i="8"/>
  <c r="P446" i="8"/>
  <c r="P413" i="8"/>
  <c r="P421" i="8"/>
  <c r="P429" i="8"/>
  <c r="P432" i="8"/>
  <c r="P436" i="8"/>
  <c r="P440" i="8"/>
  <c r="P444" i="8"/>
  <c r="P448" i="8"/>
  <c r="P452" i="8"/>
  <c r="P456" i="8"/>
  <c r="P460" i="8"/>
  <c r="P464" i="8"/>
  <c r="P468" i="8"/>
  <c r="P472" i="8"/>
  <c r="P451" i="8"/>
  <c r="P454" i="8"/>
  <c r="P459" i="8"/>
  <c r="P462" i="8"/>
  <c r="P467" i="8"/>
  <c r="P470" i="8"/>
  <c r="P475" i="8"/>
  <c r="P483" i="8"/>
  <c r="P449" i="8"/>
  <c r="P457" i="8"/>
  <c r="P465" i="8"/>
  <c r="P473" i="8"/>
  <c r="O479" i="8"/>
  <c r="M482" i="8"/>
  <c r="O482" i="8" s="1"/>
  <c r="M486" i="8"/>
  <c r="O487" i="8"/>
  <c r="M490" i="8"/>
  <c r="O490" i="8" s="1"/>
  <c r="O491" i="8"/>
  <c r="M494" i="8"/>
  <c r="M498" i="8"/>
  <c r="O498" i="8" s="1"/>
  <c r="O499" i="8"/>
  <c r="M502" i="8"/>
  <c r="O503" i="8"/>
  <c r="M506" i="8"/>
  <c r="O506" i="8" s="1"/>
  <c r="M510" i="8"/>
  <c r="O511" i="8"/>
  <c r="M514" i="8"/>
  <c r="O514" i="8" s="1"/>
  <c r="O515" i="8"/>
  <c r="M518" i="8"/>
  <c r="M522" i="8"/>
  <c r="O522" i="8" s="1"/>
  <c r="O523" i="8"/>
  <c r="M526" i="8"/>
  <c r="O526" i="8" s="1"/>
  <c r="O527" i="8"/>
  <c r="M530" i="8"/>
  <c r="O530" i="8" s="1"/>
  <c r="M534" i="8"/>
  <c r="O535" i="8"/>
  <c r="M538" i="8"/>
  <c r="M542" i="8"/>
  <c r="O542" i="8" s="1"/>
  <c r="O543" i="8"/>
  <c r="M546" i="8"/>
  <c r="O546" i="8" s="1"/>
  <c r="M550" i="8"/>
  <c r="O551" i="8"/>
  <c r="M554" i="8"/>
  <c r="M558" i="8"/>
  <c r="O558" i="8" s="1"/>
  <c r="O559" i="8"/>
  <c r="P447" i="8"/>
  <c r="P450" i="8"/>
  <c r="P455" i="8"/>
  <c r="P458" i="8"/>
  <c r="P463" i="8"/>
  <c r="P466" i="8"/>
  <c r="P471" i="8"/>
  <c r="P474" i="8"/>
  <c r="P481" i="8"/>
  <c r="O534" i="8"/>
  <c r="O538" i="8"/>
  <c r="O550" i="8"/>
  <c r="O554" i="8"/>
  <c r="P445" i="8"/>
  <c r="P453" i="8"/>
  <c r="P461" i="8"/>
  <c r="P469" i="8"/>
  <c r="P477" i="8"/>
  <c r="M478" i="8"/>
  <c r="P478" i="8"/>
  <c r="P479" i="8"/>
  <c r="M480" i="8"/>
  <c r="O480" i="8" s="1"/>
  <c r="O481" i="8"/>
  <c r="M484" i="8"/>
  <c r="O484" i="8" s="1"/>
  <c r="O485" i="8"/>
  <c r="M488" i="8"/>
  <c r="O488" i="8" s="1"/>
  <c r="O489" i="8"/>
  <c r="M492" i="8"/>
  <c r="O492" i="8" s="1"/>
  <c r="O493" i="8"/>
  <c r="M496" i="8"/>
  <c r="O496" i="8" s="1"/>
  <c r="O497" i="8"/>
  <c r="M500" i="8"/>
  <c r="O500" i="8" s="1"/>
  <c r="O501" i="8"/>
  <c r="M504" i="8"/>
  <c r="O504" i="8" s="1"/>
  <c r="O505" i="8"/>
  <c r="M508" i="8"/>
  <c r="O508" i="8" s="1"/>
  <c r="M512" i="8"/>
  <c r="O512" i="8" s="1"/>
  <c r="O513" i="8"/>
  <c r="M516" i="8"/>
  <c r="O516" i="8" s="1"/>
  <c r="O517" i="8"/>
  <c r="M520" i="8"/>
  <c r="O520" i="8" s="1"/>
  <c r="M524" i="8"/>
  <c r="O524" i="8" s="1"/>
  <c r="M528" i="8"/>
  <c r="O528" i="8" s="1"/>
  <c r="O529" i="8"/>
  <c r="M532" i="8"/>
  <c r="O532" i="8" s="1"/>
  <c r="M536" i="8"/>
  <c r="O536" i="8" s="1"/>
  <c r="O537" i="8"/>
  <c r="M540" i="8"/>
  <c r="O540" i="8" s="1"/>
  <c r="M544" i="8"/>
  <c r="O544" i="8" s="1"/>
  <c r="O545" i="8"/>
  <c r="M548" i="8"/>
  <c r="O548" i="8" s="1"/>
  <c r="M552" i="8"/>
  <c r="O552" i="8" s="1"/>
  <c r="O553" i="8"/>
  <c r="M556" i="8"/>
  <c r="O556" i="8" s="1"/>
  <c r="M560" i="8"/>
  <c r="O560" i="8" s="1"/>
  <c r="O561" i="8"/>
  <c r="M525" i="8"/>
  <c r="O525" i="8" s="1"/>
  <c r="M527" i="8"/>
  <c r="M529" i="8"/>
  <c r="M531" i="8"/>
  <c r="O531" i="8" s="1"/>
  <c r="M533" i="8"/>
  <c r="O533" i="8" s="1"/>
  <c r="M535" i="8"/>
  <c r="M537" i="8"/>
  <c r="M539" i="8"/>
  <c r="O539" i="8" s="1"/>
  <c r="M541" i="8"/>
  <c r="O541" i="8" s="1"/>
  <c r="M543" i="8"/>
  <c r="M545" i="8"/>
  <c r="M547" i="8"/>
  <c r="O547" i="8" s="1"/>
  <c r="M549" i="8"/>
  <c r="O549" i="8" s="1"/>
  <c r="M551" i="8"/>
  <c r="M553" i="8"/>
  <c r="M555" i="8"/>
  <c r="O555" i="8" s="1"/>
  <c r="M557" i="8"/>
  <c r="O557" i="8" s="1"/>
  <c r="M559" i="8"/>
  <c r="M561" i="8"/>
  <c r="P480" i="8"/>
  <c r="P482" i="8"/>
  <c r="P484" i="8"/>
  <c r="P486" i="8"/>
  <c r="P488" i="8"/>
  <c r="P490" i="8"/>
  <c r="P492" i="8"/>
  <c r="P494" i="8"/>
  <c r="P496" i="8"/>
  <c r="P498" i="8"/>
  <c r="P500" i="8"/>
  <c r="P502" i="8"/>
  <c r="P504" i="8"/>
  <c r="P506" i="8"/>
  <c r="P508" i="8"/>
  <c r="P510" i="8"/>
  <c r="P512" i="8"/>
  <c r="P514" i="8"/>
  <c r="P516" i="8"/>
  <c r="P518" i="8"/>
  <c r="P520" i="8"/>
  <c r="P522" i="8"/>
  <c r="P524" i="8"/>
  <c r="P526" i="8"/>
  <c r="P528" i="8"/>
  <c r="P530" i="8"/>
  <c r="P532" i="8"/>
  <c r="P534" i="8"/>
  <c r="P536" i="8"/>
  <c r="P538" i="8"/>
  <c r="P540" i="8"/>
  <c r="P542" i="8"/>
  <c r="P544" i="8"/>
  <c r="P546" i="8"/>
  <c r="P548" i="8"/>
  <c r="P550" i="8"/>
  <c r="P552" i="8"/>
  <c r="P554" i="8"/>
  <c r="P556" i="8"/>
  <c r="P558" i="8"/>
  <c r="P560" i="8"/>
</calcChain>
</file>

<file path=xl/sharedStrings.xml><?xml version="1.0" encoding="utf-8"?>
<sst xmlns="http://schemas.openxmlformats.org/spreadsheetml/2006/main" count="7462" uniqueCount="244">
  <si>
    <t>actual times</t>
  </si>
  <si>
    <t>time(hours)</t>
  </si>
  <si>
    <t>time(days)</t>
  </si>
  <si>
    <t>51D</t>
  </si>
  <si>
    <t>26D</t>
  </si>
  <si>
    <t>19D</t>
  </si>
  <si>
    <t>51A</t>
  </si>
  <si>
    <t>26A</t>
  </si>
  <si>
    <t>19A</t>
  </si>
  <si>
    <t>Cellvibrio</t>
  </si>
  <si>
    <t>Trichoderma</t>
  </si>
  <si>
    <t>Streptomyces</t>
  </si>
  <si>
    <t>Control</t>
  </si>
  <si>
    <t>Sample</t>
  </si>
  <si>
    <t>Treatment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</si>
  <si>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3 </t>
    </r>
    <r>
      <rPr>
        <sz val="12"/>
        <color theme="1"/>
        <rFont val="Calibri"/>
        <family val="2"/>
        <scheme val="minor"/>
      </rPr>
      <t>22:00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</si>
  <si>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18:00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</si>
  <si>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1 </t>
    </r>
    <r>
      <rPr>
        <sz val="12"/>
        <color theme="1"/>
        <rFont val="Calibri"/>
        <family val="2"/>
        <scheme val="minor"/>
      </rPr>
      <t>16:00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</si>
  <si>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sz val="12"/>
        <color theme="1"/>
        <rFont val="Calibri"/>
        <family val="2"/>
        <scheme val="minor"/>
      </rPr>
      <t>14:00</t>
    </r>
  </si>
  <si>
    <t>Time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</si>
  <si>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4 </t>
    </r>
    <r>
      <rPr>
        <sz val="12"/>
        <color theme="1"/>
        <rFont val="Calibri"/>
        <family val="2"/>
        <scheme val="minor"/>
      </rPr>
      <t>6:00</t>
    </r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</si>
  <si>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</si>
  <si>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</si>
  <si>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</si>
  <si>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</si>
  <si>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</si>
  <si>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</si>
  <si>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</si>
  <si>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</si>
  <si>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</si>
  <si>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</si>
  <si>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</si>
  <si>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</si>
  <si>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</si>
  <si>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5 </t>
    </r>
    <r>
      <rPr>
        <sz val="12"/>
        <color theme="1"/>
        <rFont val="Calibri"/>
        <family val="2"/>
        <scheme val="minor"/>
      </rPr>
      <t>14:00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</si>
  <si>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6 </t>
    </r>
    <r>
      <rPr>
        <sz val="12"/>
        <color theme="1"/>
        <rFont val="Calibri"/>
        <family val="2"/>
        <scheme val="minor"/>
      </rPr>
      <t>2:00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</si>
  <si>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7 </t>
    </r>
    <r>
      <rPr>
        <sz val="11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:00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</si>
  <si>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8 </t>
    </r>
    <r>
      <rPr>
        <sz val="12"/>
        <color theme="1"/>
        <rFont val="Calibri"/>
        <family val="2"/>
        <scheme val="minor"/>
      </rPr>
      <t>14:00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</si>
  <si>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9 </t>
    </r>
    <r>
      <rPr>
        <sz val="12"/>
        <color theme="1"/>
        <rFont val="Calibri"/>
        <family val="2"/>
        <scheme val="minor"/>
      </rPr>
      <t>14:00</t>
    </r>
  </si>
  <si>
    <t>Strepto</t>
  </si>
  <si>
    <t>Tricho</t>
  </si>
  <si>
    <t>Core</t>
  </si>
  <si>
    <t>Tension</t>
  </si>
  <si>
    <t>hours</t>
  </si>
  <si>
    <t xml:space="preserve">Inoculant </t>
  </si>
  <si>
    <t>t time</t>
  </si>
  <si>
    <r>
      <t>CO</t>
    </r>
    <r>
      <rPr>
        <vertAlign val="subscript"/>
        <sz val="12"/>
        <color theme="1"/>
        <rFont val="Calibri"/>
        <family val="2"/>
        <scheme val="minor"/>
      </rPr>
      <t>2</t>
    </r>
  </si>
  <si>
    <r>
      <t>t</t>
    </r>
    <r>
      <rPr>
        <vertAlign val="subscript"/>
        <sz val="12"/>
        <color theme="1"/>
        <rFont val="Calibri"/>
        <family val="2"/>
        <scheme val="minor"/>
      </rPr>
      <t>0</t>
    </r>
  </si>
  <si>
    <r>
      <t>t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</si>
  <si>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</si>
  <si>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</si>
  <si>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</si>
  <si>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</si>
  <si>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</si>
  <si>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</si>
  <si>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</si>
  <si>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</si>
  <si>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</si>
  <si>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2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</si>
  <si>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2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</si>
  <si>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10 </t>
    </r>
    <r>
      <rPr>
        <sz val="12"/>
        <color theme="1"/>
        <rFont val="Calibri"/>
        <family val="2"/>
        <scheme val="minor"/>
      </rPr>
      <t>14:00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</si>
  <si>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11 </t>
    </r>
    <r>
      <rPr>
        <sz val="12"/>
        <color theme="1"/>
        <rFont val="Calibri"/>
        <family val="2"/>
        <scheme val="minor"/>
      </rPr>
      <t>14:00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</si>
  <si>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12 </t>
    </r>
    <r>
      <rPr>
        <sz val="12"/>
        <color theme="1"/>
        <rFont val="Calibri"/>
        <family val="2"/>
        <scheme val="minor"/>
      </rPr>
      <t>14:00</t>
    </r>
  </si>
  <si>
    <t>52C</t>
  </si>
  <si>
    <t>52A</t>
  </si>
  <si>
    <t>13C</t>
  </si>
  <si>
    <t>13A</t>
  </si>
  <si>
    <t>34C</t>
  </si>
  <si>
    <t>34A</t>
  </si>
  <si>
    <t>26C</t>
  </si>
  <si>
    <t>11C</t>
  </si>
  <si>
    <t>11A</t>
  </si>
  <si>
    <t>cellvibrio</t>
  </si>
  <si>
    <t>strepto</t>
  </si>
  <si>
    <t>control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</si>
  <si>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 xml:space="preserve">10:00 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</si>
  <si>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12:30 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</si>
  <si>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14:30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</si>
  <si>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18:00 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</si>
  <si>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10:00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</si>
  <si>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02:00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</si>
  <si>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 xml:space="preserve">22:00 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</si>
  <si>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8 </t>
    </r>
    <r>
      <rPr>
        <sz val="11"/>
        <color theme="1"/>
        <rFont val="Calibri"/>
        <family val="2"/>
        <scheme val="minor"/>
      </rPr>
      <t>10:00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</si>
  <si>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7 </t>
    </r>
    <r>
      <rPr>
        <sz val="11"/>
        <color theme="1"/>
        <rFont val="Calibri"/>
        <family val="2"/>
        <scheme val="minor"/>
      </rPr>
      <t>10:00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</si>
  <si>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9 </t>
    </r>
    <r>
      <rPr>
        <sz val="11"/>
        <color theme="1"/>
        <rFont val="Calibri"/>
        <family val="2"/>
        <scheme val="minor"/>
      </rPr>
      <t>10:00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</si>
  <si>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>10:00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</si>
  <si>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11 </t>
    </r>
    <r>
      <rPr>
        <sz val="11"/>
        <color theme="1"/>
        <rFont val="Calibri"/>
        <family val="2"/>
        <scheme val="minor"/>
      </rPr>
      <t>10:00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</si>
  <si>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>10:00</t>
    </r>
  </si>
  <si>
    <t xml:space="preserve">control </t>
  </si>
  <si>
    <t>blank</t>
  </si>
  <si>
    <t>tension</t>
  </si>
  <si>
    <t>inoculant</t>
  </si>
  <si>
    <t>streoptomyces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</si>
  <si>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13 </t>
    </r>
    <r>
      <rPr>
        <sz val="11"/>
        <color theme="1"/>
        <rFont val="Calibri"/>
        <family val="2"/>
        <scheme val="minor"/>
      </rPr>
      <t>10:00</t>
    </r>
  </si>
  <si>
    <t>add three hours!</t>
  </si>
  <si>
    <t>Subsampled for FTICR and DOC/TOC</t>
  </si>
  <si>
    <t>Injected with 0.007 mg N/ml</t>
  </si>
  <si>
    <r>
      <t>t</t>
    </r>
    <r>
      <rPr>
        <vertAlign val="subscript"/>
        <sz val="11"/>
        <color theme="1"/>
        <rFont val="Calibri"/>
        <family val="2"/>
        <scheme val="minor"/>
      </rPr>
      <t>0_</t>
    </r>
    <r>
      <rPr>
        <vertAlign val="subscript"/>
        <sz val="11"/>
        <color theme="1"/>
        <rFont val="Calibri"/>
        <family val="2"/>
      </rPr>
      <t>II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13:00</t>
    </r>
  </si>
  <si>
    <t xml:space="preserve"> prior to N injection</t>
  </si>
  <si>
    <r>
      <t>t</t>
    </r>
    <r>
      <rPr>
        <vertAlign val="subscript"/>
        <sz val="11"/>
        <color theme="1"/>
        <rFont val="Calibri"/>
        <family val="2"/>
        <scheme val="minor"/>
      </rPr>
      <t>2_</t>
    </r>
    <r>
      <rPr>
        <vertAlign val="subscript"/>
        <sz val="11"/>
        <color theme="1"/>
        <rFont val="Calibri"/>
        <family val="2"/>
      </rPr>
      <t>II</t>
    </r>
    <r>
      <rPr>
        <sz val="11"/>
        <color theme="1"/>
        <rFont val="Calibri"/>
        <family val="2"/>
        <scheme val="minor"/>
      </rPr>
      <t xml:space="preserve"> 10:00</t>
    </r>
  </si>
  <si>
    <r>
      <t>t</t>
    </r>
    <r>
      <rPr>
        <vertAlign val="subscript"/>
        <sz val="11"/>
        <color theme="1"/>
        <rFont val="Calibri"/>
        <family val="2"/>
        <scheme val="minor"/>
      </rPr>
      <t>3_</t>
    </r>
    <r>
      <rPr>
        <vertAlign val="subscript"/>
        <sz val="11"/>
        <color theme="1"/>
        <rFont val="Calibri"/>
        <family val="2"/>
      </rPr>
      <t>II</t>
    </r>
    <r>
      <rPr>
        <sz val="11"/>
        <color theme="1"/>
        <rFont val="Calibri"/>
        <family val="2"/>
        <scheme val="minor"/>
      </rPr>
      <t xml:space="preserve"> 10:00</t>
    </r>
  </si>
  <si>
    <r>
      <t>t</t>
    </r>
    <r>
      <rPr>
        <vertAlign val="subscript"/>
        <sz val="11"/>
        <color theme="1"/>
        <rFont val="Calibri"/>
        <family val="2"/>
        <scheme val="minor"/>
      </rPr>
      <t>4_</t>
    </r>
    <r>
      <rPr>
        <vertAlign val="subscript"/>
        <sz val="11"/>
        <color theme="1"/>
        <rFont val="Calibri"/>
        <family val="2"/>
      </rPr>
      <t>II</t>
    </r>
    <r>
      <rPr>
        <sz val="11"/>
        <color theme="1"/>
        <rFont val="Calibri"/>
        <family val="2"/>
        <scheme val="minor"/>
      </rPr>
      <t xml:space="preserve"> 10:00</t>
    </r>
  </si>
  <si>
    <r>
      <t>t</t>
    </r>
    <r>
      <rPr>
        <vertAlign val="subscript"/>
        <sz val="11"/>
        <color theme="1"/>
        <rFont val="Calibri"/>
        <family val="2"/>
        <scheme val="minor"/>
      </rPr>
      <t>1_</t>
    </r>
    <r>
      <rPr>
        <vertAlign val="subscript"/>
        <sz val="11"/>
        <color theme="1"/>
        <rFont val="Calibri"/>
        <family val="2"/>
      </rPr>
      <t>II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21:00</t>
    </r>
  </si>
  <si>
    <t>(6 hours)</t>
  </si>
  <si>
    <t>(19 hours)</t>
  </si>
  <si>
    <t>(43 hours)</t>
  </si>
  <si>
    <t>(67 Hours)</t>
  </si>
  <si>
    <r>
      <rPr>
        <sz val="11"/>
        <color rgb="FFFF0000"/>
        <rFont val="Calibri"/>
        <family val="2"/>
        <scheme val="minor"/>
      </rPr>
      <t>649</t>
    </r>
    <r>
      <rPr>
        <sz val="11"/>
        <color theme="1"/>
        <rFont val="Calibri"/>
        <family val="2"/>
        <scheme val="minor"/>
      </rPr>
      <t>/576</t>
    </r>
  </si>
  <si>
    <t>(95 Hours)</t>
  </si>
  <si>
    <r>
      <t>t</t>
    </r>
    <r>
      <rPr>
        <vertAlign val="subscript"/>
        <sz val="11"/>
        <color theme="1"/>
        <rFont val="Calibri"/>
        <family val="2"/>
        <scheme val="minor"/>
      </rPr>
      <t>5_</t>
    </r>
    <r>
      <rPr>
        <vertAlign val="subscript"/>
        <sz val="11"/>
        <color theme="1"/>
        <rFont val="Calibri"/>
        <family val="2"/>
      </rPr>
      <t>II</t>
    </r>
    <r>
      <rPr>
        <sz val="11"/>
        <color theme="1"/>
        <rFont val="Calibri"/>
        <family val="2"/>
        <scheme val="minor"/>
      </rPr>
      <t xml:space="preserve"> 14:00</t>
    </r>
  </si>
  <si>
    <t>strept</t>
  </si>
  <si>
    <t>cellvirbrio</t>
  </si>
  <si>
    <t>tricho</t>
  </si>
  <si>
    <r>
      <t>t</t>
    </r>
    <r>
      <rPr>
        <vertAlign val="subscript"/>
        <sz val="12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</si>
  <si>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t>t13</t>
  </si>
  <si>
    <t>hour</t>
  </si>
  <si>
    <r>
      <t>CO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ppm</t>
    </r>
  </si>
  <si>
    <t>time (hours)</t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</si>
  <si>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</si>
  <si>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</si>
  <si>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</si>
  <si>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bscript"/>
        <sz val="11"/>
        <color theme="1"/>
        <rFont val="Calibri"/>
        <family val="2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</si>
  <si>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4</t>
    </r>
  </si>
  <si>
    <r>
      <t>t</t>
    </r>
    <r>
      <rPr>
        <vertAlign val="subscript"/>
        <sz val="11"/>
        <color theme="1"/>
        <rFont val="Calibri"/>
        <family val="2"/>
        <scheme val="minor"/>
      </rPr>
      <t>5</t>
    </r>
  </si>
  <si>
    <t>(139 Hours)</t>
  </si>
  <si>
    <r>
      <t>t</t>
    </r>
    <r>
      <rPr>
        <vertAlign val="subscript"/>
        <sz val="11"/>
        <color theme="1"/>
        <rFont val="Calibri"/>
        <family val="2"/>
        <scheme val="minor"/>
      </rPr>
      <t>6</t>
    </r>
  </si>
  <si>
    <t>Depth</t>
  </si>
  <si>
    <t>60-90 cm</t>
  </si>
  <si>
    <t>0-30 cm</t>
  </si>
  <si>
    <t>30-60 cm</t>
  </si>
  <si>
    <t>Location</t>
  </si>
  <si>
    <t>PT</t>
  </si>
  <si>
    <t>GS</t>
  </si>
  <si>
    <t>mol fraction CO2</t>
  </si>
  <si>
    <t>dC/dt (mole fraction/hr)</t>
  </si>
  <si>
    <t>V/S (chamber volume/mg C)</t>
  </si>
  <si>
    <t xml:space="preserve">Pa/RT </t>
  </si>
  <si>
    <t>CO2 ppm</t>
  </si>
  <si>
    <t>DOC (g/per sample)</t>
  </si>
  <si>
    <t>C flux (umol/g C/hr)</t>
  </si>
  <si>
    <t>mg C Respired</t>
  </si>
  <si>
    <t>PER TIME PERIODdC/dt (mole fraction/hr)</t>
  </si>
  <si>
    <t>dCO2/dt (per last sampling)</t>
  </si>
  <si>
    <t>C flux (umol/g C/hr) cum</t>
  </si>
  <si>
    <t>Mean(mg C Respired, cellvibrio)</t>
  </si>
  <si>
    <t>Mean(mg C Respired, control)</t>
  </si>
  <si>
    <t>Mean(mg C Respired, streoptomyces)</t>
  </si>
  <si>
    <t>Mean(mg C Respired, Trichoderma)</t>
  </si>
  <si>
    <t>Std Err(mg C Respired, cellvibrio)</t>
  </si>
  <si>
    <t>Std Err(mg C Respired, control)</t>
  </si>
  <si>
    <t>Std Err(mg C Respired, streoptomyces)</t>
  </si>
  <si>
    <t>Std Err(mg C Respired, Trichoderma)</t>
  </si>
  <si>
    <t xml:space="preserve"> CO2 (ppm)</t>
  </si>
  <si>
    <t>Mean(CO2 ppm, cellvibrio)</t>
  </si>
  <si>
    <t>Mean(CO2 ppm, control)</t>
  </si>
  <si>
    <t>Mean(CO2 ppm, streoptomyces)</t>
  </si>
  <si>
    <t>Mean(CO2 ppm, Trichoderma)</t>
  </si>
  <si>
    <t>Std Err(CO2 ppm, cellvibrio)</t>
  </si>
  <si>
    <t>Std Err(CO2 ppm, control)</t>
  </si>
  <si>
    <t>Std Err(CO2 ppm, streoptomyces)</t>
  </si>
  <si>
    <t>Std Err(CO2 ppm, Trichoderma)</t>
  </si>
  <si>
    <t>mg C Respired, streoptomyces</t>
  </si>
  <si>
    <t>mg C Respired, Trichoderma</t>
  </si>
  <si>
    <t>cellvirbiro</t>
  </si>
  <si>
    <t>15 mb</t>
  </si>
  <si>
    <t>150 mb</t>
  </si>
  <si>
    <t>Effect Tests</t>
  </si>
  <si>
    <t>Source</t>
  </si>
  <si>
    <t>Nparm</t>
  </si>
  <si>
    <t>DF</t>
  </si>
  <si>
    <t>Sum of Squares</t>
  </si>
  <si>
    <t>F Ratio</t>
  </si>
  <si>
    <t>Prob &gt; F</t>
  </si>
  <si>
    <t xml:space="preserve"> </t>
  </si>
  <si>
    <t>&lt;.0001</t>
  </si>
  <si>
    <t>inoculant*tension</t>
  </si>
  <si>
    <t>tension*hour</t>
  </si>
  <si>
    <t>inoculant*hour</t>
  </si>
  <si>
    <t>inoculant*tension*hour</t>
  </si>
  <si>
    <t>Actual by Predicted Plot</t>
  </si>
  <si>
    <t>Summary of Fit</t>
  </si>
  <si>
    <t>RSquare</t>
  </si>
  <si>
    <t>RSquare Adj</t>
  </si>
  <si>
    <t>Root Mean Square Error</t>
  </si>
  <si>
    <t>Mean of Response</t>
  </si>
  <si>
    <t>Observations (or Sum Wgts)</t>
  </si>
  <si>
    <t>Analysis of Variance</t>
  </si>
  <si>
    <t>Mean Square</t>
  </si>
  <si>
    <t>Model</t>
  </si>
  <si>
    <t>Error</t>
  </si>
  <si>
    <t>C. Total</t>
  </si>
  <si>
    <t>Y = CO2 ppm</t>
  </si>
  <si>
    <t>stndard least squares</t>
  </si>
  <si>
    <t>sample</t>
  </si>
  <si>
    <t>pre-incubation</t>
  </si>
  <si>
    <t>post-incubation</t>
  </si>
  <si>
    <t>FTICR #</t>
  </si>
  <si>
    <t>Pre/post Incubation</t>
  </si>
  <si>
    <t xml:space="preserve"> +N post-incubation</t>
  </si>
  <si>
    <t>pre</t>
  </si>
  <si>
    <r>
      <t>t</t>
    </r>
    <r>
      <rPr>
        <vertAlign val="subscript"/>
        <sz val="11"/>
        <color theme="1"/>
        <rFont val="Calibri"/>
        <family val="2"/>
        <scheme val="minor"/>
      </rPr>
      <t>6_</t>
    </r>
    <r>
      <rPr>
        <vertAlign val="subscript"/>
        <sz val="11"/>
        <color theme="1"/>
        <rFont val="Calibri"/>
        <family val="2"/>
      </rPr>
      <t>II</t>
    </r>
    <r>
      <rPr>
        <sz val="11"/>
        <color theme="1"/>
        <rFont val="Calibri"/>
        <family val="2"/>
        <scheme val="minor"/>
      </rPr>
      <t xml:space="preserve"> 10:00</t>
    </r>
  </si>
  <si>
    <t>Cellvibrio dCO2/dt (per last sampling)</t>
  </si>
  <si>
    <t>Streptomyces C minerzalition (umol/g C/hr) cum</t>
  </si>
  <si>
    <t>Control C Mineralization (umol/g C/hr) cum</t>
  </si>
  <si>
    <t>Cellvirbrio C Mineralization (umol/g C/hr) cum,</t>
  </si>
  <si>
    <t>Trichoderma C Mineralization (umol/g C/hr) cum</t>
  </si>
  <si>
    <t>Control dCO2/dt (per last sampling)</t>
  </si>
  <si>
    <t>Streptomyces dCO2/dt (per last sampling)</t>
  </si>
  <si>
    <t>Trichoderma dCO2/dt (per last sampling)</t>
  </si>
  <si>
    <t xml:space="preserve">Incubation Time </t>
  </si>
  <si>
    <t xml:space="preserve">Pore Water Fraction </t>
  </si>
  <si>
    <t>Inoculant</t>
  </si>
  <si>
    <t>Soil Core</t>
  </si>
  <si>
    <t>df</t>
  </si>
  <si>
    <t>SS</t>
  </si>
  <si>
    <t>F</t>
  </si>
  <si>
    <t>p</t>
  </si>
  <si>
    <t xml:space="preserve">Table 1. Analysis of Variance for main effects and interactions of CO2 concentrations across incubation of pore water fractions pulled at different tensions (-15 and -150 mb pressure) from soil cores (n = 5), inoculated with pure cultures of select soil microorganisms. </t>
  </si>
  <si>
    <t>Inoculant × Pore Water Fraction</t>
  </si>
  <si>
    <t>Inoculant × Incubation Time</t>
  </si>
  <si>
    <t>Pore Water Fraction × Incubation Time</t>
  </si>
  <si>
    <t>Inoculant × Pore Water Fraction × Incubation Time</t>
  </si>
  <si>
    <t>df = degrees of freedom; SS = sum of squares</t>
  </si>
  <si>
    <t>Main Effects</t>
  </si>
  <si>
    <t xml:space="preserve">Table 1. Analysis of Variance for main effects and interactions of C respired across incubation of pore water fractions pulled at different tensions (-15 and -150 mb pressure) from soil cores (n = 5), inoculated with pure cultures of select soil microorganisms. </t>
  </si>
  <si>
    <t>Mineralization (mg C-CO2/vol pore water/hr)</t>
  </si>
  <si>
    <t>minutes</t>
  </si>
  <si>
    <t>Mineralization (mg C-CO2/vol pore water/min)</t>
  </si>
  <si>
    <t>mol air in vessel (20 ml)</t>
  </si>
  <si>
    <t>mol air in vessel (15 ml)</t>
  </si>
  <si>
    <t>umol ml-1 s-1</t>
  </si>
  <si>
    <t>N Rows</t>
  </si>
  <si>
    <t>Mean(Sum(mg C Respired), 15)</t>
  </si>
  <si>
    <t>Mean(Sum(mg C Respired), 150)</t>
  </si>
  <si>
    <t>Std Err(Sum(mg C Respired), 15)</t>
  </si>
  <si>
    <t>Std Err(Sum(mg C Respired), 150)</t>
  </si>
  <si>
    <t>Min(Sum(mg C Respired), 15)</t>
  </si>
  <si>
    <t>Min(Sum(mg C Respired), 150)</t>
  </si>
  <si>
    <t>Max(Sum(mg C Respired), 15)</t>
  </si>
  <si>
    <t>Max(Sum(mg C Respired), 150)</t>
  </si>
  <si>
    <t>1. No Inoculant</t>
  </si>
  <si>
    <t>2. Streptomyces (Gm +)</t>
  </si>
  <si>
    <t>3. Cellvibrio (Gm -)</t>
  </si>
  <si>
    <t>3. Trichoderma (Fungi)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</si>
</sst>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8" fillId="0" borderId="0"/>
    <xf numFmtId="0" fontId="7" fillId="0" borderId="0"/>
  </cellStyleXfs>
  <cellXfs count="122">
    <xf numFmtId="0" fontId="0" fillId="0" borderId="0" xfId="0"/>
    <xf numFmtId="164" fontId="0" fillId="0" borderId="0" xfId="0" applyNumberFormat="1"/>
    <xf numFmtId="0" fontId="11" fillId="0" borderId="0" xfId="0" applyFont="1"/>
    <xf numFmtId="164" fontId="0" fillId="2" borderId="0" xfId="0" applyNumberFormat="1" applyFill="1"/>
    <xf numFmtId="46" fontId="0" fillId="0" borderId="0" xfId="0" applyNumberFormat="1"/>
    <xf numFmtId="20" fontId="0" fillId="0" borderId="0" xfId="0" applyNumberFormat="1"/>
    <xf numFmtId="20" fontId="0" fillId="2" borderId="0" xfId="0" applyNumberFormat="1" applyFill="1"/>
    <xf numFmtId="0" fontId="0" fillId="2" borderId="0" xfId="0" applyFill="1"/>
    <xf numFmtId="0" fontId="9" fillId="0" borderId="0" xfId="1"/>
    <xf numFmtId="0" fontId="9" fillId="0" borderId="1" xfId="1" applyBorder="1"/>
    <xf numFmtId="0" fontId="9" fillId="0" borderId="2" xfId="1" applyBorder="1"/>
    <xf numFmtId="0" fontId="9" fillId="0" borderId="3" xfId="1" applyBorder="1"/>
    <xf numFmtId="0" fontId="10" fillId="0" borderId="4" xfId="1" applyFont="1" applyBorder="1"/>
    <xf numFmtId="0" fontId="9" fillId="0" borderId="5" xfId="1" applyBorder="1"/>
    <xf numFmtId="0" fontId="9" fillId="0" borderId="6" xfId="1" applyBorder="1"/>
    <xf numFmtId="0" fontId="9" fillId="0" borderId="7" xfId="1" applyBorder="1"/>
    <xf numFmtId="0" fontId="10" fillId="0" borderId="8" xfId="1" applyFont="1" applyBorder="1"/>
    <xf numFmtId="0" fontId="9" fillId="0" borderId="9" xfId="1" applyBorder="1"/>
    <xf numFmtId="0" fontId="9" fillId="0" borderId="10" xfId="1" applyBorder="1"/>
    <xf numFmtId="0" fontId="9" fillId="0" borderId="11" xfId="1" applyBorder="1"/>
    <xf numFmtId="0" fontId="10" fillId="0" borderId="1" xfId="1" applyFont="1" applyBorder="1"/>
    <xf numFmtId="0" fontId="10" fillId="0" borderId="2" xfId="1" applyFont="1" applyBorder="1"/>
    <xf numFmtId="0" fontId="10" fillId="0" borderId="3" xfId="1" applyFont="1" applyBorder="1"/>
    <xf numFmtId="0" fontId="10" fillId="0" borderId="12" xfId="1" applyFont="1" applyBorder="1"/>
    <xf numFmtId="0" fontId="10" fillId="0" borderId="13" xfId="1" applyFont="1" applyBorder="1"/>
    <xf numFmtId="0" fontId="10" fillId="0" borderId="14" xfId="1" applyFont="1" applyBorder="1"/>
    <xf numFmtId="0" fontId="10" fillId="0" borderId="15" xfId="1" applyFont="1" applyBorder="1"/>
    <xf numFmtId="0" fontId="10" fillId="0" borderId="16" xfId="1" applyFont="1" applyBorder="1"/>
    <xf numFmtId="15" fontId="0" fillId="0" borderId="0" xfId="0" applyNumberFormat="1"/>
    <xf numFmtId="0" fontId="0" fillId="0" borderId="0" xfId="0" applyFill="1"/>
    <xf numFmtId="20" fontId="0" fillId="0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7" fillId="0" borderId="0" xfId="3"/>
    <xf numFmtId="0" fontId="7" fillId="0" borderId="1" xfId="3" applyBorder="1"/>
    <xf numFmtId="0" fontId="7" fillId="0" borderId="2" xfId="3" applyBorder="1"/>
    <xf numFmtId="0" fontId="7" fillId="0" borderId="20" xfId="3" applyBorder="1"/>
    <xf numFmtId="0" fontId="7" fillId="0" borderId="5" xfId="3" applyBorder="1"/>
    <xf numFmtId="0" fontId="7" fillId="0" borderId="6" xfId="3" applyBorder="1"/>
    <xf numFmtId="0" fontId="7" fillId="0" borderId="21" xfId="3" applyBorder="1"/>
    <xf numFmtId="0" fontId="7" fillId="0" borderId="17" xfId="3" applyBorder="1"/>
    <xf numFmtId="0" fontId="7" fillId="0" borderId="19" xfId="3" applyBorder="1"/>
    <xf numFmtId="0" fontId="7" fillId="0" borderId="16" xfId="3" applyBorder="1"/>
    <xf numFmtId="164" fontId="0" fillId="3" borderId="0" xfId="0" applyNumberFormat="1" applyFill="1"/>
    <xf numFmtId="15" fontId="7" fillId="0" borderId="18" xfId="3" applyNumberFormat="1" applyBorder="1"/>
    <xf numFmtId="0" fontId="15" fillId="0" borderId="0" xfId="3" applyFont="1"/>
    <xf numFmtId="0" fontId="15" fillId="0" borderId="6" xfId="3" applyFont="1" applyBorder="1"/>
    <xf numFmtId="0" fontId="7" fillId="0" borderId="22" xfId="3" applyBorder="1"/>
    <xf numFmtId="0" fontId="7" fillId="0" borderId="23" xfId="3" applyBorder="1"/>
    <xf numFmtId="0" fontId="7" fillId="0" borderId="24" xfId="3" applyBorder="1"/>
    <xf numFmtId="0" fontId="7" fillId="0" borderId="25" xfId="3" applyBorder="1"/>
    <xf numFmtId="0" fontId="7" fillId="0" borderId="26" xfId="3" applyBorder="1"/>
    <xf numFmtId="0" fontId="7" fillId="0" borderId="27" xfId="3" applyBorder="1"/>
    <xf numFmtId="0" fontId="7" fillId="0" borderId="28" xfId="3" applyBorder="1"/>
    <xf numFmtId="0" fontId="6" fillId="0" borderId="6" xfId="3" applyFont="1" applyBorder="1"/>
    <xf numFmtId="0" fontId="7" fillId="0" borderId="0" xfId="3" applyBorder="1"/>
    <xf numFmtId="0" fontId="5" fillId="0" borderId="16" xfId="3" applyFont="1" applyBorder="1"/>
    <xf numFmtId="0" fontId="5" fillId="0" borderId="19" xfId="3" applyFont="1" applyBorder="1"/>
    <xf numFmtId="0" fontId="5" fillId="0" borderId="0" xfId="3" applyFont="1"/>
    <xf numFmtId="0" fontId="16" fillId="0" borderId="21" xfId="3" applyFont="1" applyBorder="1"/>
    <xf numFmtId="0" fontId="16" fillId="0" borderId="6" xfId="3" applyFont="1" applyBorder="1"/>
    <xf numFmtId="0" fontId="16" fillId="0" borderId="2" xfId="3" applyFont="1" applyBorder="1"/>
    <xf numFmtId="0" fontId="5" fillId="0" borderId="2" xfId="3" applyFont="1" applyBorder="1"/>
    <xf numFmtId="0" fontId="15" fillId="4" borderId="6" xfId="3" applyFont="1" applyFill="1" applyBorder="1"/>
    <xf numFmtId="0" fontId="15" fillId="5" borderId="6" xfId="3" applyFont="1" applyFill="1" applyBorder="1"/>
    <xf numFmtId="0" fontId="15" fillId="6" borderId="6" xfId="3" applyFont="1" applyFill="1" applyBorder="1"/>
    <xf numFmtId="46" fontId="11" fillId="0" borderId="0" xfId="0" applyNumberFormat="1" applyFont="1"/>
    <xf numFmtId="0" fontId="4" fillId="0" borderId="19" xfId="3" applyFont="1" applyBorder="1"/>
    <xf numFmtId="0" fontId="0" fillId="0" borderId="0" xfId="0" applyBorder="1"/>
    <xf numFmtId="0" fontId="16" fillId="0" borderId="0" xfId="3" applyFont="1" applyBorder="1"/>
    <xf numFmtId="0" fontId="0" fillId="0" borderId="0" xfId="0" applyFill="1" applyBorder="1"/>
    <xf numFmtId="0" fontId="4" fillId="0" borderId="0" xfId="3" applyFont="1" applyFill="1" applyBorder="1"/>
    <xf numFmtId="0" fontId="7" fillId="0" borderId="0" xfId="3" applyFill="1" applyBorder="1"/>
    <xf numFmtId="0" fontId="16" fillId="0" borderId="0" xfId="3" applyFont="1" applyFill="1" applyBorder="1"/>
    <xf numFmtId="0" fontId="5" fillId="0" borderId="0" xfId="3" applyFont="1" applyFill="1" applyBorder="1"/>
    <xf numFmtId="0" fontId="18" fillId="7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/>
    <xf numFmtId="0" fontId="18" fillId="7" borderId="0" xfId="0" applyFont="1" applyFill="1"/>
    <xf numFmtId="0" fontId="3" fillId="0" borderId="0" xfId="3" applyFont="1" applyBorder="1"/>
    <xf numFmtId="0" fontId="3" fillId="0" borderId="6" xfId="3" applyFont="1" applyBorder="1"/>
    <xf numFmtId="0" fontId="3" fillId="0" borderId="10" xfId="3" applyFont="1" applyBorder="1"/>
    <xf numFmtId="0" fontId="10" fillId="0" borderId="29" xfId="3" applyFont="1" applyBorder="1"/>
    <xf numFmtId="0" fontId="10" fillId="0" borderId="30" xfId="3" applyFont="1" applyBorder="1"/>
    <xf numFmtId="0" fontId="10" fillId="0" borderId="31" xfId="3" applyFont="1" applyBorder="1"/>
    <xf numFmtId="0" fontId="3" fillId="0" borderId="0" xfId="0" applyFont="1" applyBorder="1"/>
    <xf numFmtId="0" fontId="3" fillId="0" borderId="21" xfId="3" applyFont="1" applyBorder="1"/>
    <xf numFmtId="0" fontId="3" fillId="0" borderId="5" xfId="3" applyFont="1" applyBorder="1"/>
    <xf numFmtId="0" fontId="3" fillId="0" borderId="20" xfId="3" applyFont="1" applyBorder="1"/>
    <xf numFmtId="0" fontId="3" fillId="0" borderId="2" xfId="3" applyFont="1" applyBorder="1"/>
    <xf numFmtId="0" fontId="3" fillId="0" borderId="1" xfId="3" applyFont="1" applyBorder="1"/>
    <xf numFmtId="0" fontId="3" fillId="0" borderId="32" xfId="3" applyFont="1" applyBorder="1"/>
    <xf numFmtId="0" fontId="3" fillId="0" borderId="9" xfId="3" applyFont="1" applyBorder="1"/>
    <xf numFmtId="0" fontId="3" fillId="0" borderId="6" xfId="0" applyFont="1" applyBorder="1"/>
    <xf numFmtId="0" fontId="3" fillId="0" borderId="6" xfId="0" applyFont="1" applyFill="1" applyBorder="1"/>
    <xf numFmtId="0" fontId="3" fillId="0" borderId="5" xfId="0" applyFont="1" applyBorder="1"/>
    <xf numFmtId="0" fontId="3" fillId="0" borderId="2" xfId="0" applyFont="1" applyFill="1" applyBorder="1"/>
    <xf numFmtId="0" fontId="3" fillId="0" borderId="1" xfId="0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16" xfId="3" applyFont="1" applyBorder="1"/>
    <xf numFmtId="11" fontId="0" fillId="0" borderId="0" xfId="0" applyNumberFormat="1"/>
    <xf numFmtId="0" fontId="19" fillId="0" borderId="0" xfId="0" applyFont="1"/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9" fillId="0" borderId="33" xfId="0" applyFont="1" applyBorder="1"/>
    <xf numFmtId="0" fontId="19" fillId="0" borderId="33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19" fillId="0" borderId="34" xfId="0" applyFont="1" applyBorder="1"/>
    <xf numFmtId="0" fontId="20" fillId="0" borderId="34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2" fontId="19" fillId="0" borderId="0" xfId="0" applyNumberFormat="1" applyFont="1" applyAlignment="1">
      <alignment horizontal="center"/>
    </xf>
    <xf numFmtId="2" fontId="19" fillId="0" borderId="33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" fillId="0" borderId="10" xfId="3" applyFont="1" applyBorder="1"/>
    <xf numFmtId="0" fontId="0" fillId="4" borderId="0" xfId="0" applyFill="1" applyBorder="1"/>
    <xf numFmtId="0" fontId="0" fillId="4" borderId="0" xfId="0" applyFill="1"/>
    <xf numFmtId="0" fontId="0" fillId="8" borderId="0" xfId="0" applyFill="1" applyBorder="1"/>
    <xf numFmtId="0" fontId="0" fillId="8" borderId="0" xfId="0" applyFill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b) </a:t>
            </a:r>
            <a:r>
              <a:rPr lang="en-US" sz="1200" i="1"/>
              <a:t>Cellvibrio japonicus</a:t>
            </a:r>
          </a:p>
        </c:rich>
      </c:tx>
      <c:layout>
        <c:manualLayout>
          <c:xMode val="edge"/>
          <c:yMode val="edge"/>
          <c:x val="2.302085567978842E-2"/>
          <c:y val="2.537904300423985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9244458885272991"/>
          <c:y val="0.14767131031697964"/>
          <c:w val="0.75839567579378875"/>
          <c:h val="0.71470510801534426"/>
        </c:manualLayout>
      </c:layout>
      <c:scatterChart>
        <c:scatterStyle val="smoothMarker"/>
        <c:varyColors val="0"/>
        <c:ser>
          <c:idx val="0"/>
          <c:order val="0"/>
          <c:tx>
            <c:v>15 mb 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'Graphs mg C respired, ppm'!$H$3:$H$16</c:f>
                <c:numCache>
                  <c:formatCode>General</c:formatCode>
                  <c:ptCount val="14"/>
                  <c:pt idx="0">
                    <c:v>1.6218512020000001E-4</c:v>
                  </c:pt>
                  <c:pt idx="1">
                    <c:v>2.8055049140000003E-4</c:v>
                  </c:pt>
                  <c:pt idx="2">
                    <c:v>2.495750981E-4</c:v>
                  </c:pt>
                  <c:pt idx="3">
                    <c:v>2.5779332399999998E-4</c:v>
                  </c:pt>
                  <c:pt idx="4">
                    <c:v>2.390614303E-4</c:v>
                  </c:pt>
                  <c:pt idx="5">
                    <c:v>1.8520065120000001E-4</c:v>
                  </c:pt>
                  <c:pt idx="6">
                    <c:v>2.205316528E-4</c:v>
                  </c:pt>
                  <c:pt idx="7">
                    <c:v>2.8048542039999999E-4</c:v>
                  </c:pt>
                  <c:pt idx="8">
                    <c:v>2.131796014E-4</c:v>
                  </c:pt>
                  <c:pt idx="9">
                    <c:v>1.4032146879999999E-4</c:v>
                  </c:pt>
                  <c:pt idx="10">
                    <c:v>7.8078599199999995E-5</c:v>
                  </c:pt>
                  <c:pt idx="11">
                    <c:v>8.6479938600000006E-5</c:v>
                  </c:pt>
                  <c:pt idx="12">
                    <c:v>1.3585222850000001E-4</c:v>
                  </c:pt>
                  <c:pt idx="13">
                    <c:v>8.0147662499999999E-5</c:v>
                  </c:pt>
                </c:numCache>
              </c:numRef>
            </c:plus>
            <c:minus>
              <c:numRef>
                <c:f>'Graphs mg C respired, ppm'!$H$3:$H$16</c:f>
                <c:numCache>
                  <c:formatCode>General</c:formatCode>
                  <c:ptCount val="14"/>
                  <c:pt idx="0">
                    <c:v>1.6218512020000001E-4</c:v>
                  </c:pt>
                  <c:pt idx="1">
                    <c:v>2.8055049140000003E-4</c:v>
                  </c:pt>
                  <c:pt idx="2">
                    <c:v>2.495750981E-4</c:v>
                  </c:pt>
                  <c:pt idx="3">
                    <c:v>2.5779332399999998E-4</c:v>
                  </c:pt>
                  <c:pt idx="4">
                    <c:v>2.390614303E-4</c:v>
                  </c:pt>
                  <c:pt idx="5">
                    <c:v>1.8520065120000001E-4</c:v>
                  </c:pt>
                  <c:pt idx="6">
                    <c:v>2.205316528E-4</c:v>
                  </c:pt>
                  <c:pt idx="7">
                    <c:v>2.8048542039999999E-4</c:v>
                  </c:pt>
                  <c:pt idx="8">
                    <c:v>2.131796014E-4</c:v>
                  </c:pt>
                  <c:pt idx="9">
                    <c:v>1.4032146879999999E-4</c:v>
                  </c:pt>
                  <c:pt idx="10">
                    <c:v>7.8078599199999995E-5</c:v>
                  </c:pt>
                  <c:pt idx="11">
                    <c:v>8.6479938600000006E-5</c:v>
                  </c:pt>
                  <c:pt idx="12">
                    <c:v>1.3585222850000001E-4</c:v>
                  </c:pt>
                  <c:pt idx="13">
                    <c:v>8.0147662499999999E-5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'Graphs mg C respired, ppm'!$C$3:$C$16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171</c:v>
                </c:pt>
                <c:pt idx="13">
                  <c:v>192</c:v>
                </c:pt>
              </c:numCache>
            </c:numRef>
          </c:xVal>
          <c:yVal>
            <c:numRef>
              <c:f>'Graphs mg C respired, ppm'!$D$3:$D$16</c:f>
              <c:numCache>
                <c:formatCode>General</c:formatCode>
                <c:ptCount val="14"/>
                <c:pt idx="0">
                  <c:v>4.7027793999999999E-3</c:v>
                </c:pt>
                <c:pt idx="1">
                  <c:v>5.1162432000000004E-3</c:v>
                </c:pt>
                <c:pt idx="2">
                  <c:v>4.9868500000000001E-3</c:v>
                </c:pt>
                <c:pt idx="3">
                  <c:v>5.0091587999999999E-3</c:v>
                </c:pt>
                <c:pt idx="4">
                  <c:v>5.2902549999999998E-3</c:v>
                </c:pt>
                <c:pt idx="5">
                  <c:v>5.2709206000000003E-3</c:v>
                </c:pt>
                <c:pt idx="6">
                  <c:v>5.3646188000000001E-3</c:v>
                </c:pt>
                <c:pt idx="7">
                  <c:v>5.6204311999999996E-3</c:v>
                </c:pt>
                <c:pt idx="8">
                  <c:v>5.3765172E-3</c:v>
                </c:pt>
                <c:pt idx="9">
                  <c:v>4.9035622000000003E-3</c:v>
                </c:pt>
                <c:pt idx="10">
                  <c:v>4.8797657999999997E-3</c:v>
                </c:pt>
                <c:pt idx="11">
                  <c:v>4.63139E-3</c:v>
                </c:pt>
                <c:pt idx="12">
                  <c:v>4.8098636000000004E-3</c:v>
                </c:pt>
                <c:pt idx="13">
                  <c:v>4.6135424000000001E-3</c:v>
                </c:pt>
              </c:numCache>
            </c:numRef>
          </c:yVal>
          <c:smooth val="1"/>
        </c:ser>
        <c:ser>
          <c:idx val="1"/>
          <c:order val="1"/>
          <c:tx>
            <c:v>150 mb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'Graphs mg C respired, ppm'!$H$17:$H$30</c:f>
                <c:numCache>
                  <c:formatCode>General</c:formatCode>
                  <c:ptCount val="14"/>
                  <c:pt idx="0">
                    <c:v>2.0804110200000001E-4</c:v>
                  </c:pt>
                  <c:pt idx="1">
                    <c:v>3.188610657E-4</c:v>
                  </c:pt>
                  <c:pt idx="2">
                    <c:v>4.203138855E-4</c:v>
                  </c:pt>
                  <c:pt idx="3">
                    <c:v>2.3208253869999999E-4</c:v>
                  </c:pt>
                  <c:pt idx="4">
                    <c:v>1.3759142380000001E-4</c:v>
                  </c:pt>
                  <c:pt idx="5">
                    <c:v>1.78433253E-4</c:v>
                  </c:pt>
                  <c:pt idx="6">
                    <c:v>2.143825695E-4</c:v>
                  </c:pt>
                  <c:pt idx="7">
                    <c:v>4.5910606549999999E-4</c:v>
                  </c:pt>
                  <c:pt idx="8">
                    <c:v>1.1144566239E-3</c:v>
                  </c:pt>
                  <c:pt idx="9">
                    <c:v>7.9138601780000001E-4</c:v>
                  </c:pt>
                  <c:pt idx="10">
                    <c:v>5.2421824459999999E-4</c:v>
                  </c:pt>
                  <c:pt idx="11">
                    <c:v>1.3632538084E-3</c:v>
                  </c:pt>
                  <c:pt idx="12">
                    <c:v>2.4014260680999999E-3</c:v>
                  </c:pt>
                  <c:pt idx="13">
                    <c:v>3.1671901360000001E-4</c:v>
                  </c:pt>
                </c:numCache>
              </c:numRef>
            </c:plus>
            <c:minus>
              <c:numRef>
                <c:f>'Graphs mg C respired, ppm'!$H$17:$H$30</c:f>
                <c:numCache>
                  <c:formatCode>General</c:formatCode>
                  <c:ptCount val="14"/>
                  <c:pt idx="0">
                    <c:v>2.0804110200000001E-4</c:v>
                  </c:pt>
                  <c:pt idx="1">
                    <c:v>3.188610657E-4</c:v>
                  </c:pt>
                  <c:pt idx="2">
                    <c:v>4.203138855E-4</c:v>
                  </c:pt>
                  <c:pt idx="3">
                    <c:v>2.3208253869999999E-4</c:v>
                  </c:pt>
                  <c:pt idx="4">
                    <c:v>1.3759142380000001E-4</c:v>
                  </c:pt>
                  <c:pt idx="5">
                    <c:v>1.78433253E-4</c:v>
                  </c:pt>
                  <c:pt idx="6">
                    <c:v>2.143825695E-4</c:v>
                  </c:pt>
                  <c:pt idx="7">
                    <c:v>4.5910606549999999E-4</c:v>
                  </c:pt>
                  <c:pt idx="8">
                    <c:v>1.1144566239E-3</c:v>
                  </c:pt>
                  <c:pt idx="9">
                    <c:v>7.9138601780000001E-4</c:v>
                  </c:pt>
                  <c:pt idx="10">
                    <c:v>5.2421824459999999E-4</c:v>
                  </c:pt>
                  <c:pt idx="11">
                    <c:v>1.3632538084E-3</c:v>
                  </c:pt>
                  <c:pt idx="12">
                    <c:v>2.4014260680999999E-3</c:v>
                  </c:pt>
                  <c:pt idx="13">
                    <c:v>3.1671901360000001E-4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'Graphs mg C respired, ppm'!$C$3:$C$16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171</c:v>
                </c:pt>
                <c:pt idx="13">
                  <c:v>192</c:v>
                </c:pt>
              </c:numCache>
            </c:numRef>
          </c:xVal>
          <c:yVal>
            <c:numRef>
              <c:f>'Graphs mg C respired, ppm'!$D$17:$D$30</c:f>
              <c:numCache>
                <c:formatCode>General</c:formatCode>
                <c:ptCount val="14"/>
                <c:pt idx="0">
                  <c:v>5.1787090000000001E-3</c:v>
                </c:pt>
                <c:pt idx="1">
                  <c:v>5.6472021999999997E-3</c:v>
                </c:pt>
                <c:pt idx="2">
                  <c:v>5.1474761999999999E-3</c:v>
                </c:pt>
                <c:pt idx="3">
                  <c:v>5.5252451999999999E-3</c:v>
                </c:pt>
                <c:pt idx="4">
                  <c:v>5.3259500000000003E-3</c:v>
                </c:pt>
                <c:pt idx="5">
                  <c:v>5.4449320000000004E-3</c:v>
                </c:pt>
                <c:pt idx="6">
                  <c:v>5.3318990000000002E-3</c:v>
                </c:pt>
                <c:pt idx="7">
                  <c:v>6.587163E-3</c:v>
                </c:pt>
                <c:pt idx="8">
                  <c:v>7.5196878E-3</c:v>
                </c:pt>
                <c:pt idx="9">
                  <c:v>6.5306464000000003E-3</c:v>
                </c:pt>
                <c:pt idx="10">
                  <c:v>6.4904897999999997E-3</c:v>
                </c:pt>
                <c:pt idx="11">
                  <c:v>7.3352649999999997E-3</c:v>
                </c:pt>
                <c:pt idx="12">
                  <c:v>8.1101379999999994E-3</c:v>
                </c:pt>
                <c:pt idx="13">
                  <c:v>5.831625E-3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67200"/>
        <c:axId val="215281664"/>
      </c:scatterChart>
      <c:valAx>
        <c:axId val="215267200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5281664"/>
        <c:crosses val="autoZero"/>
        <c:crossBetween val="midCat"/>
      </c:valAx>
      <c:valAx>
        <c:axId val="215281664"/>
        <c:scaling>
          <c:orientation val="minMax"/>
          <c:max val="1.1000000000000003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C respired (mg)</a:t>
                </a:r>
              </a:p>
            </c:rich>
          </c:tx>
          <c:layout>
            <c:manualLayout>
              <c:xMode val="edge"/>
              <c:yMode val="edge"/>
              <c:x val="6.0150375939849628E-3"/>
              <c:y val="0.388414241698048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5267200"/>
        <c:crossesAt val="0"/>
        <c:crossBetween val="midCat"/>
        <c:majorUnit val="1.0000000000000002E-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a) </a:t>
            </a:r>
            <a:r>
              <a:rPr lang="en-US" sz="1200" i="1"/>
              <a:t>Streptomyces cellulosae</a:t>
            </a:r>
          </a:p>
        </c:rich>
      </c:tx>
      <c:layout>
        <c:manualLayout>
          <c:xMode val="edge"/>
          <c:yMode val="edge"/>
          <c:x val="4.1087697874599614E-2"/>
          <c:y val="3.76867353119321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9244458885272991"/>
          <c:y val="0.14767131031697964"/>
          <c:w val="0.75839567579378875"/>
          <c:h val="0.71470510801534426"/>
        </c:manualLayout>
      </c:layout>
      <c:scatterChart>
        <c:scatterStyle val="smoothMarker"/>
        <c:varyColors val="0"/>
        <c:ser>
          <c:idx val="0"/>
          <c:order val="0"/>
          <c:tx>
            <c:v>15 mb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'Graphs mg C respired, ppm'!$J$3:$J$16</c:f>
                <c:numCache>
                  <c:formatCode>General</c:formatCode>
                  <c:ptCount val="14"/>
                  <c:pt idx="0">
                    <c:v>3.79620649E-5</c:v>
                  </c:pt>
                  <c:pt idx="1">
                    <c:v>7.8156539699999997E-5</c:v>
                  </c:pt>
                  <c:pt idx="2">
                    <c:v>2.9144582599999999E-5</c:v>
                  </c:pt>
                  <c:pt idx="3">
                    <c:v>4.5780649199999997E-5</c:v>
                  </c:pt>
                  <c:pt idx="4">
                    <c:v>6.5228554000000002E-5</c:v>
                  </c:pt>
                  <c:pt idx="5">
                    <c:v>9.9531091700000003E-5</c:v>
                  </c:pt>
                  <c:pt idx="6">
                    <c:v>2.5300589109999999E-4</c:v>
                  </c:pt>
                  <c:pt idx="7">
                    <c:v>2.8531553760000001E-4</c:v>
                  </c:pt>
                  <c:pt idx="8">
                    <c:v>2.5561103870000001E-4</c:v>
                  </c:pt>
                  <c:pt idx="9">
                    <c:v>1.5666987609999999E-4</c:v>
                  </c:pt>
                  <c:pt idx="10">
                    <c:v>4.84794198E-5</c:v>
                  </c:pt>
                  <c:pt idx="11">
                    <c:v>9.3011528600000002E-5</c:v>
                  </c:pt>
                  <c:pt idx="12">
                    <c:v>2.218068074E-4</c:v>
                  </c:pt>
                  <c:pt idx="13">
                    <c:v>2.7186735820000001E-4</c:v>
                  </c:pt>
                </c:numCache>
              </c:numRef>
            </c:plus>
            <c:minus>
              <c:numRef>
                <c:f>'Graphs mg C respired, ppm'!$J$3:$J$16</c:f>
                <c:numCache>
                  <c:formatCode>General</c:formatCode>
                  <c:ptCount val="14"/>
                  <c:pt idx="0">
                    <c:v>3.79620649E-5</c:v>
                  </c:pt>
                  <c:pt idx="1">
                    <c:v>7.8156539699999997E-5</c:v>
                  </c:pt>
                  <c:pt idx="2">
                    <c:v>2.9144582599999999E-5</c:v>
                  </c:pt>
                  <c:pt idx="3">
                    <c:v>4.5780649199999997E-5</c:v>
                  </c:pt>
                  <c:pt idx="4">
                    <c:v>6.5228554000000002E-5</c:v>
                  </c:pt>
                  <c:pt idx="5">
                    <c:v>9.9531091700000003E-5</c:v>
                  </c:pt>
                  <c:pt idx="6">
                    <c:v>2.5300589109999999E-4</c:v>
                  </c:pt>
                  <c:pt idx="7">
                    <c:v>2.8531553760000001E-4</c:v>
                  </c:pt>
                  <c:pt idx="8">
                    <c:v>2.5561103870000001E-4</c:v>
                  </c:pt>
                  <c:pt idx="9">
                    <c:v>1.5666987609999999E-4</c:v>
                  </c:pt>
                  <c:pt idx="10">
                    <c:v>4.84794198E-5</c:v>
                  </c:pt>
                  <c:pt idx="11">
                    <c:v>9.3011528600000002E-5</c:v>
                  </c:pt>
                  <c:pt idx="12">
                    <c:v>2.218068074E-4</c:v>
                  </c:pt>
                  <c:pt idx="13">
                    <c:v>2.7186735820000001E-4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'Graphs mg C respired, ppm'!$C$3:$C$16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171</c:v>
                </c:pt>
                <c:pt idx="13">
                  <c:v>192</c:v>
                </c:pt>
              </c:numCache>
            </c:numRef>
          </c:xVal>
          <c:yVal>
            <c:numRef>
              <c:f>'Graphs mg C respired, ppm'!$F$3:$F$16</c:f>
              <c:numCache>
                <c:formatCode>General</c:formatCode>
                <c:ptCount val="14"/>
                <c:pt idx="0">
                  <c:v>4.1376132000000001E-3</c:v>
                </c:pt>
                <c:pt idx="1">
                  <c:v>4.1078674000000004E-3</c:v>
                </c:pt>
                <c:pt idx="2">
                  <c:v>4.2134642000000002E-3</c:v>
                </c:pt>
                <c:pt idx="3">
                  <c:v>4.1197656000000003E-3</c:v>
                </c:pt>
                <c:pt idx="4">
                  <c:v>4.1852058000000003E-3</c:v>
                </c:pt>
                <c:pt idx="5">
                  <c:v>4.4781999999999999E-3</c:v>
                </c:pt>
                <c:pt idx="6">
                  <c:v>5.0433663999999998E-3</c:v>
                </c:pt>
                <c:pt idx="7">
                  <c:v>5.4687286000000002E-3</c:v>
                </c:pt>
                <c:pt idx="8">
                  <c:v>5.1757347999999998E-3</c:v>
                </c:pt>
                <c:pt idx="9">
                  <c:v>4.8009398E-3</c:v>
                </c:pt>
                <c:pt idx="10">
                  <c:v>4.7072412000000001E-3</c:v>
                </c:pt>
                <c:pt idx="11">
                  <c:v>4.6715463999999996E-3</c:v>
                </c:pt>
                <c:pt idx="12">
                  <c:v>4.9199224000000003E-3</c:v>
                </c:pt>
                <c:pt idx="13">
                  <c:v>5.2084543999999997E-3</c:v>
                </c:pt>
              </c:numCache>
            </c:numRef>
          </c:yVal>
          <c:smooth val="1"/>
        </c:ser>
        <c:ser>
          <c:idx val="1"/>
          <c:order val="1"/>
          <c:tx>
            <c:v>150 mb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'Graphs mg C respired, ppm'!$J$17:$J$30</c:f>
                <c:numCache>
                  <c:formatCode>General</c:formatCode>
                  <c:ptCount val="14"/>
                  <c:pt idx="0">
                    <c:v>1.3705985830000001E-4</c:v>
                  </c:pt>
                  <c:pt idx="1">
                    <c:v>2.258144315E-4</c:v>
                  </c:pt>
                  <c:pt idx="2">
                    <c:v>1.558098523E-4</c:v>
                  </c:pt>
                  <c:pt idx="3">
                    <c:v>1.257477875E-4</c:v>
                  </c:pt>
                  <c:pt idx="4">
                    <c:v>2.5985300639999999E-4</c:v>
                  </c:pt>
                  <c:pt idx="5">
                    <c:v>2.8244033680000001E-4</c:v>
                  </c:pt>
                  <c:pt idx="6">
                    <c:v>3.4856329190000002E-4</c:v>
                  </c:pt>
                  <c:pt idx="7">
                    <c:v>6.0420644580000003E-4</c:v>
                  </c:pt>
                  <c:pt idx="8">
                    <c:v>1.3778133023E-3</c:v>
                  </c:pt>
                  <c:pt idx="9">
                    <c:v>8.5159476849999997E-4</c:v>
                  </c:pt>
                  <c:pt idx="10">
                    <c:v>7.4344813460000005E-4</c:v>
                  </c:pt>
                  <c:pt idx="11">
                    <c:v>7.2263826989999998E-4</c:v>
                  </c:pt>
                  <c:pt idx="12">
                    <c:v>5.764405484E-4</c:v>
                  </c:pt>
                  <c:pt idx="13">
                    <c:v>5.6874313110000002E-4</c:v>
                  </c:pt>
                </c:numCache>
              </c:numRef>
            </c:plus>
            <c:minus>
              <c:numRef>
                <c:f>'Graphs mg C respired, ppm'!$J$17:$J$30</c:f>
                <c:numCache>
                  <c:formatCode>General</c:formatCode>
                  <c:ptCount val="14"/>
                  <c:pt idx="0">
                    <c:v>1.3705985830000001E-4</c:v>
                  </c:pt>
                  <c:pt idx="1">
                    <c:v>2.258144315E-4</c:v>
                  </c:pt>
                  <c:pt idx="2">
                    <c:v>1.558098523E-4</c:v>
                  </c:pt>
                  <c:pt idx="3">
                    <c:v>1.257477875E-4</c:v>
                  </c:pt>
                  <c:pt idx="4">
                    <c:v>2.5985300639999999E-4</c:v>
                  </c:pt>
                  <c:pt idx="5">
                    <c:v>2.8244033680000001E-4</c:v>
                  </c:pt>
                  <c:pt idx="6">
                    <c:v>3.4856329190000002E-4</c:v>
                  </c:pt>
                  <c:pt idx="7">
                    <c:v>6.0420644580000003E-4</c:v>
                  </c:pt>
                  <c:pt idx="8">
                    <c:v>1.3778133023E-3</c:v>
                  </c:pt>
                  <c:pt idx="9">
                    <c:v>8.5159476849999997E-4</c:v>
                  </c:pt>
                  <c:pt idx="10">
                    <c:v>7.4344813460000005E-4</c:v>
                  </c:pt>
                  <c:pt idx="11">
                    <c:v>7.2263826989999998E-4</c:v>
                  </c:pt>
                  <c:pt idx="12">
                    <c:v>5.764405484E-4</c:v>
                  </c:pt>
                  <c:pt idx="13">
                    <c:v>5.6874313110000002E-4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'Graphs mg C respired, ppm'!$C$3:$C$16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171</c:v>
                </c:pt>
                <c:pt idx="13">
                  <c:v>192</c:v>
                </c:pt>
              </c:numCache>
            </c:numRef>
          </c:xVal>
          <c:yVal>
            <c:numRef>
              <c:f>'Graphs mg C respired, ppm'!$F$17:$F$30</c:f>
              <c:numCache>
                <c:formatCode>General</c:formatCode>
                <c:ptCount val="14"/>
                <c:pt idx="0">
                  <c:v>4.1346385999999997E-3</c:v>
                </c:pt>
                <c:pt idx="1">
                  <c:v>4.3874760000000004E-3</c:v>
                </c:pt>
                <c:pt idx="2">
                  <c:v>4.4395308E-3</c:v>
                </c:pt>
                <c:pt idx="3">
                  <c:v>4.4752254000000003E-3</c:v>
                </c:pt>
                <c:pt idx="4">
                  <c:v>4.6239534000000002E-3</c:v>
                </c:pt>
                <c:pt idx="5">
                  <c:v>4.8544820000000002E-3</c:v>
                </c:pt>
                <c:pt idx="6">
                  <c:v>4.8767912000000002E-3</c:v>
                </c:pt>
                <c:pt idx="7">
                  <c:v>5.8464978000000003E-3</c:v>
                </c:pt>
                <c:pt idx="8">
                  <c:v>7.4572220000000003E-3</c:v>
                </c:pt>
                <c:pt idx="9">
                  <c:v>6.2495505999999998E-3</c:v>
                </c:pt>
                <c:pt idx="10">
                  <c:v>6.1811356000000001E-3</c:v>
                </c:pt>
                <c:pt idx="11">
                  <c:v>6.6838364000000004E-3</c:v>
                </c:pt>
                <c:pt idx="12">
                  <c:v>6.0368695999999996E-3</c:v>
                </c:pt>
                <c:pt idx="13">
                  <c:v>5.6576131999999998E-3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3296"/>
        <c:axId val="68829568"/>
      </c:scatterChart>
      <c:valAx>
        <c:axId val="68823296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8829568"/>
        <c:crosses val="autoZero"/>
        <c:crossBetween val="midCat"/>
      </c:valAx>
      <c:valAx>
        <c:axId val="68829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C respired (mg)</a:t>
                </a:r>
              </a:p>
            </c:rich>
          </c:tx>
          <c:layout>
            <c:manualLayout>
              <c:xMode val="edge"/>
              <c:yMode val="edge"/>
              <c:x val="6.0150375939849628E-3"/>
              <c:y val="0.388414241698048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8823296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68106077116679931"/>
          <c:y val="8.6274338784575008E-2"/>
          <c:w val="0.24648607032240921"/>
          <c:h val="0.148372622652937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c) </a:t>
            </a:r>
            <a:r>
              <a:rPr lang="en-US" sz="1200" i="1"/>
              <a:t>Trichoderma reesei</a:t>
            </a:r>
          </a:p>
        </c:rich>
      </c:tx>
      <c:layout>
        <c:manualLayout>
          <c:xMode val="edge"/>
          <c:yMode val="edge"/>
          <c:x val="4.1087697874599614E-2"/>
          <c:y val="3.76867353119321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9244458885272991"/>
          <c:y val="0.14767131031697964"/>
          <c:w val="0.75839567579378875"/>
          <c:h val="0.71470510801534426"/>
        </c:manualLayout>
      </c:layout>
      <c:scatterChart>
        <c:scatterStyle val="smoothMarker"/>
        <c:varyColors val="0"/>
        <c:ser>
          <c:idx val="0"/>
          <c:order val="0"/>
          <c:tx>
            <c:v>15 mb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'Graphs mg C respired, ppm'!$K$3:$K$16</c:f>
                <c:numCache>
                  <c:formatCode>General</c:formatCode>
                  <c:ptCount val="14"/>
                  <c:pt idx="0">
                    <c:v>4.9629116300000001E-5</c:v>
                  </c:pt>
                  <c:pt idx="1">
                    <c:v>4.3653642799999999E-5</c:v>
                  </c:pt>
                  <c:pt idx="2">
                    <c:v>4.2367970199999999E-5</c:v>
                  </c:pt>
                  <c:pt idx="3">
                    <c:v>3.3455510499999997E-5</c:v>
                  </c:pt>
                  <c:pt idx="4">
                    <c:v>5.8383929599999997E-5</c:v>
                  </c:pt>
                  <c:pt idx="5">
                    <c:v>1.2877218140000001E-4</c:v>
                  </c:pt>
                  <c:pt idx="6">
                    <c:v>1.2979865659999999E-4</c:v>
                  </c:pt>
                  <c:pt idx="7">
                    <c:v>2.6603611419999997E-4</c:v>
                  </c:pt>
                  <c:pt idx="8">
                    <c:v>1.2301230753E-3</c:v>
                  </c:pt>
                  <c:pt idx="9">
                    <c:v>1.7010907601E-3</c:v>
                  </c:pt>
                  <c:pt idx="10">
                    <c:v>1.7191236682999999E-3</c:v>
                  </c:pt>
                  <c:pt idx="11">
                    <c:v>1.6691933513E-3</c:v>
                  </c:pt>
                  <c:pt idx="12">
                    <c:v>2.7649921688E-3</c:v>
                  </c:pt>
                  <c:pt idx="13">
                    <c:v>2.5037580841E-3</c:v>
                  </c:pt>
                </c:numCache>
              </c:numRef>
            </c:plus>
            <c:minus>
              <c:numRef>
                <c:f>'Graphs mg C respired, ppm'!$K$3:$K$16</c:f>
                <c:numCache>
                  <c:formatCode>General</c:formatCode>
                  <c:ptCount val="14"/>
                  <c:pt idx="0">
                    <c:v>4.9629116300000001E-5</c:v>
                  </c:pt>
                  <c:pt idx="1">
                    <c:v>4.3653642799999999E-5</c:v>
                  </c:pt>
                  <c:pt idx="2">
                    <c:v>4.2367970199999999E-5</c:v>
                  </c:pt>
                  <c:pt idx="3">
                    <c:v>3.3455510499999997E-5</c:v>
                  </c:pt>
                  <c:pt idx="4">
                    <c:v>5.8383929599999997E-5</c:v>
                  </c:pt>
                  <c:pt idx="5">
                    <c:v>1.2877218140000001E-4</c:v>
                  </c:pt>
                  <c:pt idx="6">
                    <c:v>1.2979865659999999E-4</c:v>
                  </c:pt>
                  <c:pt idx="7">
                    <c:v>2.6603611419999997E-4</c:v>
                  </c:pt>
                  <c:pt idx="8">
                    <c:v>1.2301230753E-3</c:v>
                  </c:pt>
                  <c:pt idx="9">
                    <c:v>1.7010907601E-3</c:v>
                  </c:pt>
                  <c:pt idx="10">
                    <c:v>1.7191236682999999E-3</c:v>
                  </c:pt>
                  <c:pt idx="11">
                    <c:v>1.6691933513E-3</c:v>
                  </c:pt>
                  <c:pt idx="12">
                    <c:v>2.7649921688E-3</c:v>
                  </c:pt>
                  <c:pt idx="13">
                    <c:v>2.5037580841E-3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'Graphs mg C respired, ppm'!$C$3:$C$16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171</c:v>
                </c:pt>
                <c:pt idx="13">
                  <c:v>192</c:v>
                </c:pt>
              </c:numCache>
            </c:numRef>
          </c:xVal>
          <c:yVal>
            <c:numRef>
              <c:f>'Graphs mg C respired, ppm'!$G$3:$G$16</c:f>
              <c:numCache>
                <c:formatCode>General</c:formatCode>
                <c:ptCount val="14"/>
                <c:pt idx="0">
                  <c:v>3.8758517999999999E-3</c:v>
                </c:pt>
                <c:pt idx="1">
                  <c:v>3.8118986E-3</c:v>
                </c:pt>
                <c:pt idx="2">
                  <c:v>3.8327204000000001E-3</c:v>
                </c:pt>
                <c:pt idx="3">
                  <c:v>3.8431314000000002E-3</c:v>
                </c:pt>
                <c:pt idx="4">
                  <c:v>3.8907246000000001E-3</c:v>
                </c:pt>
                <c:pt idx="5">
                  <c:v>4.0647362000000003E-3</c:v>
                </c:pt>
                <c:pt idx="6">
                  <c:v>4.5837969999999997E-3</c:v>
                </c:pt>
                <c:pt idx="7">
                  <c:v>5.8137776000000002E-3</c:v>
                </c:pt>
                <c:pt idx="8">
                  <c:v>1.0567124400000001E-2</c:v>
                </c:pt>
                <c:pt idx="9">
                  <c:v>1.0836322000000001E-2</c:v>
                </c:pt>
                <c:pt idx="10">
                  <c:v>1.01194532E-2</c:v>
                </c:pt>
                <c:pt idx="11">
                  <c:v>8.7734648000000002E-3</c:v>
                </c:pt>
                <c:pt idx="12">
                  <c:v>1.0373778E-2</c:v>
                </c:pt>
                <c:pt idx="13">
                  <c:v>9.5795706000000001E-3</c:v>
                </c:pt>
              </c:numCache>
            </c:numRef>
          </c:yVal>
          <c:smooth val="1"/>
        </c:ser>
        <c:ser>
          <c:idx val="1"/>
          <c:order val="1"/>
          <c:tx>
            <c:v>150 mb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'Graphs mg C respired, ppm'!$K$17:$K$30</c:f>
                <c:numCache>
                  <c:formatCode>General</c:formatCode>
                  <c:ptCount val="14"/>
                  <c:pt idx="0">
                    <c:v>7.1829653400000006E-5</c:v>
                  </c:pt>
                  <c:pt idx="1">
                    <c:v>6.5659658099999994E-5</c:v>
                  </c:pt>
                  <c:pt idx="2">
                    <c:v>5.5926459300000003E-5</c:v>
                  </c:pt>
                  <c:pt idx="3">
                    <c:v>2.1081909199999999E-4</c:v>
                  </c:pt>
                  <c:pt idx="4">
                    <c:v>1.417098154E-4</c:v>
                  </c:pt>
                  <c:pt idx="5">
                    <c:v>2.5439236869999999E-4</c:v>
                  </c:pt>
                  <c:pt idx="6">
                    <c:v>2.2807328140000001E-4</c:v>
                  </c:pt>
                  <c:pt idx="7">
                    <c:v>5.2988721299999995E-4</c:v>
                  </c:pt>
                  <c:pt idx="8">
                    <c:v>1.2689112811E-3</c:v>
                  </c:pt>
                  <c:pt idx="9">
                    <c:v>1.0297064689E-3</c:v>
                  </c:pt>
                  <c:pt idx="10">
                    <c:v>1.0562767032000001E-3</c:v>
                  </c:pt>
                  <c:pt idx="11">
                    <c:v>8.5277062699999997E-4</c:v>
                  </c:pt>
                  <c:pt idx="12">
                    <c:v>1.2362566891E-3</c:v>
                  </c:pt>
                  <c:pt idx="13">
                    <c:v>1.1816076004E-3</c:v>
                  </c:pt>
                </c:numCache>
              </c:numRef>
            </c:plus>
            <c:minus>
              <c:numRef>
                <c:f>'Graphs mg C respired, ppm'!$K$17:$K$30</c:f>
                <c:numCache>
                  <c:formatCode>General</c:formatCode>
                  <c:ptCount val="14"/>
                  <c:pt idx="0">
                    <c:v>7.1829653400000006E-5</c:v>
                  </c:pt>
                  <c:pt idx="1">
                    <c:v>6.5659658099999994E-5</c:v>
                  </c:pt>
                  <c:pt idx="2">
                    <c:v>5.5926459300000003E-5</c:v>
                  </c:pt>
                  <c:pt idx="3">
                    <c:v>2.1081909199999999E-4</c:v>
                  </c:pt>
                  <c:pt idx="4">
                    <c:v>1.417098154E-4</c:v>
                  </c:pt>
                  <c:pt idx="5">
                    <c:v>2.5439236869999999E-4</c:v>
                  </c:pt>
                  <c:pt idx="6">
                    <c:v>2.2807328140000001E-4</c:v>
                  </c:pt>
                  <c:pt idx="7">
                    <c:v>5.2988721299999995E-4</c:v>
                  </c:pt>
                  <c:pt idx="8">
                    <c:v>1.2689112811E-3</c:v>
                  </c:pt>
                  <c:pt idx="9">
                    <c:v>1.0297064689E-3</c:v>
                  </c:pt>
                  <c:pt idx="10">
                    <c:v>1.0562767032000001E-3</c:v>
                  </c:pt>
                  <c:pt idx="11">
                    <c:v>8.5277062699999997E-4</c:v>
                  </c:pt>
                  <c:pt idx="12">
                    <c:v>1.2362566891E-3</c:v>
                  </c:pt>
                  <c:pt idx="13">
                    <c:v>1.1816076004E-3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'Graphs mg C respired, ppm'!$C$3:$C$16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171</c:v>
                </c:pt>
                <c:pt idx="13">
                  <c:v>192</c:v>
                </c:pt>
              </c:numCache>
            </c:numRef>
          </c:xVal>
          <c:yVal>
            <c:numRef>
              <c:f>'Graphs mg C respired, ppm'!$G$17:$G$30</c:f>
              <c:numCache>
                <c:formatCode>General</c:formatCode>
                <c:ptCount val="14"/>
                <c:pt idx="0">
                  <c:v>3.7702550000000001E-3</c:v>
                </c:pt>
                <c:pt idx="1">
                  <c:v>3.7524073999999998E-3</c:v>
                </c:pt>
                <c:pt idx="2">
                  <c:v>3.7434838E-3</c:v>
                </c:pt>
                <c:pt idx="3">
                  <c:v>4.0974564000000003E-3</c:v>
                </c:pt>
                <c:pt idx="4">
                  <c:v>4.1063799999999998E-3</c:v>
                </c:pt>
                <c:pt idx="5">
                  <c:v>4.4365560000000004E-3</c:v>
                </c:pt>
                <c:pt idx="6">
                  <c:v>4.7652450000000004E-3</c:v>
                </c:pt>
                <c:pt idx="7">
                  <c:v>6.0011748E-3</c:v>
                </c:pt>
                <c:pt idx="8">
                  <c:v>1.3389982E-2</c:v>
                </c:pt>
                <c:pt idx="9">
                  <c:v>1.4865363600000001E-2</c:v>
                </c:pt>
                <c:pt idx="10">
                  <c:v>1.7978240600000001E-2</c:v>
                </c:pt>
                <c:pt idx="11">
                  <c:v>1.4850490799999999E-2</c:v>
                </c:pt>
                <c:pt idx="12">
                  <c:v>1.5366576999999999E-2</c:v>
                </c:pt>
                <c:pt idx="13">
                  <c:v>1.33810582E-2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3600"/>
        <c:axId val="73595520"/>
      </c:scatterChart>
      <c:valAx>
        <c:axId val="73593600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3595520"/>
        <c:crosses val="autoZero"/>
        <c:crossBetween val="midCat"/>
      </c:valAx>
      <c:valAx>
        <c:axId val="73595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C respired (mg)</a:t>
                </a:r>
              </a:p>
            </c:rich>
          </c:tx>
          <c:layout>
            <c:manualLayout>
              <c:xMode val="edge"/>
              <c:yMode val="edge"/>
              <c:x val="6.0150375939849628E-3"/>
              <c:y val="0.388414241698048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3593600"/>
        <c:crossesAt val="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a) </a:t>
            </a:r>
            <a:r>
              <a:rPr lang="en-US" sz="1200" i="1"/>
              <a:t>Streptomyces cellulosae</a:t>
            </a:r>
          </a:p>
        </c:rich>
      </c:tx>
      <c:layout>
        <c:manualLayout>
          <c:xMode val="edge"/>
          <c:yMode val="edge"/>
          <c:x val="3.232734709423148E-3"/>
          <c:y val="7.3836793128131727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9244458885272991"/>
          <c:y val="0.14767131031697964"/>
          <c:w val="0.75839567579378875"/>
          <c:h val="0.71470510801534426"/>
        </c:manualLayout>
      </c:layout>
      <c:scatterChart>
        <c:scatterStyle val="smoothMarker"/>
        <c:varyColors val="0"/>
        <c:ser>
          <c:idx val="0"/>
          <c:order val="0"/>
          <c:tx>
            <c:v>15 mb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'Graphs mg C respired, ppm'!$J$37:$J$50</c:f>
                <c:numCache>
                  <c:formatCode>General</c:formatCode>
                  <c:ptCount val="14"/>
                  <c:pt idx="0">
                    <c:v>5.1048996072400996</c:v>
                  </c:pt>
                  <c:pt idx="1">
                    <c:v>10.509995242624999</c:v>
                  </c:pt>
                  <c:pt idx="2">
                    <c:v>3.9191835884530999</c:v>
                  </c:pt>
                  <c:pt idx="3">
                    <c:v>6.1562975886486004</c:v>
                  </c:pt>
                  <c:pt idx="4">
                    <c:v>8.7715449038353004</c:v>
                  </c:pt>
                  <c:pt idx="5">
                    <c:v>13.384319183283001</c:v>
                  </c:pt>
                  <c:pt idx="6">
                    <c:v>34.022639521354002</c:v>
                  </c:pt>
                  <c:pt idx="7">
                    <c:v>38.367434107587002</c:v>
                  </c:pt>
                  <c:pt idx="8">
                    <c:v>34.372954484593997</c:v>
                  </c:pt>
                  <c:pt idx="9">
                    <c:v>21.067985190805999</c:v>
                  </c:pt>
                  <c:pt idx="10">
                    <c:v>6.5192024052026003</c:v>
                  </c:pt>
                  <c:pt idx="11">
                    <c:v>12.507597691003999</c:v>
                  </c:pt>
                  <c:pt idx="12">
                    <c:v>29.827168823070998</c:v>
                  </c:pt>
                  <c:pt idx="13">
                    <c:v>36.558993421592</c:v>
                  </c:pt>
                </c:numCache>
              </c:numRef>
            </c:plus>
            <c:minus>
              <c:numRef>
                <c:f>'Graphs mg C respired, ppm'!$J$37:$J$50</c:f>
                <c:numCache>
                  <c:formatCode>General</c:formatCode>
                  <c:ptCount val="14"/>
                  <c:pt idx="0">
                    <c:v>5.1048996072400996</c:v>
                  </c:pt>
                  <c:pt idx="1">
                    <c:v>10.509995242624999</c:v>
                  </c:pt>
                  <c:pt idx="2">
                    <c:v>3.9191835884530999</c:v>
                  </c:pt>
                  <c:pt idx="3">
                    <c:v>6.1562975886486004</c:v>
                  </c:pt>
                  <c:pt idx="4">
                    <c:v>8.7715449038353004</c:v>
                  </c:pt>
                  <c:pt idx="5">
                    <c:v>13.384319183283001</c:v>
                  </c:pt>
                  <c:pt idx="6">
                    <c:v>34.022639521354002</c:v>
                  </c:pt>
                  <c:pt idx="7">
                    <c:v>38.367434107587002</c:v>
                  </c:pt>
                  <c:pt idx="8">
                    <c:v>34.372954484593997</c:v>
                  </c:pt>
                  <c:pt idx="9">
                    <c:v>21.067985190805999</c:v>
                  </c:pt>
                  <c:pt idx="10">
                    <c:v>6.5192024052026003</c:v>
                  </c:pt>
                  <c:pt idx="11">
                    <c:v>12.507597691003999</c:v>
                  </c:pt>
                  <c:pt idx="12">
                    <c:v>29.827168823070998</c:v>
                  </c:pt>
                  <c:pt idx="13">
                    <c:v>36.558993421592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'Graphs mg C respired, ppm'!$C$37:$C$50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171</c:v>
                </c:pt>
                <c:pt idx="13">
                  <c:v>192</c:v>
                </c:pt>
              </c:numCache>
            </c:numRef>
          </c:xVal>
          <c:yVal>
            <c:numRef>
              <c:f>'Graphs mg C respired, ppm'!$F$37:$F$50</c:f>
              <c:numCache>
                <c:formatCode>General</c:formatCode>
                <c:ptCount val="14"/>
                <c:pt idx="0">
                  <c:v>556.4</c:v>
                </c:pt>
                <c:pt idx="1">
                  <c:v>552.4</c:v>
                </c:pt>
                <c:pt idx="2">
                  <c:v>566.6</c:v>
                </c:pt>
                <c:pt idx="3">
                  <c:v>554</c:v>
                </c:pt>
                <c:pt idx="4">
                  <c:v>562.79999999999995</c:v>
                </c:pt>
                <c:pt idx="5">
                  <c:v>602.20000000000005</c:v>
                </c:pt>
                <c:pt idx="6">
                  <c:v>678.2</c:v>
                </c:pt>
                <c:pt idx="7">
                  <c:v>735.4</c:v>
                </c:pt>
                <c:pt idx="8">
                  <c:v>696</c:v>
                </c:pt>
                <c:pt idx="9">
                  <c:v>645.6</c:v>
                </c:pt>
                <c:pt idx="10">
                  <c:v>633</c:v>
                </c:pt>
                <c:pt idx="11">
                  <c:v>628.20000000000005</c:v>
                </c:pt>
                <c:pt idx="12">
                  <c:v>661.6</c:v>
                </c:pt>
                <c:pt idx="13">
                  <c:v>700.4</c:v>
                </c:pt>
              </c:numCache>
            </c:numRef>
          </c:yVal>
          <c:smooth val="1"/>
        </c:ser>
        <c:ser>
          <c:idx val="1"/>
          <c:order val="1"/>
          <c:tx>
            <c:v>150 mb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'Graphs mg C respired, ppm'!$J$51:$J$64</c:f>
                <c:numCache>
                  <c:formatCode>General</c:formatCode>
                  <c:ptCount val="14"/>
                  <c:pt idx="0">
                    <c:v>18.430952227163999</c:v>
                  </c:pt>
                  <c:pt idx="1">
                    <c:v>30.366099519035998</c:v>
                  </c:pt>
                  <c:pt idx="2">
                    <c:v>20.952326839756999</c:v>
                  </c:pt>
                  <c:pt idx="3">
                    <c:v>16.909760495051</c:v>
                  </c:pt>
                  <c:pt idx="4">
                    <c:v>34.943382778432003</c:v>
                  </c:pt>
                  <c:pt idx="5">
                    <c:v>37.980784615381999</c:v>
                  </c:pt>
                  <c:pt idx="6">
                    <c:v>46.872593271547998</c:v>
                  </c:pt>
                  <c:pt idx="7">
                    <c:v>81.249861538344007</c:v>
                  </c:pt>
                  <c:pt idx="8">
                    <c:v>185.27962651084999</c:v>
                  </c:pt>
                  <c:pt idx="9">
                    <c:v>114.51707296294001</c:v>
                  </c:pt>
                  <c:pt idx="10">
                    <c:v>99.974196670940998</c:v>
                  </c:pt>
                  <c:pt idx="11">
                    <c:v>97.175820037703005</c:v>
                  </c:pt>
                  <c:pt idx="12">
                    <c:v>77.516062851515002</c:v>
                  </c:pt>
                  <c:pt idx="13">
                    <c:v>76.480978027218995</c:v>
                  </c:pt>
                </c:numCache>
              </c:numRef>
            </c:plus>
            <c:minus>
              <c:numRef>
                <c:f>'Graphs mg C respired, ppm'!$J$51:$J$64</c:f>
                <c:numCache>
                  <c:formatCode>General</c:formatCode>
                  <c:ptCount val="14"/>
                  <c:pt idx="0">
                    <c:v>18.430952227163999</c:v>
                  </c:pt>
                  <c:pt idx="1">
                    <c:v>30.366099519035998</c:v>
                  </c:pt>
                  <c:pt idx="2">
                    <c:v>20.952326839756999</c:v>
                  </c:pt>
                  <c:pt idx="3">
                    <c:v>16.909760495051</c:v>
                  </c:pt>
                  <c:pt idx="4">
                    <c:v>34.943382778432003</c:v>
                  </c:pt>
                  <c:pt idx="5">
                    <c:v>37.980784615381999</c:v>
                  </c:pt>
                  <c:pt idx="6">
                    <c:v>46.872593271547998</c:v>
                  </c:pt>
                  <c:pt idx="7">
                    <c:v>81.249861538344007</c:v>
                  </c:pt>
                  <c:pt idx="8">
                    <c:v>185.27962651084999</c:v>
                  </c:pt>
                  <c:pt idx="9">
                    <c:v>114.51707296294001</c:v>
                  </c:pt>
                  <c:pt idx="10">
                    <c:v>99.974196670940998</c:v>
                  </c:pt>
                  <c:pt idx="11">
                    <c:v>97.175820037703005</c:v>
                  </c:pt>
                  <c:pt idx="12">
                    <c:v>77.516062851515002</c:v>
                  </c:pt>
                  <c:pt idx="13">
                    <c:v>76.480978027218995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'Graphs mg C respired, ppm'!$C$3:$C$16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171</c:v>
                </c:pt>
                <c:pt idx="13">
                  <c:v>192</c:v>
                </c:pt>
              </c:numCache>
            </c:numRef>
          </c:xVal>
          <c:yVal>
            <c:numRef>
              <c:f>'Graphs mg C respired, ppm'!$F$51:$F$64</c:f>
              <c:numCache>
                <c:formatCode>General</c:formatCode>
                <c:ptCount val="14"/>
                <c:pt idx="0">
                  <c:v>556</c:v>
                </c:pt>
                <c:pt idx="1">
                  <c:v>590</c:v>
                </c:pt>
                <c:pt idx="2">
                  <c:v>597</c:v>
                </c:pt>
                <c:pt idx="3">
                  <c:v>601.79999999999995</c:v>
                </c:pt>
                <c:pt idx="4">
                  <c:v>621.79999999999995</c:v>
                </c:pt>
                <c:pt idx="5">
                  <c:v>652.79999999999995</c:v>
                </c:pt>
                <c:pt idx="6">
                  <c:v>655.8</c:v>
                </c:pt>
                <c:pt idx="7">
                  <c:v>786.2</c:v>
                </c:pt>
                <c:pt idx="8">
                  <c:v>1002.8</c:v>
                </c:pt>
                <c:pt idx="9">
                  <c:v>840.4</c:v>
                </c:pt>
                <c:pt idx="10">
                  <c:v>831.2</c:v>
                </c:pt>
                <c:pt idx="11">
                  <c:v>898.8</c:v>
                </c:pt>
                <c:pt idx="12">
                  <c:v>811.8</c:v>
                </c:pt>
                <c:pt idx="13">
                  <c:v>760.8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0384"/>
        <c:axId val="95202304"/>
      </c:scatterChart>
      <c:valAx>
        <c:axId val="95200384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5202304"/>
        <c:crosses val="autoZero"/>
        <c:crossBetween val="midCat"/>
      </c:valAx>
      <c:valAx>
        <c:axId val="95202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CO</a:t>
                </a:r>
                <a:r>
                  <a:rPr lang="en-US" baseline="-25000"/>
                  <a:t>2</a:t>
                </a:r>
                <a:r>
                  <a:rPr lang="en-US"/>
                  <a:t> (ppm)</a:t>
                </a:r>
              </a:p>
            </c:rich>
          </c:tx>
          <c:layout>
            <c:manualLayout>
              <c:xMode val="edge"/>
              <c:yMode val="edge"/>
              <c:x val="6.0150375939849628E-3"/>
              <c:y val="0.388414241698048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520038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0629739105955602"/>
          <c:y val="4.0819613457408727E-2"/>
          <c:w val="0.24648607032240921"/>
          <c:h val="0.148372622652937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b) </a:t>
            </a:r>
            <a:r>
              <a:rPr lang="en-US" sz="1200" i="1"/>
              <a:t>Cellvirbrio</a:t>
            </a:r>
            <a:r>
              <a:rPr lang="en-US" sz="1200" i="1" baseline="0"/>
              <a:t> japonicus</a:t>
            </a:r>
            <a:endParaRPr lang="en-US" sz="1200" i="1"/>
          </a:p>
        </c:rich>
      </c:tx>
      <c:layout>
        <c:manualLayout>
          <c:xMode val="edge"/>
          <c:yMode val="edge"/>
          <c:x val="2.3409755168616542E-2"/>
          <c:y val="2.319413696248430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9244458885272991"/>
          <c:y val="0.14767131031697964"/>
          <c:w val="0.75839567579378875"/>
          <c:h val="0.71470510801534426"/>
        </c:manualLayout>
      </c:layout>
      <c:scatterChart>
        <c:scatterStyle val="smoothMarker"/>
        <c:varyColors val="0"/>
        <c:ser>
          <c:idx val="0"/>
          <c:order val="0"/>
          <c:tx>
            <c:v>15 mb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'Graphs mg C respired, ppm'!$H$37:$H$50</c:f>
                <c:numCache>
                  <c:formatCode>General</c:formatCode>
                  <c:ptCount val="14"/>
                  <c:pt idx="0">
                    <c:v>21.809630900131999</c:v>
                  </c:pt>
                  <c:pt idx="1">
                    <c:v>37.726648406663003</c:v>
                  </c:pt>
                  <c:pt idx="2">
                    <c:v>33.561287222036</c:v>
                  </c:pt>
                  <c:pt idx="3">
                    <c:v>34.666410255461997</c:v>
                  </c:pt>
                  <c:pt idx="4">
                    <c:v>32.147472684489998</c:v>
                  </c:pt>
                  <c:pt idx="5">
                    <c:v>24.904618045656001</c:v>
                  </c:pt>
                  <c:pt idx="6">
                    <c:v>29.655690853528</c:v>
                  </c:pt>
                  <c:pt idx="7">
                    <c:v>37.717900259691</c:v>
                  </c:pt>
                  <c:pt idx="8">
                    <c:v>28.667054260945999</c:v>
                  </c:pt>
                  <c:pt idx="9">
                    <c:v>18.869552193945001</c:v>
                  </c:pt>
                  <c:pt idx="10">
                    <c:v>10.499523798725001</c:v>
                  </c:pt>
                  <c:pt idx="11">
                    <c:v>11.629273408085</c:v>
                  </c:pt>
                  <c:pt idx="12">
                    <c:v>18.268552214119001</c:v>
                  </c:pt>
                  <c:pt idx="13">
                    <c:v>10.777754868245999</c:v>
                  </c:pt>
                </c:numCache>
              </c:numRef>
            </c:plus>
            <c:minus>
              <c:numRef>
                <c:f>'Graphs mg C respired, ppm'!$H$37:$H$50</c:f>
                <c:numCache>
                  <c:formatCode>General</c:formatCode>
                  <c:ptCount val="14"/>
                  <c:pt idx="0">
                    <c:v>21.809630900131999</c:v>
                  </c:pt>
                  <c:pt idx="1">
                    <c:v>37.726648406663003</c:v>
                  </c:pt>
                  <c:pt idx="2">
                    <c:v>33.561287222036</c:v>
                  </c:pt>
                  <c:pt idx="3">
                    <c:v>34.666410255461997</c:v>
                  </c:pt>
                  <c:pt idx="4">
                    <c:v>32.147472684489998</c:v>
                  </c:pt>
                  <c:pt idx="5">
                    <c:v>24.904618045656001</c:v>
                  </c:pt>
                  <c:pt idx="6">
                    <c:v>29.655690853528</c:v>
                  </c:pt>
                  <c:pt idx="7">
                    <c:v>37.717900259691</c:v>
                  </c:pt>
                  <c:pt idx="8">
                    <c:v>28.667054260945999</c:v>
                  </c:pt>
                  <c:pt idx="9">
                    <c:v>18.869552193945001</c:v>
                  </c:pt>
                  <c:pt idx="10">
                    <c:v>10.499523798725001</c:v>
                  </c:pt>
                  <c:pt idx="11">
                    <c:v>11.629273408085</c:v>
                  </c:pt>
                  <c:pt idx="12">
                    <c:v>18.268552214119001</c:v>
                  </c:pt>
                  <c:pt idx="13">
                    <c:v>10.777754868245999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'Graphs mg C respired, ppm'!$C$37:$C$50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171</c:v>
                </c:pt>
                <c:pt idx="13">
                  <c:v>192</c:v>
                </c:pt>
              </c:numCache>
            </c:numRef>
          </c:xVal>
          <c:yVal>
            <c:numRef>
              <c:f>'Graphs mg C respired, ppm'!$D$37:$D$50</c:f>
              <c:numCache>
                <c:formatCode>General</c:formatCode>
                <c:ptCount val="14"/>
                <c:pt idx="0">
                  <c:v>632.4</c:v>
                </c:pt>
                <c:pt idx="1">
                  <c:v>688</c:v>
                </c:pt>
                <c:pt idx="2">
                  <c:v>670.6</c:v>
                </c:pt>
                <c:pt idx="3">
                  <c:v>673.6</c:v>
                </c:pt>
                <c:pt idx="4">
                  <c:v>711.4</c:v>
                </c:pt>
                <c:pt idx="5">
                  <c:v>708.8</c:v>
                </c:pt>
                <c:pt idx="6">
                  <c:v>721.4</c:v>
                </c:pt>
                <c:pt idx="7">
                  <c:v>755.8</c:v>
                </c:pt>
                <c:pt idx="8">
                  <c:v>723</c:v>
                </c:pt>
                <c:pt idx="9">
                  <c:v>659.4</c:v>
                </c:pt>
                <c:pt idx="10">
                  <c:v>656.2</c:v>
                </c:pt>
                <c:pt idx="11">
                  <c:v>622.79999999999995</c:v>
                </c:pt>
                <c:pt idx="12">
                  <c:v>646.79999999999995</c:v>
                </c:pt>
                <c:pt idx="13">
                  <c:v>620.4</c:v>
                </c:pt>
              </c:numCache>
            </c:numRef>
          </c:yVal>
          <c:smooth val="1"/>
        </c:ser>
        <c:ser>
          <c:idx val="1"/>
          <c:order val="1"/>
          <c:tx>
            <c:v>150 mb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'Graphs mg C respired, ppm'!$H$51:$H$64</c:f>
                <c:numCache>
                  <c:formatCode>General</c:formatCode>
                  <c:ptCount val="14"/>
                  <c:pt idx="0">
                    <c:v>27.976061195242998</c:v>
                  </c:pt>
                  <c:pt idx="1">
                    <c:v>42.878432807182001</c:v>
                  </c:pt>
                  <c:pt idx="2">
                    <c:v>56.521146485187003</c:v>
                  </c:pt>
                  <c:pt idx="3">
                    <c:v>31.208973068654</c:v>
                  </c:pt>
                  <c:pt idx="4">
                    <c:v>18.502432272541999</c:v>
                  </c:pt>
                  <c:pt idx="5">
                    <c:v>23.994582721939999</c:v>
                  </c:pt>
                  <c:pt idx="6">
                    <c:v>28.828805039405001</c:v>
                  </c:pt>
                  <c:pt idx="7">
                    <c:v>61.737670833941003</c:v>
                  </c:pt>
                  <c:pt idx="8">
                    <c:v>149.86507264869999</c:v>
                  </c:pt>
                  <c:pt idx="9">
                    <c:v>106.42058071632999</c:v>
                  </c:pt>
                  <c:pt idx="10">
                    <c:v>70.493545803854005</c:v>
                  </c:pt>
                  <c:pt idx="11">
                    <c:v>183.32173902732001</c:v>
                  </c:pt>
                  <c:pt idx="12">
                    <c:v>322.92856795273002</c:v>
                  </c:pt>
                  <c:pt idx="13">
                    <c:v>42.590374499409997</c:v>
                  </c:pt>
                </c:numCache>
              </c:numRef>
            </c:plus>
            <c:minus>
              <c:numRef>
                <c:f>'Graphs mg C respired, ppm'!$H$51:$H$64</c:f>
                <c:numCache>
                  <c:formatCode>General</c:formatCode>
                  <c:ptCount val="14"/>
                  <c:pt idx="0">
                    <c:v>27.976061195242998</c:v>
                  </c:pt>
                  <c:pt idx="1">
                    <c:v>42.878432807182001</c:v>
                  </c:pt>
                  <c:pt idx="2">
                    <c:v>56.521146485187003</c:v>
                  </c:pt>
                  <c:pt idx="3">
                    <c:v>31.208973068654</c:v>
                  </c:pt>
                  <c:pt idx="4">
                    <c:v>18.502432272541999</c:v>
                  </c:pt>
                  <c:pt idx="5">
                    <c:v>23.994582721939999</c:v>
                  </c:pt>
                  <c:pt idx="6">
                    <c:v>28.828805039405001</c:v>
                  </c:pt>
                  <c:pt idx="7">
                    <c:v>61.737670833941003</c:v>
                  </c:pt>
                  <c:pt idx="8">
                    <c:v>149.86507264869999</c:v>
                  </c:pt>
                  <c:pt idx="9">
                    <c:v>106.42058071632999</c:v>
                  </c:pt>
                  <c:pt idx="10">
                    <c:v>70.493545803854005</c:v>
                  </c:pt>
                  <c:pt idx="11">
                    <c:v>183.32173902732001</c:v>
                  </c:pt>
                  <c:pt idx="12">
                    <c:v>322.92856795273002</c:v>
                  </c:pt>
                  <c:pt idx="13">
                    <c:v>42.590374499409997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'Graphs mg C respired, ppm'!$C$3:$C$16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171</c:v>
                </c:pt>
                <c:pt idx="13">
                  <c:v>192</c:v>
                </c:pt>
              </c:numCache>
            </c:numRef>
          </c:xVal>
          <c:yVal>
            <c:numRef>
              <c:f>'Graphs mg C respired, ppm'!$D$51:$D$64</c:f>
              <c:numCache>
                <c:formatCode>General</c:formatCode>
                <c:ptCount val="14"/>
                <c:pt idx="0">
                  <c:v>696.4</c:v>
                </c:pt>
                <c:pt idx="1">
                  <c:v>759.4</c:v>
                </c:pt>
                <c:pt idx="2">
                  <c:v>692.2</c:v>
                </c:pt>
                <c:pt idx="3">
                  <c:v>743</c:v>
                </c:pt>
                <c:pt idx="4">
                  <c:v>716.2</c:v>
                </c:pt>
                <c:pt idx="5">
                  <c:v>732.2</c:v>
                </c:pt>
                <c:pt idx="6">
                  <c:v>717</c:v>
                </c:pt>
                <c:pt idx="7">
                  <c:v>885.8</c:v>
                </c:pt>
                <c:pt idx="8">
                  <c:v>1011.2</c:v>
                </c:pt>
                <c:pt idx="9">
                  <c:v>878.2</c:v>
                </c:pt>
                <c:pt idx="10">
                  <c:v>872.8</c:v>
                </c:pt>
                <c:pt idx="11">
                  <c:v>986.4</c:v>
                </c:pt>
                <c:pt idx="12">
                  <c:v>1090.5999999999999</c:v>
                </c:pt>
                <c:pt idx="13">
                  <c:v>784.2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24288"/>
        <c:axId val="97746944"/>
      </c:scatterChart>
      <c:valAx>
        <c:axId val="97724288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7746944"/>
        <c:crosses val="autoZero"/>
        <c:crossBetween val="midCat"/>
      </c:valAx>
      <c:valAx>
        <c:axId val="97746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CO</a:t>
                </a:r>
                <a:r>
                  <a:rPr lang="en-US" baseline="-25000"/>
                  <a:t>2</a:t>
                </a:r>
                <a:r>
                  <a:rPr lang="en-US"/>
                  <a:t> (ppm)</a:t>
                </a:r>
              </a:p>
            </c:rich>
          </c:tx>
          <c:layout>
            <c:manualLayout>
              <c:xMode val="edge"/>
              <c:yMode val="edge"/>
              <c:x val="6.0150375939849628E-3"/>
              <c:y val="0.388414241698048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7724288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31533984119493"/>
          <c:y val="4.0819994901775666E-2"/>
          <c:w val="0.24648607032240921"/>
          <c:h val="0.148372622652937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c) </a:t>
            </a:r>
            <a:r>
              <a:rPr lang="en-US" sz="1200" i="1"/>
              <a:t>Trichoderma reesei</a:t>
            </a:r>
          </a:p>
        </c:rich>
      </c:tx>
      <c:layout>
        <c:manualLayout>
          <c:xMode val="edge"/>
          <c:yMode val="edge"/>
          <c:x val="2.3502533881378032E-2"/>
          <c:y val="2.31941461862721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9244458885272991"/>
          <c:y val="0.14767131031697964"/>
          <c:w val="0.75839567579378875"/>
          <c:h val="0.71470510801534426"/>
        </c:manualLayout>
      </c:layout>
      <c:scatterChart>
        <c:scatterStyle val="smoothMarker"/>
        <c:varyColors val="0"/>
        <c:ser>
          <c:idx val="0"/>
          <c:order val="0"/>
          <c:tx>
            <c:v>15 mb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'Graphs mg C respired, ppm'!$K$37:$K$50</c:f>
                <c:numCache>
                  <c:formatCode>General</c:formatCode>
                  <c:ptCount val="14"/>
                  <c:pt idx="0">
                    <c:v>6.6738294853853999</c:v>
                  </c:pt>
                  <c:pt idx="1">
                    <c:v>5.8702640485756996</c:v>
                  </c:pt>
                  <c:pt idx="2">
                    <c:v>5.6973678132977001</c:v>
                  </c:pt>
                  <c:pt idx="3">
                    <c:v>4.4988887516808003</c:v>
                  </c:pt>
                  <c:pt idx="4">
                    <c:v>7.8511145705562999</c:v>
                  </c:pt>
                  <c:pt idx="5">
                    <c:v>17.316466152192</c:v>
                  </c:pt>
                  <c:pt idx="6">
                    <c:v>17.454512310575002</c:v>
                  </c:pt>
                  <c:pt idx="7">
                    <c:v>35.774851502137999</c:v>
                  </c:pt>
                  <c:pt idx="8">
                    <c:v>165.41916454873001</c:v>
                  </c:pt>
                  <c:pt idx="9">
                    <c:v>228.75191802475001</c:v>
                  </c:pt>
                  <c:pt idx="10">
                    <c:v>231.17685870346</c:v>
                  </c:pt>
                  <c:pt idx="11">
                    <c:v>224.46255812496</c:v>
                  </c:pt>
                  <c:pt idx="12">
                    <c:v>371.81863858606999</c:v>
                  </c:pt>
                  <c:pt idx="13">
                    <c:v>336.68953057675998</c:v>
                  </c:pt>
                </c:numCache>
              </c:numRef>
            </c:plus>
            <c:minus>
              <c:numRef>
                <c:f>'Graphs mg C respired, ppm'!$K$37:$K$50</c:f>
                <c:numCache>
                  <c:formatCode>General</c:formatCode>
                  <c:ptCount val="14"/>
                  <c:pt idx="0">
                    <c:v>6.6738294853853999</c:v>
                  </c:pt>
                  <c:pt idx="1">
                    <c:v>5.8702640485756996</c:v>
                  </c:pt>
                  <c:pt idx="2">
                    <c:v>5.6973678132977001</c:v>
                  </c:pt>
                  <c:pt idx="3">
                    <c:v>4.4988887516808003</c:v>
                  </c:pt>
                  <c:pt idx="4">
                    <c:v>7.8511145705562999</c:v>
                  </c:pt>
                  <c:pt idx="5">
                    <c:v>17.316466152192</c:v>
                  </c:pt>
                  <c:pt idx="6">
                    <c:v>17.454512310575002</c:v>
                  </c:pt>
                  <c:pt idx="7">
                    <c:v>35.774851502137999</c:v>
                  </c:pt>
                  <c:pt idx="8">
                    <c:v>165.41916454873001</c:v>
                  </c:pt>
                  <c:pt idx="9">
                    <c:v>228.75191802475001</c:v>
                  </c:pt>
                  <c:pt idx="10">
                    <c:v>231.17685870346</c:v>
                  </c:pt>
                  <c:pt idx="11">
                    <c:v>224.46255812496</c:v>
                  </c:pt>
                  <c:pt idx="12">
                    <c:v>371.81863858606999</c:v>
                  </c:pt>
                  <c:pt idx="13">
                    <c:v>336.68953057675998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'Graphs mg C respired, ppm'!$C$37:$C$50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171</c:v>
                </c:pt>
                <c:pt idx="13">
                  <c:v>192</c:v>
                </c:pt>
              </c:numCache>
            </c:numRef>
          </c:xVal>
          <c:yVal>
            <c:numRef>
              <c:f>'Graphs mg C respired, ppm'!$G$37:$G$50</c:f>
              <c:numCache>
                <c:formatCode>General</c:formatCode>
                <c:ptCount val="14"/>
                <c:pt idx="0">
                  <c:v>521.20000000000005</c:v>
                </c:pt>
                <c:pt idx="1">
                  <c:v>512.6</c:v>
                </c:pt>
                <c:pt idx="2">
                  <c:v>515.4</c:v>
                </c:pt>
                <c:pt idx="3">
                  <c:v>516.79999999999995</c:v>
                </c:pt>
                <c:pt idx="4">
                  <c:v>523.20000000000005</c:v>
                </c:pt>
                <c:pt idx="5">
                  <c:v>546.6</c:v>
                </c:pt>
                <c:pt idx="6">
                  <c:v>616.4</c:v>
                </c:pt>
                <c:pt idx="7">
                  <c:v>781.8</c:v>
                </c:pt>
                <c:pt idx="8">
                  <c:v>1421</c:v>
                </c:pt>
                <c:pt idx="9">
                  <c:v>1457.2</c:v>
                </c:pt>
                <c:pt idx="10">
                  <c:v>1360.8</c:v>
                </c:pt>
                <c:pt idx="11">
                  <c:v>1179.8</c:v>
                </c:pt>
                <c:pt idx="12">
                  <c:v>1395</c:v>
                </c:pt>
                <c:pt idx="13">
                  <c:v>1288.2</c:v>
                </c:pt>
              </c:numCache>
            </c:numRef>
          </c:yVal>
          <c:smooth val="1"/>
        </c:ser>
        <c:ser>
          <c:idx val="1"/>
          <c:order val="1"/>
          <c:tx>
            <c:v>150 mb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'Graphs mg C respired, ppm'!$K$51:$K$64</c:f>
                <c:numCache>
                  <c:formatCode>General</c:formatCode>
                  <c:ptCount val="14"/>
                  <c:pt idx="0">
                    <c:v>9.6591925128346006</c:v>
                  </c:pt>
                  <c:pt idx="1">
                    <c:v>8.8294960218576009</c:v>
                  </c:pt>
                  <c:pt idx="2">
                    <c:v>7.5206382707852999</c:v>
                  </c:pt>
                  <c:pt idx="3">
                    <c:v>28.349603171826001</c:v>
                  </c:pt>
                  <c:pt idx="4">
                    <c:v>19.056232576247002</c:v>
                  </c:pt>
                  <c:pt idx="5">
                    <c:v>34.209063126604001</c:v>
                  </c:pt>
                  <c:pt idx="6">
                    <c:v>30.669854906731999</c:v>
                  </c:pt>
                  <c:pt idx="7">
                    <c:v>71.255876950607004</c:v>
                  </c:pt>
                  <c:pt idx="8">
                    <c:v>170.63516636379001</c:v>
                  </c:pt>
                  <c:pt idx="9">
                    <c:v>138.46840794925001</c:v>
                  </c:pt>
                  <c:pt idx="10">
                    <c:v>142.04140241492999</c:v>
                  </c:pt>
                  <c:pt idx="11">
                    <c:v>114.67519348142</c:v>
                  </c:pt>
                  <c:pt idx="12">
                    <c:v>166.24397733452</c:v>
                  </c:pt>
                  <c:pt idx="13">
                    <c:v>158.89512264384001</c:v>
                  </c:pt>
                </c:numCache>
              </c:numRef>
            </c:plus>
            <c:minus>
              <c:numRef>
                <c:f>'Graphs mg C respired, ppm'!$K$51:$K$64</c:f>
                <c:numCache>
                  <c:formatCode>General</c:formatCode>
                  <c:ptCount val="14"/>
                  <c:pt idx="0">
                    <c:v>9.6591925128346006</c:v>
                  </c:pt>
                  <c:pt idx="1">
                    <c:v>8.8294960218576009</c:v>
                  </c:pt>
                  <c:pt idx="2">
                    <c:v>7.5206382707852999</c:v>
                  </c:pt>
                  <c:pt idx="3">
                    <c:v>28.349603171826001</c:v>
                  </c:pt>
                  <c:pt idx="4">
                    <c:v>19.056232576247002</c:v>
                  </c:pt>
                  <c:pt idx="5">
                    <c:v>34.209063126604001</c:v>
                  </c:pt>
                  <c:pt idx="6">
                    <c:v>30.669854906731999</c:v>
                  </c:pt>
                  <c:pt idx="7">
                    <c:v>71.255876950607004</c:v>
                  </c:pt>
                  <c:pt idx="8">
                    <c:v>170.63516636379001</c:v>
                  </c:pt>
                  <c:pt idx="9">
                    <c:v>138.46840794925001</c:v>
                  </c:pt>
                  <c:pt idx="10">
                    <c:v>142.04140241492999</c:v>
                  </c:pt>
                  <c:pt idx="11">
                    <c:v>114.67519348142</c:v>
                  </c:pt>
                  <c:pt idx="12">
                    <c:v>166.24397733452</c:v>
                  </c:pt>
                  <c:pt idx="13">
                    <c:v>158.89512264384001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'Graphs mg C respired, ppm'!$C$3:$C$16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171</c:v>
                </c:pt>
                <c:pt idx="13">
                  <c:v>192</c:v>
                </c:pt>
              </c:numCache>
            </c:numRef>
          </c:xVal>
          <c:yVal>
            <c:numRef>
              <c:f>'Graphs mg C respired, ppm'!$G$51:$G$64</c:f>
              <c:numCache>
                <c:formatCode>General</c:formatCode>
                <c:ptCount val="14"/>
                <c:pt idx="0">
                  <c:v>507</c:v>
                </c:pt>
                <c:pt idx="1">
                  <c:v>504.6</c:v>
                </c:pt>
                <c:pt idx="2">
                  <c:v>503.4</c:v>
                </c:pt>
                <c:pt idx="3">
                  <c:v>551</c:v>
                </c:pt>
                <c:pt idx="4">
                  <c:v>552.20000000000005</c:v>
                </c:pt>
                <c:pt idx="5">
                  <c:v>596.6</c:v>
                </c:pt>
                <c:pt idx="6">
                  <c:v>640.79999999999995</c:v>
                </c:pt>
                <c:pt idx="7">
                  <c:v>807</c:v>
                </c:pt>
                <c:pt idx="8">
                  <c:v>1800.6</c:v>
                </c:pt>
                <c:pt idx="9">
                  <c:v>1999</c:v>
                </c:pt>
                <c:pt idx="10">
                  <c:v>2417.6</c:v>
                </c:pt>
                <c:pt idx="11">
                  <c:v>1997</c:v>
                </c:pt>
                <c:pt idx="12">
                  <c:v>2066.4</c:v>
                </c:pt>
                <c:pt idx="13">
                  <c:v>1799.4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1920"/>
        <c:axId val="97776384"/>
      </c:scatterChart>
      <c:valAx>
        <c:axId val="97761920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7776384"/>
        <c:crosses val="autoZero"/>
        <c:crossBetween val="midCat"/>
      </c:valAx>
      <c:valAx>
        <c:axId val="97776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CO</a:t>
                </a:r>
                <a:r>
                  <a:rPr lang="en-US" baseline="-25000"/>
                  <a:t>2</a:t>
                </a:r>
                <a:r>
                  <a:rPr lang="en-US"/>
                  <a:t> (ppm)</a:t>
                </a:r>
              </a:p>
            </c:rich>
          </c:tx>
          <c:layout>
            <c:manualLayout>
              <c:xMode val="edge"/>
              <c:yMode val="edge"/>
              <c:x val="6.0150375939849628E-3"/>
              <c:y val="0.388414241698048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7761920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4395384539196752"/>
          <c:y val="3.0718603356398626E-2"/>
          <c:w val="0.24648607032240921"/>
          <c:h val="0.148372622652937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mg C respired, ppm'!$AI$2</c:f>
              <c:strCache>
                <c:ptCount val="1"/>
                <c:pt idx="0">
                  <c:v>15 mb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'Graphs mg C respired, ppm'!$AH$3:$AH$72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144</c:v>
                </c:pt>
                <c:pt idx="56">
                  <c:v>144</c:v>
                </c:pt>
                <c:pt idx="57">
                  <c:v>144</c:v>
                </c:pt>
                <c:pt idx="58">
                  <c:v>144</c:v>
                </c:pt>
                <c:pt idx="59">
                  <c:v>144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192</c:v>
                </c:pt>
                <c:pt idx="66">
                  <c:v>192</c:v>
                </c:pt>
                <c:pt idx="67">
                  <c:v>192</c:v>
                </c:pt>
                <c:pt idx="68">
                  <c:v>192</c:v>
                </c:pt>
                <c:pt idx="69">
                  <c:v>192</c:v>
                </c:pt>
              </c:numCache>
            </c:numRef>
          </c:xVal>
          <c:yVal>
            <c:numRef>
              <c:f>'Graphs mg C respired, ppm'!$AI$3:$AI$72</c:f>
              <c:numCache>
                <c:formatCode>General</c:formatCode>
                <c:ptCount val="70"/>
                <c:pt idx="0">
                  <c:v>4.7592959999999997E-3</c:v>
                </c:pt>
                <c:pt idx="1">
                  <c:v>4.8039140000000003E-3</c:v>
                </c:pt>
                <c:pt idx="2">
                  <c:v>4.6328769999999997E-3</c:v>
                </c:pt>
                <c:pt idx="3">
                  <c:v>5.1608619999999996E-3</c:v>
                </c:pt>
                <c:pt idx="4">
                  <c:v>4.1569479999999997E-3</c:v>
                </c:pt>
                <c:pt idx="5">
                  <c:v>4.9972610000000002E-3</c:v>
                </c:pt>
                <c:pt idx="6">
                  <c:v>5.4508810000000003E-3</c:v>
                </c:pt>
                <c:pt idx="7">
                  <c:v>4.8708420000000002E-3</c:v>
                </c:pt>
                <c:pt idx="8">
                  <c:v>5.9639929999999999E-3</c:v>
                </c:pt>
                <c:pt idx="9">
                  <c:v>4.2982389999999997E-3</c:v>
                </c:pt>
                <c:pt idx="10">
                  <c:v>4.9080240000000004E-3</c:v>
                </c:pt>
                <c:pt idx="11">
                  <c:v>5.2203529999999996E-3</c:v>
                </c:pt>
                <c:pt idx="12">
                  <c:v>4.8857149999999997E-3</c:v>
                </c:pt>
                <c:pt idx="13">
                  <c:v>5.7260280000000002E-3</c:v>
                </c:pt>
                <c:pt idx="14">
                  <c:v>4.1941299999999999E-3</c:v>
                </c:pt>
                <c:pt idx="15">
                  <c:v>4.8410959999999996E-3</c:v>
                </c:pt>
                <c:pt idx="16">
                  <c:v>5.2129159999999997E-3</c:v>
                </c:pt>
                <c:pt idx="17">
                  <c:v>4.8931510000000001E-3</c:v>
                </c:pt>
                <c:pt idx="18">
                  <c:v>5.8375739999999999E-3</c:v>
                </c:pt>
                <c:pt idx="19">
                  <c:v>4.2610570000000004E-3</c:v>
                </c:pt>
                <c:pt idx="20">
                  <c:v>4.707241E-3</c:v>
                </c:pt>
                <c:pt idx="21">
                  <c:v>5.7706459999999999E-3</c:v>
                </c:pt>
                <c:pt idx="22">
                  <c:v>5.5549909999999996E-3</c:v>
                </c:pt>
                <c:pt idx="23">
                  <c:v>5.7037190000000003E-3</c:v>
                </c:pt>
                <c:pt idx="24">
                  <c:v>4.7146779999999999E-3</c:v>
                </c:pt>
                <c:pt idx="25">
                  <c:v>4.7518600000000001E-3</c:v>
                </c:pt>
                <c:pt idx="26">
                  <c:v>5.6665370000000001E-3</c:v>
                </c:pt>
                <c:pt idx="27">
                  <c:v>5.5401180000000001E-3</c:v>
                </c:pt>
                <c:pt idx="28">
                  <c:v>5.4955000000000004E-3</c:v>
                </c:pt>
                <c:pt idx="29">
                  <c:v>4.900588E-3</c:v>
                </c:pt>
                <c:pt idx="30">
                  <c:v>4.6923679999999997E-3</c:v>
                </c:pt>
                <c:pt idx="31">
                  <c:v>5.9119380000000003E-3</c:v>
                </c:pt>
                <c:pt idx="32">
                  <c:v>5.3393349999999997E-3</c:v>
                </c:pt>
                <c:pt idx="33">
                  <c:v>5.1162430000000004E-3</c:v>
                </c:pt>
                <c:pt idx="34">
                  <c:v>5.7632100000000004E-3</c:v>
                </c:pt>
                <c:pt idx="35">
                  <c:v>4.8634059999999998E-3</c:v>
                </c:pt>
                <c:pt idx="36">
                  <c:v>6.3506860000000004E-3</c:v>
                </c:pt>
                <c:pt idx="37">
                  <c:v>5.6962820000000004E-3</c:v>
                </c:pt>
                <c:pt idx="38">
                  <c:v>5.1162430000000004E-3</c:v>
                </c:pt>
                <c:pt idx="39">
                  <c:v>6.0755389999999996E-3</c:v>
                </c:pt>
                <c:pt idx="40">
                  <c:v>4.774169E-3</c:v>
                </c:pt>
                <c:pt idx="41">
                  <c:v>5.6144819999999996E-3</c:v>
                </c:pt>
                <c:pt idx="42">
                  <c:v>5.562427E-3</c:v>
                </c:pt>
                <c:pt idx="43">
                  <c:v>4.9972610000000002E-3</c:v>
                </c:pt>
                <c:pt idx="44">
                  <c:v>5.9342470000000001E-3</c:v>
                </c:pt>
                <c:pt idx="45">
                  <c:v>4.64775E-3</c:v>
                </c:pt>
                <c:pt idx="46">
                  <c:v>5.4136990000000001E-3</c:v>
                </c:pt>
                <c:pt idx="47">
                  <c:v>4.9675149999999996E-3</c:v>
                </c:pt>
                <c:pt idx="48">
                  <c:v>4.8262239999999996E-3</c:v>
                </c:pt>
                <c:pt idx="49">
                  <c:v>4.6626230000000003E-3</c:v>
                </c:pt>
                <c:pt idx="50">
                  <c:v>4.6031320000000002E-3</c:v>
                </c:pt>
                <c:pt idx="51">
                  <c:v>5.0567520000000003E-3</c:v>
                </c:pt>
                <c:pt idx="52">
                  <c:v>4.9972610000000002E-3</c:v>
                </c:pt>
                <c:pt idx="53">
                  <c:v>4.8782779999999998E-3</c:v>
                </c:pt>
                <c:pt idx="54">
                  <c:v>4.8634059999999998E-3</c:v>
                </c:pt>
                <c:pt idx="55">
                  <c:v>4.4544040000000003E-3</c:v>
                </c:pt>
                <c:pt idx="56">
                  <c:v>4.7221140000000003E-3</c:v>
                </c:pt>
                <c:pt idx="57">
                  <c:v>4.4841489999999998E-3</c:v>
                </c:pt>
                <c:pt idx="58">
                  <c:v>4.9228969999999999E-3</c:v>
                </c:pt>
                <c:pt idx="59">
                  <c:v>4.5733859999999996E-3</c:v>
                </c:pt>
                <c:pt idx="60">
                  <c:v>4.5436399999999998E-3</c:v>
                </c:pt>
                <c:pt idx="61">
                  <c:v>5.2649710000000002E-3</c:v>
                </c:pt>
                <c:pt idx="62">
                  <c:v>4.7146779999999999E-3</c:v>
                </c:pt>
                <c:pt idx="63">
                  <c:v>4.9600790000000001E-3</c:v>
                </c:pt>
                <c:pt idx="64">
                  <c:v>4.56595E-3</c:v>
                </c:pt>
                <c:pt idx="65">
                  <c:v>4.3726030000000001E-3</c:v>
                </c:pt>
                <c:pt idx="66">
                  <c:v>4.8782779999999998E-3</c:v>
                </c:pt>
                <c:pt idx="67">
                  <c:v>4.5956950000000003E-3</c:v>
                </c:pt>
                <c:pt idx="68">
                  <c:v>4.6105679999999998E-3</c:v>
                </c:pt>
                <c:pt idx="69">
                  <c:v>4.6105679999999998E-3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'Graphs mg C respired, ppm'!$AJ$2</c:f>
              <c:strCache>
                <c:ptCount val="1"/>
                <c:pt idx="0">
                  <c:v>150 mb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'Graphs mg C respired, ppm'!$AH$3:$AH$72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144</c:v>
                </c:pt>
                <c:pt idx="56">
                  <c:v>144</c:v>
                </c:pt>
                <c:pt idx="57">
                  <c:v>144</c:v>
                </c:pt>
                <c:pt idx="58">
                  <c:v>144</c:v>
                </c:pt>
                <c:pt idx="59">
                  <c:v>144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192</c:v>
                </c:pt>
                <c:pt idx="66">
                  <c:v>192</c:v>
                </c:pt>
                <c:pt idx="67">
                  <c:v>192</c:v>
                </c:pt>
                <c:pt idx="68">
                  <c:v>192</c:v>
                </c:pt>
                <c:pt idx="69">
                  <c:v>192</c:v>
                </c:pt>
              </c:numCache>
            </c:numRef>
          </c:xVal>
          <c:yVal>
            <c:numRef>
              <c:f>'Graphs mg C respired, ppm'!$AJ$3:$AJ$72</c:f>
              <c:numCache>
                <c:formatCode>General</c:formatCode>
                <c:ptCount val="70"/>
                <c:pt idx="0">
                  <c:v>5.562427E-3</c:v>
                </c:pt>
                <c:pt idx="1">
                  <c:v>5.5029359999999999E-3</c:v>
                </c:pt>
                <c:pt idx="2">
                  <c:v>5.3318990000000002E-3</c:v>
                </c:pt>
                <c:pt idx="3">
                  <c:v>5.0790610000000002E-3</c:v>
                </c:pt>
                <c:pt idx="4">
                  <c:v>4.4172220000000002E-3</c:v>
                </c:pt>
                <c:pt idx="5">
                  <c:v>6.1201570000000002E-3</c:v>
                </c:pt>
                <c:pt idx="6">
                  <c:v>6.2317029999999999E-3</c:v>
                </c:pt>
                <c:pt idx="7">
                  <c:v>6.0978480000000003E-3</c:v>
                </c:pt>
                <c:pt idx="8">
                  <c:v>5.1459890000000001E-3</c:v>
                </c:pt>
                <c:pt idx="9">
                  <c:v>4.6403140000000004E-3</c:v>
                </c:pt>
                <c:pt idx="10">
                  <c:v>6.0532299999999997E-3</c:v>
                </c:pt>
                <c:pt idx="11">
                  <c:v>4.1792569999999996E-3</c:v>
                </c:pt>
                <c:pt idx="12">
                  <c:v>5.8301380000000003E-3</c:v>
                </c:pt>
                <c:pt idx="13">
                  <c:v>5.5847359999999999E-3</c:v>
                </c:pt>
                <c:pt idx="14">
                  <c:v>4.0900199999999998E-3</c:v>
                </c:pt>
                <c:pt idx="15">
                  <c:v>5.7037190000000003E-3</c:v>
                </c:pt>
                <c:pt idx="16">
                  <c:v>6.0904119999999999E-3</c:v>
                </c:pt>
                <c:pt idx="17">
                  <c:v>5.688846E-3</c:v>
                </c:pt>
                <c:pt idx="18">
                  <c:v>5.4508810000000003E-3</c:v>
                </c:pt>
                <c:pt idx="19">
                  <c:v>4.6923679999999997E-3</c:v>
                </c:pt>
                <c:pt idx="20">
                  <c:v>5.421136E-3</c:v>
                </c:pt>
                <c:pt idx="21">
                  <c:v>5.7632100000000004E-3</c:v>
                </c:pt>
                <c:pt idx="22">
                  <c:v>5.3467719999999996E-3</c:v>
                </c:pt>
                <c:pt idx="23">
                  <c:v>5.1608619999999996E-3</c:v>
                </c:pt>
                <c:pt idx="24">
                  <c:v>4.9377700000000002E-3</c:v>
                </c:pt>
                <c:pt idx="25">
                  <c:v>5.8821919999999996E-3</c:v>
                </c:pt>
                <c:pt idx="26">
                  <c:v>5.5178090000000003E-3</c:v>
                </c:pt>
                <c:pt idx="27">
                  <c:v>5.7483370000000001E-3</c:v>
                </c:pt>
                <c:pt idx="28">
                  <c:v>5.1311159999999998E-3</c:v>
                </c:pt>
                <c:pt idx="29">
                  <c:v>4.9452059999999997E-3</c:v>
                </c:pt>
                <c:pt idx="30">
                  <c:v>6.0904119999999999E-3</c:v>
                </c:pt>
                <c:pt idx="31">
                  <c:v>5.1311159999999998E-3</c:v>
                </c:pt>
                <c:pt idx="32">
                  <c:v>5.1534249999999997E-3</c:v>
                </c:pt>
                <c:pt idx="33">
                  <c:v>4.8262239999999996E-3</c:v>
                </c:pt>
                <c:pt idx="34">
                  <c:v>5.4583180000000002E-3</c:v>
                </c:pt>
                <c:pt idx="35">
                  <c:v>7.7561649999999998E-3</c:v>
                </c:pt>
                <c:pt idx="36">
                  <c:v>7.1984350000000004E-3</c:v>
                </c:pt>
                <c:pt idx="37">
                  <c:v>5.2500979999999999E-3</c:v>
                </c:pt>
                <c:pt idx="38">
                  <c:v>5.8227009999999996E-3</c:v>
                </c:pt>
                <c:pt idx="39">
                  <c:v>6.9084159999999997E-3</c:v>
                </c:pt>
                <c:pt idx="40">
                  <c:v>8.1354219999999998E-3</c:v>
                </c:pt>
                <c:pt idx="41">
                  <c:v>1.0388651E-2</c:v>
                </c:pt>
                <c:pt idx="42">
                  <c:v>5.0195700000000001E-3</c:v>
                </c:pt>
                <c:pt idx="43">
                  <c:v>4.8485330000000004E-3</c:v>
                </c:pt>
                <c:pt idx="44">
                  <c:v>9.2062629999999993E-3</c:v>
                </c:pt>
                <c:pt idx="45">
                  <c:v>7.0199620000000003E-3</c:v>
                </c:pt>
                <c:pt idx="46">
                  <c:v>8.4105680000000002E-3</c:v>
                </c:pt>
                <c:pt idx="47">
                  <c:v>4.64775E-3</c:v>
                </c:pt>
                <c:pt idx="48">
                  <c:v>4.6923679999999997E-3</c:v>
                </c:pt>
                <c:pt idx="49">
                  <c:v>7.8825839999999998E-3</c:v>
                </c:pt>
                <c:pt idx="50">
                  <c:v>7.4735820000000003E-3</c:v>
                </c:pt>
                <c:pt idx="51">
                  <c:v>7.6000010000000003E-3</c:v>
                </c:pt>
                <c:pt idx="52">
                  <c:v>4.9080240000000004E-3</c:v>
                </c:pt>
                <c:pt idx="53">
                  <c:v>5.6591000000000002E-3</c:v>
                </c:pt>
                <c:pt idx="54">
                  <c:v>6.811742E-3</c:v>
                </c:pt>
                <c:pt idx="55">
                  <c:v>6.4696679999999996E-3</c:v>
                </c:pt>
                <c:pt idx="56">
                  <c:v>7.06458E-3</c:v>
                </c:pt>
                <c:pt idx="57">
                  <c:v>1.2545206999999999E-2</c:v>
                </c:pt>
                <c:pt idx="58">
                  <c:v>4.6254410000000001E-3</c:v>
                </c:pt>
                <c:pt idx="59">
                  <c:v>5.9714290000000003E-3</c:v>
                </c:pt>
                <c:pt idx="60">
                  <c:v>1.7505285999999998E-2</c:v>
                </c:pt>
                <c:pt idx="61">
                  <c:v>7.5405100000000003E-3</c:v>
                </c:pt>
                <c:pt idx="62">
                  <c:v>4.900588E-3</c:v>
                </c:pt>
                <c:pt idx="63">
                  <c:v>4.7221140000000003E-3</c:v>
                </c:pt>
                <c:pt idx="64">
                  <c:v>5.8821919999999996E-3</c:v>
                </c:pt>
                <c:pt idx="65">
                  <c:v>6.2837580000000004E-3</c:v>
                </c:pt>
                <c:pt idx="66">
                  <c:v>6.5737779999999997E-3</c:v>
                </c:pt>
                <c:pt idx="67">
                  <c:v>4.9749520000000004E-3</c:v>
                </c:pt>
                <c:pt idx="68">
                  <c:v>5.1831710000000003E-3</c:v>
                </c:pt>
                <c:pt idx="69">
                  <c:v>6.1424660000000001E-3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94688"/>
        <c:axId val="97796480"/>
      </c:scatterChart>
      <c:valAx>
        <c:axId val="97794688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97796480"/>
        <c:crosses val="autoZero"/>
        <c:crossBetween val="midCat"/>
      </c:valAx>
      <c:valAx>
        <c:axId val="9779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779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1</xdr:row>
      <xdr:rowOff>523875</xdr:rowOff>
    </xdr:from>
    <xdr:to>
      <xdr:col>20</xdr:col>
      <xdr:colOff>381000</xdr:colOff>
      <xdr:row>15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</xdr:row>
      <xdr:rowOff>533401</xdr:rowOff>
    </xdr:from>
    <xdr:to>
      <xdr:col>15</xdr:col>
      <xdr:colOff>666750</xdr:colOff>
      <xdr:row>15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438149</xdr:colOff>
      <xdr:row>1</xdr:row>
      <xdr:rowOff>495301</xdr:rowOff>
    </xdr:from>
    <xdr:to>
      <xdr:col>25</xdr:col>
      <xdr:colOff>123824</xdr:colOff>
      <xdr:row>15</xdr:row>
      <xdr:rowOff>19051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36</xdr:row>
      <xdr:rowOff>190500</xdr:rowOff>
    </xdr:from>
    <xdr:to>
      <xdr:col>16</xdr:col>
      <xdr:colOff>276225</xdr:colOff>
      <xdr:row>49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285750</xdr:colOff>
      <xdr:row>36</xdr:row>
      <xdr:rowOff>190499</xdr:rowOff>
    </xdr:from>
    <xdr:to>
      <xdr:col>20</xdr:col>
      <xdr:colOff>561975</xdr:colOff>
      <xdr:row>49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561975</xdr:colOff>
      <xdr:row>36</xdr:row>
      <xdr:rowOff>190501</xdr:rowOff>
    </xdr:from>
    <xdr:to>
      <xdr:col>25</xdr:col>
      <xdr:colOff>161925</xdr:colOff>
      <xdr:row>49</xdr:row>
      <xdr:rowOff>104776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409575</xdr:colOff>
      <xdr:row>1</xdr:row>
      <xdr:rowOff>514350</xdr:rowOff>
    </xdr:from>
    <xdr:to>
      <xdr:col>45</xdr:col>
      <xdr:colOff>180975</xdr:colOff>
      <xdr:row>15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609600</xdr:colOff>
      <xdr:row>23</xdr:row>
      <xdr:rowOff>114300</xdr:rowOff>
    </xdr:from>
    <xdr:to>
      <xdr:col>7</xdr:col>
      <xdr:colOff>410026</xdr:colOff>
      <xdr:row>36</xdr:row>
      <xdr:rowOff>67031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4714875"/>
          <a:ext cx="3229426" cy="2553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view="pageLayout" zoomScaleNormal="100" workbookViewId="0">
      <selection activeCell="C2" sqref="C2"/>
    </sheetView>
  </sheetViews>
  <sheetFormatPr defaultRowHeight="15" x14ac:dyDescent="0.25"/>
  <cols>
    <col min="1" max="1" width="17.375" style="81" customWidth="1"/>
    <col min="2" max="8" width="9" style="81"/>
    <col min="9" max="9" width="16.75" style="81" customWidth="1"/>
    <col min="10" max="16384" width="9" style="87"/>
  </cols>
  <sheetData>
    <row r="1" spans="1:12" ht="15.75" thickBot="1" x14ac:dyDescent="0.3">
      <c r="A1" s="84" t="s">
        <v>197</v>
      </c>
      <c r="B1" s="85" t="s">
        <v>193</v>
      </c>
      <c r="C1" s="85" t="s">
        <v>91</v>
      </c>
      <c r="D1" s="86" t="s">
        <v>196</v>
      </c>
      <c r="I1" s="84" t="s">
        <v>197</v>
      </c>
      <c r="J1" s="85" t="s">
        <v>193</v>
      </c>
      <c r="K1" s="85" t="s">
        <v>91</v>
      </c>
      <c r="L1" s="86" t="s">
        <v>196</v>
      </c>
    </row>
    <row r="2" spans="1:12" x14ac:dyDescent="0.25">
      <c r="A2" s="93" t="s">
        <v>194</v>
      </c>
      <c r="B2" s="83" t="s">
        <v>71</v>
      </c>
      <c r="C2" s="117" t="s">
        <v>199</v>
      </c>
      <c r="D2" s="94">
        <v>1</v>
      </c>
      <c r="I2" s="93" t="s">
        <v>194</v>
      </c>
      <c r="J2" s="83" t="s">
        <v>8</v>
      </c>
      <c r="K2" s="100" t="s">
        <v>199</v>
      </c>
      <c r="L2" s="101">
        <v>91</v>
      </c>
    </row>
    <row r="3" spans="1:12" x14ac:dyDescent="0.25">
      <c r="A3" s="88" t="s">
        <v>194</v>
      </c>
      <c r="B3" s="82" t="s">
        <v>70</v>
      </c>
      <c r="C3" s="82" t="s">
        <v>199</v>
      </c>
      <c r="D3" s="89">
        <v>2</v>
      </c>
      <c r="I3" s="88" t="s">
        <v>194</v>
      </c>
      <c r="J3" s="82" t="s">
        <v>5</v>
      </c>
      <c r="K3" s="95" t="s">
        <v>199</v>
      </c>
      <c r="L3" s="97">
        <v>92</v>
      </c>
    </row>
    <row r="4" spans="1:12" x14ac:dyDescent="0.25">
      <c r="A4" s="88" t="s">
        <v>194</v>
      </c>
      <c r="B4" s="82" t="s">
        <v>66</v>
      </c>
      <c r="C4" s="82" t="s">
        <v>199</v>
      </c>
      <c r="D4" s="89">
        <v>3</v>
      </c>
      <c r="I4" s="88" t="s">
        <v>194</v>
      </c>
      <c r="J4" s="82" t="s">
        <v>7</v>
      </c>
      <c r="K4" s="95" t="s">
        <v>199</v>
      </c>
      <c r="L4" s="97">
        <v>93</v>
      </c>
    </row>
    <row r="5" spans="1:12" x14ac:dyDescent="0.25">
      <c r="A5" s="88" t="s">
        <v>194</v>
      </c>
      <c r="B5" s="82" t="s">
        <v>65</v>
      </c>
      <c r="C5" s="82" t="s">
        <v>199</v>
      </c>
      <c r="D5" s="89">
        <v>4</v>
      </c>
      <c r="I5" s="88" t="s">
        <v>194</v>
      </c>
      <c r="J5" s="82" t="s">
        <v>4</v>
      </c>
      <c r="K5" s="95" t="s">
        <v>199</v>
      </c>
      <c r="L5" s="97">
        <v>94</v>
      </c>
    </row>
    <row r="6" spans="1:12" x14ac:dyDescent="0.25">
      <c r="A6" s="88" t="s">
        <v>194</v>
      </c>
      <c r="B6" s="82" t="s">
        <v>7</v>
      </c>
      <c r="C6" s="82" t="s">
        <v>199</v>
      </c>
      <c r="D6" s="89">
        <v>5</v>
      </c>
      <c r="I6" s="88" t="s">
        <v>194</v>
      </c>
      <c r="J6" s="82" t="s">
        <v>6</v>
      </c>
      <c r="K6" s="95" t="s">
        <v>199</v>
      </c>
      <c r="L6" s="97">
        <v>95</v>
      </c>
    </row>
    <row r="7" spans="1:12" x14ac:dyDescent="0.25">
      <c r="A7" s="88" t="s">
        <v>194</v>
      </c>
      <c r="B7" s="82" t="s">
        <v>69</v>
      </c>
      <c r="C7" s="82" t="s">
        <v>199</v>
      </c>
      <c r="D7" s="89">
        <v>6</v>
      </c>
      <c r="I7" s="88" t="s">
        <v>194</v>
      </c>
      <c r="J7" s="82" t="s">
        <v>3</v>
      </c>
      <c r="K7" s="95" t="s">
        <v>199</v>
      </c>
      <c r="L7" s="97">
        <v>96</v>
      </c>
    </row>
    <row r="8" spans="1:12" x14ac:dyDescent="0.25">
      <c r="A8" s="88" t="s">
        <v>194</v>
      </c>
      <c r="B8" s="82" t="s">
        <v>68</v>
      </c>
      <c r="C8" s="82" t="s">
        <v>199</v>
      </c>
      <c r="D8" s="89">
        <v>7</v>
      </c>
      <c r="I8" s="88" t="s">
        <v>195</v>
      </c>
      <c r="J8" s="82" t="s">
        <v>8</v>
      </c>
      <c r="K8" s="95" t="s">
        <v>74</v>
      </c>
      <c r="L8" s="97">
        <v>97</v>
      </c>
    </row>
    <row r="9" spans="1:12" x14ac:dyDescent="0.25">
      <c r="A9" s="88" t="s">
        <v>194</v>
      </c>
      <c r="B9" s="82" t="s">
        <v>67</v>
      </c>
      <c r="C9" s="82" t="s">
        <v>199</v>
      </c>
      <c r="D9" s="89">
        <v>8</v>
      </c>
      <c r="I9" s="88" t="s">
        <v>195</v>
      </c>
      <c r="J9" s="82" t="s">
        <v>5</v>
      </c>
      <c r="K9" s="95" t="s">
        <v>74</v>
      </c>
      <c r="L9" s="97">
        <v>98</v>
      </c>
    </row>
    <row r="10" spans="1:12" x14ac:dyDescent="0.25">
      <c r="A10" s="88" t="s">
        <v>194</v>
      </c>
      <c r="B10" s="82" t="s">
        <v>64</v>
      </c>
      <c r="C10" s="82" t="s">
        <v>199</v>
      </c>
      <c r="D10" s="89">
        <v>9</v>
      </c>
      <c r="I10" s="88" t="s">
        <v>195</v>
      </c>
      <c r="J10" s="82" t="s">
        <v>7</v>
      </c>
      <c r="K10" s="95" t="s">
        <v>74</v>
      </c>
      <c r="L10" s="97">
        <v>99</v>
      </c>
    </row>
    <row r="11" spans="1:12" x14ac:dyDescent="0.25">
      <c r="A11" s="88" t="s">
        <v>194</v>
      </c>
      <c r="B11" s="82" t="s">
        <v>63</v>
      </c>
      <c r="C11" s="82" t="s">
        <v>199</v>
      </c>
      <c r="D11" s="89">
        <v>10</v>
      </c>
      <c r="I11" s="88" t="s">
        <v>195</v>
      </c>
      <c r="J11" s="82" t="s">
        <v>4</v>
      </c>
      <c r="K11" s="95" t="s">
        <v>74</v>
      </c>
      <c r="L11" s="97">
        <v>100</v>
      </c>
    </row>
    <row r="12" spans="1:12" x14ac:dyDescent="0.25">
      <c r="A12" s="88" t="s">
        <v>195</v>
      </c>
      <c r="B12" s="83" t="s">
        <v>71</v>
      </c>
      <c r="C12" s="82" t="s">
        <v>74</v>
      </c>
      <c r="D12" s="89">
        <v>11</v>
      </c>
      <c r="I12" s="88" t="s">
        <v>195</v>
      </c>
      <c r="J12" s="82" t="s">
        <v>6</v>
      </c>
      <c r="K12" s="95" t="s">
        <v>74</v>
      </c>
      <c r="L12" s="97">
        <v>101</v>
      </c>
    </row>
    <row r="13" spans="1:12" x14ac:dyDescent="0.25">
      <c r="A13" s="88" t="s">
        <v>195</v>
      </c>
      <c r="B13" s="82" t="s">
        <v>70</v>
      </c>
      <c r="C13" s="82" t="s">
        <v>74</v>
      </c>
      <c r="D13" s="89">
        <v>12</v>
      </c>
      <c r="I13" s="88" t="s">
        <v>195</v>
      </c>
      <c r="J13" s="82" t="s">
        <v>3</v>
      </c>
      <c r="K13" s="95" t="s">
        <v>74</v>
      </c>
      <c r="L13" s="97">
        <v>102</v>
      </c>
    </row>
    <row r="14" spans="1:12" x14ac:dyDescent="0.25">
      <c r="A14" s="88" t="s">
        <v>195</v>
      </c>
      <c r="B14" s="82" t="s">
        <v>66</v>
      </c>
      <c r="C14" s="82" t="s">
        <v>74</v>
      </c>
      <c r="D14" s="89">
        <v>13</v>
      </c>
      <c r="I14" s="88" t="s">
        <v>195</v>
      </c>
      <c r="J14" s="82" t="s">
        <v>8</v>
      </c>
      <c r="K14" s="96" t="s">
        <v>73</v>
      </c>
      <c r="L14" s="97">
        <v>103</v>
      </c>
    </row>
    <row r="15" spans="1:12" x14ac:dyDescent="0.25">
      <c r="A15" s="88" t="s">
        <v>195</v>
      </c>
      <c r="B15" s="82" t="s">
        <v>65</v>
      </c>
      <c r="C15" s="82" t="s">
        <v>74</v>
      </c>
      <c r="D15" s="89">
        <v>14</v>
      </c>
      <c r="I15" s="88" t="s">
        <v>195</v>
      </c>
      <c r="J15" s="82" t="s">
        <v>5</v>
      </c>
      <c r="K15" s="96" t="s">
        <v>73</v>
      </c>
      <c r="L15" s="97">
        <v>104</v>
      </c>
    </row>
    <row r="16" spans="1:12" x14ac:dyDescent="0.25">
      <c r="A16" s="88" t="s">
        <v>195</v>
      </c>
      <c r="B16" s="82" t="s">
        <v>7</v>
      </c>
      <c r="C16" s="82" t="s">
        <v>74</v>
      </c>
      <c r="D16" s="89">
        <v>15</v>
      </c>
      <c r="I16" s="88" t="s">
        <v>195</v>
      </c>
      <c r="J16" s="82" t="s">
        <v>7</v>
      </c>
      <c r="K16" s="96" t="s">
        <v>73</v>
      </c>
      <c r="L16" s="97">
        <v>105</v>
      </c>
    </row>
    <row r="17" spans="1:12" x14ac:dyDescent="0.25">
      <c r="A17" s="88" t="s">
        <v>195</v>
      </c>
      <c r="B17" s="82" t="s">
        <v>69</v>
      </c>
      <c r="C17" s="82" t="s">
        <v>74</v>
      </c>
      <c r="D17" s="89">
        <v>16</v>
      </c>
      <c r="I17" s="88" t="s">
        <v>195</v>
      </c>
      <c r="J17" s="82" t="s">
        <v>4</v>
      </c>
      <c r="K17" s="96" t="s">
        <v>73</v>
      </c>
      <c r="L17" s="97">
        <v>106</v>
      </c>
    </row>
    <row r="18" spans="1:12" x14ac:dyDescent="0.25">
      <c r="A18" s="88" t="s">
        <v>195</v>
      </c>
      <c r="B18" s="82" t="s">
        <v>68</v>
      </c>
      <c r="C18" s="82" t="s">
        <v>74</v>
      </c>
      <c r="D18" s="89">
        <v>17</v>
      </c>
      <c r="I18" s="88" t="s">
        <v>195</v>
      </c>
      <c r="J18" s="82" t="s">
        <v>6</v>
      </c>
      <c r="K18" s="96" t="s">
        <v>73</v>
      </c>
      <c r="L18" s="97">
        <v>107</v>
      </c>
    </row>
    <row r="19" spans="1:12" x14ac:dyDescent="0.25">
      <c r="A19" s="88" t="s">
        <v>195</v>
      </c>
      <c r="B19" s="82" t="s">
        <v>67</v>
      </c>
      <c r="C19" s="82" t="s">
        <v>74</v>
      </c>
      <c r="D19" s="89">
        <v>18</v>
      </c>
      <c r="I19" s="88" t="s">
        <v>195</v>
      </c>
      <c r="J19" s="82" t="s">
        <v>3</v>
      </c>
      <c r="K19" s="96" t="s">
        <v>73</v>
      </c>
      <c r="L19" s="97">
        <v>108</v>
      </c>
    </row>
    <row r="20" spans="1:12" x14ac:dyDescent="0.25">
      <c r="A20" s="88" t="s">
        <v>195</v>
      </c>
      <c r="B20" s="82" t="s">
        <v>64</v>
      </c>
      <c r="C20" s="82" t="s">
        <v>74</v>
      </c>
      <c r="D20" s="89">
        <v>19</v>
      </c>
      <c r="I20" s="88" t="s">
        <v>195</v>
      </c>
      <c r="J20" s="82" t="s">
        <v>8</v>
      </c>
      <c r="K20" s="96" t="s">
        <v>112</v>
      </c>
      <c r="L20" s="97">
        <v>109</v>
      </c>
    </row>
    <row r="21" spans="1:12" x14ac:dyDescent="0.25">
      <c r="A21" s="88" t="s">
        <v>195</v>
      </c>
      <c r="B21" s="82" t="s">
        <v>63</v>
      </c>
      <c r="C21" s="82" t="s">
        <v>74</v>
      </c>
      <c r="D21" s="89">
        <v>20</v>
      </c>
      <c r="I21" s="88" t="s">
        <v>195</v>
      </c>
      <c r="J21" s="82" t="s">
        <v>5</v>
      </c>
      <c r="K21" s="96" t="s">
        <v>112</v>
      </c>
      <c r="L21" s="97">
        <v>110</v>
      </c>
    </row>
    <row r="22" spans="1:12" x14ac:dyDescent="0.25">
      <c r="A22" s="88" t="s">
        <v>195</v>
      </c>
      <c r="B22" s="83" t="s">
        <v>71</v>
      </c>
      <c r="C22" s="82" t="s">
        <v>39</v>
      </c>
      <c r="D22" s="89">
        <v>21</v>
      </c>
      <c r="I22" s="88" t="s">
        <v>195</v>
      </c>
      <c r="J22" s="82" t="s">
        <v>7</v>
      </c>
      <c r="K22" s="96" t="s">
        <v>112</v>
      </c>
      <c r="L22" s="97">
        <v>111</v>
      </c>
    </row>
    <row r="23" spans="1:12" x14ac:dyDescent="0.25">
      <c r="A23" s="88" t="s">
        <v>195</v>
      </c>
      <c r="B23" s="82" t="s">
        <v>70</v>
      </c>
      <c r="C23" s="82" t="s">
        <v>39</v>
      </c>
      <c r="D23" s="89">
        <v>22</v>
      </c>
      <c r="I23" s="88" t="s">
        <v>195</v>
      </c>
      <c r="J23" s="82" t="s">
        <v>4</v>
      </c>
      <c r="K23" s="96" t="s">
        <v>112</v>
      </c>
      <c r="L23" s="97">
        <v>112</v>
      </c>
    </row>
    <row r="24" spans="1:12" x14ac:dyDescent="0.25">
      <c r="A24" s="88" t="s">
        <v>195</v>
      </c>
      <c r="B24" s="82" t="s">
        <v>66</v>
      </c>
      <c r="C24" s="82" t="s">
        <v>39</v>
      </c>
      <c r="D24" s="89">
        <v>23</v>
      </c>
      <c r="I24" s="88" t="s">
        <v>195</v>
      </c>
      <c r="J24" s="82" t="s">
        <v>6</v>
      </c>
      <c r="K24" s="96" t="s">
        <v>112</v>
      </c>
      <c r="L24" s="97">
        <v>113</v>
      </c>
    </row>
    <row r="25" spans="1:12" x14ac:dyDescent="0.25">
      <c r="A25" s="88" t="s">
        <v>195</v>
      </c>
      <c r="B25" s="82" t="s">
        <v>65</v>
      </c>
      <c r="C25" s="82" t="s">
        <v>39</v>
      </c>
      <c r="D25" s="89">
        <v>24</v>
      </c>
      <c r="I25" s="88" t="s">
        <v>195</v>
      </c>
      <c r="J25" s="82" t="s">
        <v>3</v>
      </c>
      <c r="K25" s="96" t="s">
        <v>112</v>
      </c>
      <c r="L25" s="97">
        <v>114</v>
      </c>
    </row>
    <row r="26" spans="1:12" x14ac:dyDescent="0.25">
      <c r="A26" s="88" t="s">
        <v>195</v>
      </c>
      <c r="B26" s="82" t="s">
        <v>7</v>
      </c>
      <c r="C26" s="82" t="s">
        <v>39</v>
      </c>
      <c r="D26" s="89">
        <v>25</v>
      </c>
      <c r="I26" s="88" t="s">
        <v>195</v>
      </c>
      <c r="J26" s="82" t="s">
        <v>8</v>
      </c>
      <c r="K26" s="96" t="s">
        <v>72</v>
      </c>
      <c r="L26" s="97">
        <v>115</v>
      </c>
    </row>
    <row r="27" spans="1:12" x14ac:dyDescent="0.25">
      <c r="A27" s="88" t="s">
        <v>195</v>
      </c>
      <c r="B27" s="82" t="s">
        <v>69</v>
      </c>
      <c r="C27" s="82" t="s">
        <v>39</v>
      </c>
      <c r="D27" s="89">
        <v>26</v>
      </c>
      <c r="I27" s="88" t="s">
        <v>195</v>
      </c>
      <c r="J27" s="82" t="s">
        <v>5</v>
      </c>
      <c r="K27" s="96" t="s">
        <v>72</v>
      </c>
      <c r="L27" s="97">
        <v>116</v>
      </c>
    </row>
    <row r="28" spans="1:12" x14ac:dyDescent="0.25">
      <c r="A28" s="88" t="s">
        <v>195</v>
      </c>
      <c r="B28" s="82" t="s">
        <v>68</v>
      </c>
      <c r="C28" s="82" t="s">
        <v>39</v>
      </c>
      <c r="D28" s="89">
        <v>27</v>
      </c>
      <c r="I28" s="88" t="s">
        <v>195</v>
      </c>
      <c r="J28" s="82" t="s">
        <v>7</v>
      </c>
      <c r="K28" s="96" t="s">
        <v>72</v>
      </c>
      <c r="L28" s="97">
        <v>117</v>
      </c>
    </row>
    <row r="29" spans="1:12" ht="15.75" thickBot="1" x14ac:dyDescent="0.3">
      <c r="A29" s="88" t="s">
        <v>195</v>
      </c>
      <c r="B29" s="82" t="s">
        <v>67</v>
      </c>
      <c r="C29" s="82" t="s">
        <v>39</v>
      </c>
      <c r="D29" s="89">
        <v>28</v>
      </c>
      <c r="I29" s="90" t="s">
        <v>195</v>
      </c>
      <c r="J29" s="91" t="s">
        <v>4</v>
      </c>
      <c r="K29" s="98" t="s">
        <v>72</v>
      </c>
      <c r="L29" s="99">
        <v>118</v>
      </c>
    </row>
    <row r="30" spans="1:12" x14ac:dyDescent="0.25">
      <c r="A30" s="88" t="s">
        <v>195</v>
      </c>
      <c r="B30" s="82" t="s">
        <v>64</v>
      </c>
      <c r="C30" s="82" t="s">
        <v>39</v>
      </c>
      <c r="D30" s="89">
        <v>29</v>
      </c>
      <c r="J30" s="81"/>
    </row>
    <row r="31" spans="1:12" x14ac:dyDescent="0.25">
      <c r="A31" s="88" t="s">
        <v>195</v>
      </c>
      <c r="B31" s="82" t="s">
        <v>63</v>
      </c>
      <c r="C31" s="82" t="s">
        <v>39</v>
      </c>
      <c r="D31" s="89">
        <v>30</v>
      </c>
      <c r="J31" s="81"/>
    </row>
    <row r="32" spans="1:12" x14ac:dyDescent="0.25">
      <c r="A32" s="88" t="s">
        <v>195</v>
      </c>
      <c r="B32" s="83" t="s">
        <v>71</v>
      </c>
      <c r="C32" s="82" t="s">
        <v>72</v>
      </c>
      <c r="D32" s="89">
        <v>31</v>
      </c>
    </row>
    <row r="33" spans="1:4" x14ac:dyDescent="0.25">
      <c r="A33" s="88" t="s">
        <v>195</v>
      </c>
      <c r="B33" s="82" t="s">
        <v>70</v>
      </c>
      <c r="C33" s="82" t="s">
        <v>72</v>
      </c>
      <c r="D33" s="89">
        <v>32</v>
      </c>
    </row>
    <row r="34" spans="1:4" x14ac:dyDescent="0.25">
      <c r="A34" s="88" t="s">
        <v>195</v>
      </c>
      <c r="B34" s="82" t="s">
        <v>66</v>
      </c>
      <c r="C34" s="82" t="s">
        <v>72</v>
      </c>
      <c r="D34" s="89">
        <v>33</v>
      </c>
    </row>
    <row r="35" spans="1:4" x14ac:dyDescent="0.25">
      <c r="A35" s="88" t="s">
        <v>195</v>
      </c>
      <c r="B35" s="82" t="s">
        <v>65</v>
      </c>
      <c r="C35" s="82" t="s">
        <v>72</v>
      </c>
      <c r="D35" s="89">
        <v>34</v>
      </c>
    </row>
    <row r="36" spans="1:4" x14ac:dyDescent="0.25">
      <c r="A36" s="88" t="s">
        <v>195</v>
      </c>
      <c r="B36" s="82" t="s">
        <v>7</v>
      </c>
      <c r="C36" s="82" t="s">
        <v>72</v>
      </c>
      <c r="D36" s="89">
        <v>35</v>
      </c>
    </row>
    <row r="37" spans="1:4" x14ac:dyDescent="0.25">
      <c r="A37" s="88" t="s">
        <v>195</v>
      </c>
      <c r="B37" s="82" t="s">
        <v>69</v>
      </c>
      <c r="C37" s="82" t="s">
        <v>72</v>
      </c>
      <c r="D37" s="89">
        <v>36</v>
      </c>
    </row>
    <row r="38" spans="1:4" x14ac:dyDescent="0.25">
      <c r="A38" s="88" t="s">
        <v>195</v>
      </c>
      <c r="B38" s="82" t="s">
        <v>68</v>
      </c>
      <c r="C38" s="82" t="s">
        <v>72</v>
      </c>
      <c r="D38" s="89">
        <v>37</v>
      </c>
    </row>
    <row r="39" spans="1:4" x14ac:dyDescent="0.25">
      <c r="A39" s="88" t="s">
        <v>195</v>
      </c>
      <c r="B39" s="82" t="s">
        <v>67</v>
      </c>
      <c r="C39" s="82" t="s">
        <v>72</v>
      </c>
      <c r="D39" s="89">
        <v>38</v>
      </c>
    </row>
    <row r="40" spans="1:4" x14ac:dyDescent="0.25">
      <c r="A40" s="88" t="s">
        <v>195</v>
      </c>
      <c r="B40" s="82" t="s">
        <v>64</v>
      </c>
      <c r="C40" s="82" t="s">
        <v>72</v>
      </c>
      <c r="D40" s="89">
        <v>39</v>
      </c>
    </row>
    <row r="41" spans="1:4" x14ac:dyDescent="0.25">
      <c r="A41" s="88" t="s">
        <v>195</v>
      </c>
      <c r="B41" s="82" t="s">
        <v>63</v>
      </c>
      <c r="C41" s="82" t="s">
        <v>72</v>
      </c>
      <c r="D41" s="89">
        <v>40</v>
      </c>
    </row>
    <row r="42" spans="1:4" x14ac:dyDescent="0.25">
      <c r="A42" s="88" t="s">
        <v>195</v>
      </c>
      <c r="B42" s="83" t="s">
        <v>71</v>
      </c>
      <c r="C42" s="82" t="s">
        <v>40</v>
      </c>
      <c r="D42" s="89">
        <v>41</v>
      </c>
    </row>
    <row r="43" spans="1:4" x14ac:dyDescent="0.25">
      <c r="A43" s="88" t="s">
        <v>195</v>
      </c>
      <c r="B43" s="82" t="s">
        <v>70</v>
      </c>
      <c r="C43" s="82" t="s">
        <v>40</v>
      </c>
      <c r="D43" s="89">
        <v>42</v>
      </c>
    </row>
    <row r="44" spans="1:4" x14ac:dyDescent="0.25">
      <c r="A44" s="88" t="s">
        <v>195</v>
      </c>
      <c r="B44" s="82" t="s">
        <v>66</v>
      </c>
      <c r="C44" s="82" t="s">
        <v>40</v>
      </c>
      <c r="D44" s="89">
        <v>43</v>
      </c>
    </row>
    <row r="45" spans="1:4" x14ac:dyDescent="0.25">
      <c r="A45" s="88" t="s">
        <v>195</v>
      </c>
      <c r="B45" s="82" t="s">
        <v>65</v>
      </c>
      <c r="C45" s="82" t="s">
        <v>40</v>
      </c>
      <c r="D45" s="89">
        <v>44</v>
      </c>
    </row>
    <row r="46" spans="1:4" x14ac:dyDescent="0.25">
      <c r="A46" s="88" t="s">
        <v>195</v>
      </c>
      <c r="B46" s="82" t="s">
        <v>7</v>
      </c>
      <c r="C46" s="82" t="s">
        <v>40</v>
      </c>
      <c r="D46" s="89">
        <v>45</v>
      </c>
    </row>
    <row r="47" spans="1:4" x14ac:dyDescent="0.25">
      <c r="A47" s="88" t="s">
        <v>195</v>
      </c>
      <c r="B47" s="82" t="s">
        <v>69</v>
      </c>
      <c r="C47" s="82" t="s">
        <v>40</v>
      </c>
      <c r="D47" s="89">
        <v>46</v>
      </c>
    </row>
    <row r="48" spans="1:4" x14ac:dyDescent="0.25">
      <c r="A48" s="88" t="s">
        <v>195</v>
      </c>
      <c r="B48" s="82" t="s">
        <v>68</v>
      </c>
      <c r="C48" s="82" t="s">
        <v>40</v>
      </c>
      <c r="D48" s="89">
        <v>47</v>
      </c>
    </row>
    <row r="49" spans="1:4" x14ac:dyDescent="0.25">
      <c r="A49" s="88" t="s">
        <v>195</v>
      </c>
      <c r="B49" s="82" t="s">
        <v>67</v>
      </c>
      <c r="C49" s="82" t="s">
        <v>40</v>
      </c>
      <c r="D49" s="89">
        <v>48</v>
      </c>
    </row>
    <row r="50" spans="1:4" x14ac:dyDescent="0.25">
      <c r="A50" s="88" t="s">
        <v>195</v>
      </c>
      <c r="B50" s="82" t="s">
        <v>64</v>
      </c>
      <c r="C50" s="82" t="s">
        <v>40</v>
      </c>
      <c r="D50" s="89">
        <v>49</v>
      </c>
    </row>
    <row r="51" spans="1:4" x14ac:dyDescent="0.25">
      <c r="A51" s="88" t="s">
        <v>195</v>
      </c>
      <c r="B51" s="82" t="s">
        <v>63</v>
      </c>
      <c r="C51" s="82" t="s">
        <v>40</v>
      </c>
      <c r="D51" s="89">
        <v>50</v>
      </c>
    </row>
    <row r="52" spans="1:4" x14ac:dyDescent="0.25">
      <c r="A52" s="88" t="s">
        <v>198</v>
      </c>
      <c r="B52" s="83" t="s">
        <v>71</v>
      </c>
      <c r="C52" s="82" t="s">
        <v>74</v>
      </c>
      <c r="D52" s="89">
        <v>51</v>
      </c>
    </row>
    <row r="53" spans="1:4" x14ac:dyDescent="0.25">
      <c r="A53" s="88" t="s">
        <v>198</v>
      </c>
      <c r="B53" s="82" t="s">
        <v>70</v>
      </c>
      <c r="C53" s="82" t="s">
        <v>74</v>
      </c>
      <c r="D53" s="89">
        <v>52</v>
      </c>
    </row>
    <row r="54" spans="1:4" x14ac:dyDescent="0.25">
      <c r="A54" s="88" t="s">
        <v>198</v>
      </c>
      <c r="B54" s="82" t="s">
        <v>66</v>
      </c>
      <c r="C54" s="82" t="s">
        <v>74</v>
      </c>
      <c r="D54" s="89">
        <v>53</v>
      </c>
    </row>
    <row r="55" spans="1:4" x14ac:dyDescent="0.25">
      <c r="A55" s="88" t="s">
        <v>198</v>
      </c>
      <c r="B55" s="82" t="s">
        <v>65</v>
      </c>
      <c r="C55" s="82" t="s">
        <v>74</v>
      </c>
      <c r="D55" s="89">
        <v>54</v>
      </c>
    </row>
    <row r="56" spans="1:4" x14ac:dyDescent="0.25">
      <c r="A56" s="88" t="s">
        <v>198</v>
      </c>
      <c r="B56" s="82" t="s">
        <v>7</v>
      </c>
      <c r="C56" s="82" t="s">
        <v>74</v>
      </c>
      <c r="D56" s="89">
        <v>55</v>
      </c>
    </row>
    <row r="57" spans="1:4" x14ac:dyDescent="0.25">
      <c r="A57" s="88" t="s">
        <v>198</v>
      </c>
      <c r="B57" s="82" t="s">
        <v>69</v>
      </c>
      <c r="C57" s="82" t="s">
        <v>74</v>
      </c>
      <c r="D57" s="89">
        <v>56</v>
      </c>
    </row>
    <row r="58" spans="1:4" x14ac:dyDescent="0.25">
      <c r="A58" s="88" t="s">
        <v>198</v>
      </c>
      <c r="B58" s="82" t="s">
        <v>68</v>
      </c>
      <c r="C58" s="82" t="s">
        <v>74</v>
      </c>
      <c r="D58" s="89">
        <v>57</v>
      </c>
    </row>
    <row r="59" spans="1:4" x14ac:dyDescent="0.25">
      <c r="A59" s="88" t="s">
        <v>198</v>
      </c>
      <c r="B59" s="82" t="s">
        <v>67</v>
      </c>
      <c r="C59" s="82" t="s">
        <v>74</v>
      </c>
      <c r="D59" s="89">
        <v>58</v>
      </c>
    </row>
    <row r="60" spans="1:4" x14ac:dyDescent="0.25">
      <c r="A60" s="88" t="s">
        <v>198</v>
      </c>
      <c r="B60" s="82" t="s">
        <v>64</v>
      </c>
      <c r="C60" s="82" t="s">
        <v>74</v>
      </c>
      <c r="D60" s="89">
        <v>59</v>
      </c>
    </row>
    <row r="61" spans="1:4" x14ac:dyDescent="0.25">
      <c r="A61" s="88" t="s">
        <v>198</v>
      </c>
      <c r="B61" s="82" t="s">
        <v>63</v>
      </c>
      <c r="C61" s="82" t="s">
        <v>74</v>
      </c>
      <c r="D61" s="89">
        <v>60</v>
      </c>
    </row>
    <row r="62" spans="1:4" x14ac:dyDescent="0.25">
      <c r="A62" s="88" t="s">
        <v>198</v>
      </c>
      <c r="B62" s="83" t="s">
        <v>71</v>
      </c>
      <c r="C62" s="82" t="s">
        <v>39</v>
      </c>
      <c r="D62" s="89">
        <v>61</v>
      </c>
    </row>
    <row r="63" spans="1:4" x14ac:dyDescent="0.25">
      <c r="A63" s="88" t="s">
        <v>198</v>
      </c>
      <c r="B63" s="82" t="s">
        <v>70</v>
      </c>
      <c r="C63" s="82" t="s">
        <v>39</v>
      </c>
      <c r="D63" s="89">
        <v>62</v>
      </c>
    </row>
    <row r="64" spans="1:4" x14ac:dyDescent="0.25">
      <c r="A64" s="88" t="s">
        <v>198</v>
      </c>
      <c r="B64" s="82" t="s">
        <v>66</v>
      </c>
      <c r="C64" s="82" t="s">
        <v>39</v>
      </c>
      <c r="D64" s="89">
        <v>63</v>
      </c>
    </row>
    <row r="65" spans="1:4" x14ac:dyDescent="0.25">
      <c r="A65" s="88" t="s">
        <v>198</v>
      </c>
      <c r="B65" s="82" t="s">
        <v>65</v>
      </c>
      <c r="C65" s="82" t="s">
        <v>39</v>
      </c>
      <c r="D65" s="89">
        <v>64</v>
      </c>
    </row>
    <row r="66" spans="1:4" x14ac:dyDescent="0.25">
      <c r="A66" s="88" t="s">
        <v>198</v>
      </c>
      <c r="B66" s="82" t="s">
        <v>7</v>
      </c>
      <c r="C66" s="82" t="s">
        <v>39</v>
      </c>
      <c r="D66" s="89">
        <v>65</v>
      </c>
    </row>
    <row r="67" spans="1:4" x14ac:dyDescent="0.25">
      <c r="A67" s="88" t="s">
        <v>198</v>
      </c>
      <c r="B67" s="82" t="s">
        <v>69</v>
      </c>
      <c r="C67" s="82" t="s">
        <v>39</v>
      </c>
      <c r="D67" s="89">
        <v>66</v>
      </c>
    </row>
    <row r="68" spans="1:4" x14ac:dyDescent="0.25">
      <c r="A68" s="88" t="s">
        <v>198</v>
      </c>
      <c r="B68" s="82" t="s">
        <v>68</v>
      </c>
      <c r="C68" s="82" t="s">
        <v>39</v>
      </c>
      <c r="D68" s="89">
        <v>67</v>
      </c>
    </row>
    <row r="69" spans="1:4" x14ac:dyDescent="0.25">
      <c r="A69" s="88" t="s">
        <v>198</v>
      </c>
      <c r="B69" s="82" t="s">
        <v>67</v>
      </c>
      <c r="C69" s="82" t="s">
        <v>39</v>
      </c>
      <c r="D69" s="89">
        <v>68</v>
      </c>
    </row>
    <row r="70" spans="1:4" x14ac:dyDescent="0.25">
      <c r="A70" s="88" t="s">
        <v>198</v>
      </c>
      <c r="B70" s="82" t="s">
        <v>64</v>
      </c>
      <c r="C70" s="82" t="s">
        <v>39</v>
      </c>
      <c r="D70" s="89">
        <v>69</v>
      </c>
    </row>
    <row r="71" spans="1:4" x14ac:dyDescent="0.25">
      <c r="A71" s="88" t="s">
        <v>198</v>
      </c>
      <c r="B71" s="82" t="s">
        <v>63</v>
      </c>
      <c r="C71" s="82" t="s">
        <v>39</v>
      </c>
      <c r="D71" s="89">
        <v>70</v>
      </c>
    </row>
    <row r="72" spans="1:4" x14ac:dyDescent="0.25">
      <c r="A72" s="88" t="s">
        <v>198</v>
      </c>
      <c r="B72" s="83" t="s">
        <v>71</v>
      </c>
      <c r="C72" s="82" t="s">
        <v>72</v>
      </c>
      <c r="D72" s="89">
        <v>71</v>
      </c>
    </row>
    <row r="73" spans="1:4" x14ac:dyDescent="0.25">
      <c r="A73" s="88" t="s">
        <v>198</v>
      </c>
      <c r="B73" s="82" t="s">
        <v>70</v>
      </c>
      <c r="C73" s="82" t="s">
        <v>72</v>
      </c>
      <c r="D73" s="89">
        <v>72</v>
      </c>
    </row>
    <row r="74" spans="1:4" x14ac:dyDescent="0.25">
      <c r="A74" s="88" t="s">
        <v>198</v>
      </c>
      <c r="B74" s="82" t="s">
        <v>66</v>
      </c>
      <c r="C74" s="82" t="s">
        <v>72</v>
      </c>
      <c r="D74" s="89">
        <v>73</v>
      </c>
    </row>
    <row r="75" spans="1:4" x14ac:dyDescent="0.25">
      <c r="A75" s="88" t="s">
        <v>198</v>
      </c>
      <c r="B75" s="82" t="s">
        <v>65</v>
      </c>
      <c r="C75" s="82" t="s">
        <v>72</v>
      </c>
      <c r="D75" s="89">
        <v>74</v>
      </c>
    </row>
    <row r="76" spans="1:4" x14ac:dyDescent="0.25">
      <c r="A76" s="88" t="s">
        <v>198</v>
      </c>
      <c r="B76" s="82" t="s">
        <v>7</v>
      </c>
      <c r="C76" s="82" t="s">
        <v>72</v>
      </c>
      <c r="D76" s="89">
        <v>75</v>
      </c>
    </row>
    <row r="77" spans="1:4" x14ac:dyDescent="0.25">
      <c r="A77" s="88" t="s">
        <v>198</v>
      </c>
      <c r="B77" s="82" t="s">
        <v>69</v>
      </c>
      <c r="C77" s="82" t="s">
        <v>72</v>
      </c>
      <c r="D77" s="89">
        <v>76</v>
      </c>
    </row>
    <row r="78" spans="1:4" x14ac:dyDescent="0.25">
      <c r="A78" s="88" t="s">
        <v>198</v>
      </c>
      <c r="B78" s="82" t="s">
        <v>68</v>
      </c>
      <c r="C78" s="82" t="s">
        <v>72</v>
      </c>
      <c r="D78" s="89">
        <v>77</v>
      </c>
    </row>
    <row r="79" spans="1:4" x14ac:dyDescent="0.25">
      <c r="A79" s="88" t="s">
        <v>198</v>
      </c>
      <c r="B79" s="82" t="s">
        <v>67</v>
      </c>
      <c r="C79" s="82" t="s">
        <v>72</v>
      </c>
      <c r="D79" s="89">
        <v>78</v>
      </c>
    </row>
    <row r="80" spans="1:4" x14ac:dyDescent="0.25">
      <c r="A80" s="88" t="s">
        <v>198</v>
      </c>
      <c r="B80" s="82" t="s">
        <v>64</v>
      </c>
      <c r="C80" s="82" t="s">
        <v>72</v>
      </c>
      <c r="D80" s="89">
        <v>79</v>
      </c>
    </row>
    <row r="81" spans="1:4" x14ac:dyDescent="0.25">
      <c r="A81" s="88" t="s">
        <v>198</v>
      </c>
      <c r="B81" s="82" t="s">
        <v>63</v>
      </c>
      <c r="C81" s="82" t="s">
        <v>72</v>
      </c>
      <c r="D81" s="89">
        <v>80</v>
      </c>
    </row>
    <row r="82" spans="1:4" x14ac:dyDescent="0.25">
      <c r="A82" s="88" t="s">
        <v>198</v>
      </c>
      <c r="B82" s="83" t="s">
        <v>71</v>
      </c>
      <c r="C82" s="82" t="s">
        <v>40</v>
      </c>
      <c r="D82" s="89">
        <v>81</v>
      </c>
    </row>
    <row r="83" spans="1:4" x14ac:dyDescent="0.25">
      <c r="A83" s="88" t="s">
        <v>198</v>
      </c>
      <c r="B83" s="82" t="s">
        <v>70</v>
      </c>
      <c r="C83" s="82" t="s">
        <v>40</v>
      </c>
      <c r="D83" s="89">
        <v>82</v>
      </c>
    </row>
    <row r="84" spans="1:4" x14ac:dyDescent="0.25">
      <c r="A84" s="88" t="s">
        <v>198</v>
      </c>
      <c r="B84" s="82" t="s">
        <v>66</v>
      </c>
      <c r="C84" s="82" t="s">
        <v>40</v>
      </c>
      <c r="D84" s="89">
        <v>83</v>
      </c>
    </row>
    <row r="85" spans="1:4" x14ac:dyDescent="0.25">
      <c r="A85" s="88" t="s">
        <v>198</v>
      </c>
      <c r="B85" s="82" t="s">
        <v>65</v>
      </c>
      <c r="C85" s="82" t="s">
        <v>40</v>
      </c>
      <c r="D85" s="89">
        <v>84</v>
      </c>
    </row>
    <row r="86" spans="1:4" x14ac:dyDescent="0.25">
      <c r="A86" s="88" t="s">
        <v>198</v>
      </c>
      <c r="B86" s="82" t="s">
        <v>7</v>
      </c>
      <c r="C86" s="82" t="s">
        <v>40</v>
      </c>
      <c r="D86" s="89">
        <v>85</v>
      </c>
    </row>
    <row r="87" spans="1:4" x14ac:dyDescent="0.25">
      <c r="A87" s="88" t="s">
        <v>198</v>
      </c>
      <c r="B87" s="82" t="s">
        <v>69</v>
      </c>
      <c r="C87" s="82" t="s">
        <v>40</v>
      </c>
      <c r="D87" s="89">
        <v>86</v>
      </c>
    </row>
    <row r="88" spans="1:4" x14ac:dyDescent="0.25">
      <c r="A88" s="88" t="s">
        <v>198</v>
      </c>
      <c r="B88" s="82" t="s">
        <v>68</v>
      </c>
      <c r="C88" s="82" t="s">
        <v>40</v>
      </c>
      <c r="D88" s="89">
        <v>87</v>
      </c>
    </row>
    <row r="89" spans="1:4" x14ac:dyDescent="0.25">
      <c r="A89" s="88" t="s">
        <v>198</v>
      </c>
      <c r="B89" s="82" t="s">
        <v>67</v>
      </c>
      <c r="C89" s="82" t="s">
        <v>40</v>
      </c>
      <c r="D89" s="89">
        <v>88</v>
      </c>
    </row>
    <row r="90" spans="1:4" x14ac:dyDescent="0.25">
      <c r="A90" s="88" t="s">
        <v>198</v>
      </c>
      <c r="B90" s="82" t="s">
        <v>64</v>
      </c>
      <c r="C90" s="82" t="s">
        <v>40</v>
      </c>
      <c r="D90" s="89">
        <v>89</v>
      </c>
    </row>
    <row r="91" spans="1:4" ht="15.75" thickBot="1" x14ac:dyDescent="0.3">
      <c r="A91" s="90" t="s">
        <v>198</v>
      </c>
      <c r="B91" s="82" t="s">
        <v>63</v>
      </c>
      <c r="C91" s="91" t="s">
        <v>40</v>
      </c>
      <c r="D91" s="92">
        <v>90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42"/>
  <sheetViews>
    <sheetView tabSelected="1" topLeftCell="A61" zoomScaleNormal="100" workbookViewId="0">
      <selection activeCell="C71" sqref="C71:L75"/>
    </sheetView>
  </sheetViews>
  <sheetFormatPr defaultRowHeight="15.75" x14ac:dyDescent="0.25"/>
  <sheetData>
    <row r="1" spans="2:38" s="34" customFormat="1" ht="42.75" customHeight="1" x14ac:dyDescent="0.25">
      <c r="B1" s="34" t="s">
        <v>90</v>
      </c>
      <c r="C1" s="34" t="s">
        <v>115</v>
      </c>
      <c r="D1" s="34" t="s">
        <v>144</v>
      </c>
      <c r="E1" s="34" t="s">
        <v>145</v>
      </c>
      <c r="F1" s="34" t="s">
        <v>146</v>
      </c>
      <c r="G1" s="34" t="s">
        <v>147</v>
      </c>
      <c r="H1" s="34" t="s">
        <v>148</v>
      </c>
      <c r="I1" s="34" t="s">
        <v>149</v>
      </c>
      <c r="J1" s="34" t="s">
        <v>150</v>
      </c>
      <c r="K1" s="34" t="s">
        <v>151</v>
      </c>
      <c r="M1" s="78"/>
      <c r="N1" s="77" t="s">
        <v>140</v>
      </c>
      <c r="O1" s="78"/>
      <c r="P1" s="78"/>
      <c r="Q1" s="78"/>
      <c r="R1" s="78"/>
      <c r="S1" s="78"/>
      <c r="T1" s="78"/>
      <c r="U1" s="78"/>
      <c r="V1" s="78"/>
      <c r="W1" s="78"/>
      <c r="X1" s="78"/>
      <c r="AI1" s="34" t="s">
        <v>163</v>
      </c>
    </row>
    <row r="2" spans="2:38" s="34" customFormat="1" ht="42.75" customHeight="1" x14ac:dyDescent="0.25">
      <c r="D2" s="34" t="s">
        <v>9</v>
      </c>
      <c r="E2" s="34" t="s">
        <v>12</v>
      </c>
      <c r="F2" s="34" t="s">
        <v>39</v>
      </c>
      <c r="G2" s="34" t="s">
        <v>40</v>
      </c>
      <c r="AF2" s="34" t="s">
        <v>13</v>
      </c>
      <c r="AG2" s="34" t="s">
        <v>90</v>
      </c>
      <c r="AH2" s="34" t="s">
        <v>115</v>
      </c>
      <c r="AI2" s="34" t="s">
        <v>164</v>
      </c>
      <c r="AJ2" s="34" t="s">
        <v>165</v>
      </c>
      <c r="AK2" s="34" t="s">
        <v>161</v>
      </c>
      <c r="AL2" s="34" t="s">
        <v>162</v>
      </c>
    </row>
    <row r="3" spans="2:38" x14ac:dyDescent="0.25">
      <c r="B3">
        <v>15</v>
      </c>
      <c r="C3">
        <v>0</v>
      </c>
      <c r="D3">
        <v>4.7027793999999999E-3</v>
      </c>
      <c r="E3">
        <v>3.7315856000000001E-3</v>
      </c>
      <c r="F3">
        <v>4.1376132000000001E-3</v>
      </c>
      <c r="G3">
        <v>3.8758517999999999E-3</v>
      </c>
      <c r="H3">
        <v>1.6218512020000001E-4</v>
      </c>
      <c r="I3">
        <v>9.9864047700000001E-5</v>
      </c>
      <c r="J3">
        <v>3.79620649E-5</v>
      </c>
      <c r="K3">
        <v>4.9629116300000001E-5</v>
      </c>
      <c r="AF3" t="s">
        <v>71</v>
      </c>
      <c r="AG3">
        <v>15</v>
      </c>
      <c r="AH3">
        <v>0</v>
      </c>
      <c r="AI3">
        <v>4.7592959999999997E-3</v>
      </c>
      <c r="AJ3">
        <v>5.562427E-3</v>
      </c>
      <c r="AK3">
        <v>4.0825840000000002E-3</v>
      </c>
      <c r="AL3">
        <v>3.785128E-3</v>
      </c>
    </row>
    <row r="4" spans="2:38" x14ac:dyDescent="0.25">
      <c r="B4">
        <v>15</v>
      </c>
      <c r="C4">
        <v>2</v>
      </c>
      <c r="D4">
        <v>5.1162432000000004E-3</v>
      </c>
      <c r="E4">
        <v>3.6378868000000002E-3</v>
      </c>
      <c r="F4">
        <v>4.1078674000000004E-3</v>
      </c>
      <c r="G4">
        <v>3.8118986E-3</v>
      </c>
      <c r="H4">
        <v>2.8055049140000003E-4</v>
      </c>
      <c r="I4">
        <v>1.2951730579999999E-4</v>
      </c>
      <c r="J4">
        <v>7.8156539699999997E-5</v>
      </c>
      <c r="K4">
        <v>4.3653642799999999E-5</v>
      </c>
      <c r="AF4" t="s">
        <v>66</v>
      </c>
      <c r="AG4">
        <v>15</v>
      </c>
      <c r="AH4">
        <v>0</v>
      </c>
      <c r="AI4">
        <v>4.8039140000000003E-3</v>
      </c>
      <c r="AJ4">
        <v>5.5029359999999999E-3</v>
      </c>
      <c r="AK4">
        <v>4.1941299999999999E-3</v>
      </c>
      <c r="AL4">
        <v>3.8966740000000001E-3</v>
      </c>
    </row>
    <row r="5" spans="2:38" x14ac:dyDescent="0.25">
      <c r="B5">
        <v>15</v>
      </c>
      <c r="C5">
        <v>4</v>
      </c>
      <c r="D5">
        <v>4.9868500000000001E-3</v>
      </c>
      <c r="E5">
        <v>3.6453231999999999E-3</v>
      </c>
      <c r="F5">
        <v>4.2134642000000002E-3</v>
      </c>
      <c r="G5">
        <v>3.8327204000000001E-3</v>
      </c>
      <c r="H5">
        <v>2.495750981E-4</v>
      </c>
      <c r="I5">
        <v>1.269731236E-4</v>
      </c>
      <c r="J5">
        <v>2.9144582599999999E-5</v>
      </c>
      <c r="K5">
        <v>4.2367970199999999E-5</v>
      </c>
      <c r="AF5" t="s">
        <v>7</v>
      </c>
      <c r="AG5">
        <v>15</v>
      </c>
      <c r="AH5">
        <v>0</v>
      </c>
      <c r="AI5">
        <v>4.6328769999999997E-3</v>
      </c>
      <c r="AJ5">
        <v>5.3318990000000002E-3</v>
      </c>
      <c r="AK5">
        <v>4.1123289999999996E-3</v>
      </c>
      <c r="AL5">
        <v>3.9264189999999996E-3</v>
      </c>
    </row>
    <row r="6" spans="2:38" x14ac:dyDescent="0.25">
      <c r="B6">
        <v>15</v>
      </c>
      <c r="C6">
        <v>8</v>
      </c>
      <c r="D6">
        <v>5.0091587999999999E-3</v>
      </c>
      <c r="E6">
        <v>4.0855580000000004E-3</v>
      </c>
      <c r="F6">
        <v>4.1197656000000003E-3</v>
      </c>
      <c r="G6">
        <v>3.8431314000000002E-3</v>
      </c>
      <c r="H6">
        <v>2.5779332399999998E-4</v>
      </c>
      <c r="I6">
        <v>3.6838032650000002E-4</v>
      </c>
      <c r="J6">
        <v>4.5780649199999997E-5</v>
      </c>
      <c r="K6">
        <v>3.3455510499999997E-5</v>
      </c>
      <c r="AF6" t="s">
        <v>68</v>
      </c>
      <c r="AG6">
        <v>15</v>
      </c>
      <c r="AH6">
        <v>0</v>
      </c>
      <c r="AI6">
        <v>5.1608619999999996E-3</v>
      </c>
      <c r="AJ6">
        <v>5.0790610000000002E-3</v>
      </c>
      <c r="AK6">
        <v>4.253621E-3</v>
      </c>
      <c r="AL6">
        <v>4.0230919999999998E-3</v>
      </c>
    </row>
    <row r="7" spans="2:38" x14ac:dyDescent="0.25">
      <c r="B7">
        <v>15</v>
      </c>
      <c r="C7">
        <v>16</v>
      </c>
      <c r="D7">
        <v>5.2902549999999998E-3</v>
      </c>
      <c r="E7">
        <v>4.1599222E-3</v>
      </c>
      <c r="F7">
        <v>4.1852058000000003E-3</v>
      </c>
      <c r="G7">
        <v>3.8907246000000001E-3</v>
      </c>
      <c r="H7">
        <v>2.390614303E-4</v>
      </c>
      <c r="I7">
        <v>2.9402090150000001E-4</v>
      </c>
      <c r="J7">
        <v>6.5228554000000002E-5</v>
      </c>
      <c r="K7">
        <v>5.8383929599999997E-5</v>
      </c>
      <c r="AF7" t="s">
        <v>64</v>
      </c>
      <c r="AG7">
        <v>15</v>
      </c>
      <c r="AH7">
        <v>0</v>
      </c>
      <c r="AI7">
        <v>4.1569479999999997E-3</v>
      </c>
      <c r="AJ7">
        <v>4.4172220000000002E-3</v>
      </c>
      <c r="AK7">
        <v>4.045402E-3</v>
      </c>
      <c r="AL7">
        <v>3.7479459999999998E-3</v>
      </c>
    </row>
    <row r="8" spans="2:38" x14ac:dyDescent="0.25">
      <c r="B8">
        <v>15</v>
      </c>
      <c r="C8">
        <v>24</v>
      </c>
      <c r="D8">
        <v>5.2709206000000003E-3</v>
      </c>
      <c r="E8">
        <v>4.1926424E-3</v>
      </c>
      <c r="F8">
        <v>4.4781999999999999E-3</v>
      </c>
      <c r="G8">
        <v>4.0647362000000003E-3</v>
      </c>
      <c r="H8">
        <v>1.8520065120000001E-4</v>
      </c>
      <c r="I8">
        <v>1.860793657E-4</v>
      </c>
      <c r="J8">
        <v>9.9531091700000003E-5</v>
      </c>
      <c r="K8">
        <v>1.2877218140000001E-4</v>
      </c>
      <c r="AF8" t="s">
        <v>71</v>
      </c>
      <c r="AG8">
        <v>15</v>
      </c>
      <c r="AH8">
        <v>2</v>
      </c>
      <c r="AI8">
        <v>4.9972610000000002E-3</v>
      </c>
      <c r="AJ8">
        <v>6.1201570000000002E-3</v>
      </c>
      <c r="AK8">
        <v>3.9710379999999997E-3</v>
      </c>
      <c r="AL8">
        <v>3.785128E-3</v>
      </c>
    </row>
    <row r="9" spans="2:38" x14ac:dyDescent="0.25">
      <c r="B9">
        <v>15</v>
      </c>
      <c r="C9">
        <v>36</v>
      </c>
      <c r="D9">
        <v>5.3646188000000001E-3</v>
      </c>
      <c r="E9">
        <v>4.0111942000000001E-3</v>
      </c>
      <c r="F9">
        <v>5.0433663999999998E-3</v>
      </c>
      <c r="G9">
        <v>4.5837969999999997E-3</v>
      </c>
      <c r="H9">
        <v>2.205316528E-4</v>
      </c>
      <c r="I9">
        <v>1.4737586350000001E-4</v>
      </c>
      <c r="J9">
        <v>2.5300589109999999E-4</v>
      </c>
      <c r="K9">
        <v>1.2979865659999999E-4</v>
      </c>
      <c r="AF9" t="s">
        <v>66</v>
      </c>
      <c r="AG9">
        <v>15</v>
      </c>
      <c r="AH9">
        <v>2</v>
      </c>
      <c r="AI9">
        <v>5.4508810000000003E-3</v>
      </c>
      <c r="AJ9">
        <v>6.2317029999999999E-3</v>
      </c>
      <c r="AK9">
        <v>4.38004E-3</v>
      </c>
      <c r="AL9">
        <v>3.9487280000000003E-3</v>
      </c>
    </row>
    <row r="10" spans="2:38" x14ac:dyDescent="0.25">
      <c r="B10">
        <v>15</v>
      </c>
      <c r="C10">
        <v>48</v>
      </c>
      <c r="D10">
        <v>5.6204311999999996E-3</v>
      </c>
      <c r="E10">
        <v>4.0379652000000002E-3</v>
      </c>
      <c r="F10">
        <v>5.4687286000000002E-3</v>
      </c>
      <c r="G10">
        <v>5.8137776000000002E-3</v>
      </c>
      <c r="H10">
        <v>2.8048542039999999E-4</v>
      </c>
      <c r="I10">
        <v>1.4900649680000001E-4</v>
      </c>
      <c r="J10">
        <v>2.8531553760000001E-4</v>
      </c>
      <c r="K10">
        <v>2.6603611419999997E-4</v>
      </c>
      <c r="AF10" t="s">
        <v>7</v>
      </c>
      <c r="AG10">
        <v>15</v>
      </c>
      <c r="AH10">
        <v>2</v>
      </c>
      <c r="AI10">
        <v>4.8708420000000002E-3</v>
      </c>
      <c r="AJ10">
        <v>6.0978480000000003E-3</v>
      </c>
      <c r="AK10">
        <v>4.060274E-3</v>
      </c>
      <c r="AL10">
        <v>3.7776910000000001E-3</v>
      </c>
    </row>
    <row r="11" spans="2:38" x14ac:dyDescent="0.25">
      <c r="B11">
        <v>15</v>
      </c>
      <c r="C11">
        <v>72</v>
      </c>
      <c r="D11">
        <v>5.3765172E-3</v>
      </c>
      <c r="E11">
        <v>3.9011355999999998E-3</v>
      </c>
      <c r="F11">
        <v>5.1757347999999998E-3</v>
      </c>
      <c r="G11">
        <v>1.0567124400000001E-2</v>
      </c>
      <c r="H11">
        <v>2.131796014E-4</v>
      </c>
      <c r="I11">
        <v>1.051559977E-4</v>
      </c>
      <c r="J11">
        <v>2.5561103870000001E-4</v>
      </c>
      <c r="K11">
        <v>1.2301230753E-3</v>
      </c>
      <c r="AF11" t="s">
        <v>68</v>
      </c>
      <c r="AG11">
        <v>15</v>
      </c>
      <c r="AH11">
        <v>2</v>
      </c>
      <c r="AI11">
        <v>5.9639929999999999E-3</v>
      </c>
      <c r="AJ11">
        <v>5.1459890000000001E-3</v>
      </c>
      <c r="AK11">
        <v>4.1718199999999997E-3</v>
      </c>
      <c r="AL11">
        <v>3.859492E-3</v>
      </c>
    </row>
    <row r="12" spans="2:38" x14ac:dyDescent="0.25">
      <c r="B12">
        <v>15</v>
      </c>
      <c r="C12">
        <v>96</v>
      </c>
      <c r="D12">
        <v>4.9035622000000003E-3</v>
      </c>
      <c r="E12">
        <v>4.2580824E-3</v>
      </c>
      <c r="F12">
        <v>4.8009398E-3</v>
      </c>
      <c r="G12">
        <v>1.0836322000000001E-2</v>
      </c>
      <c r="H12">
        <v>1.4032146879999999E-4</v>
      </c>
      <c r="I12">
        <v>1.46962534E-4</v>
      </c>
      <c r="J12">
        <v>1.5666987609999999E-4</v>
      </c>
      <c r="K12">
        <v>1.7010907601E-3</v>
      </c>
      <c r="AF12" t="s">
        <v>64</v>
      </c>
      <c r="AG12">
        <v>15</v>
      </c>
      <c r="AH12">
        <v>2</v>
      </c>
      <c r="AI12">
        <v>4.2982389999999997E-3</v>
      </c>
      <c r="AJ12">
        <v>4.6403140000000004E-3</v>
      </c>
      <c r="AK12">
        <v>3.9561650000000002E-3</v>
      </c>
      <c r="AL12">
        <v>3.6884539999999999E-3</v>
      </c>
    </row>
    <row r="13" spans="2:38" x14ac:dyDescent="0.25">
      <c r="B13">
        <v>15</v>
      </c>
      <c r="C13">
        <v>120</v>
      </c>
      <c r="D13">
        <v>4.8797657999999997E-3</v>
      </c>
      <c r="E13">
        <v>4.0141687999999997E-3</v>
      </c>
      <c r="F13">
        <v>4.7072412000000001E-3</v>
      </c>
      <c r="G13">
        <v>1.01194532E-2</v>
      </c>
      <c r="H13">
        <v>7.8078599199999995E-5</v>
      </c>
      <c r="I13">
        <v>9.2594526E-5</v>
      </c>
      <c r="J13">
        <v>4.84794198E-5</v>
      </c>
      <c r="K13">
        <v>1.7191236682999999E-3</v>
      </c>
      <c r="AF13" t="s">
        <v>71</v>
      </c>
      <c r="AG13">
        <v>15</v>
      </c>
      <c r="AH13">
        <v>4</v>
      </c>
      <c r="AI13">
        <v>4.9080240000000004E-3</v>
      </c>
      <c r="AJ13">
        <v>6.0532299999999997E-3</v>
      </c>
      <c r="AK13">
        <v>4.1643840000000001E-3</v>
      </c>
      <c r="AL13">
        <v>3.7405089999999999E-3</v>
      </c>
    </row>
    <row r="14" spans="2:38" x14ac:dyDescent="0.25">
      <c r="B14">
        <v>15</v>
      </c>
      <c r="C14">
        <v>144</v>
      </c>
      <c r="D14">
        <v>4.63139E-3</v>
      </c>
      <c r="E14">
        <v>4.2461846000000003E-3</v>
      </c>
      <c r="F14">
        <v>4.6715463999999996E-3</v>
      </c>
      <c r="G14">
        <v>8.7734648000000002E-3</v>
      </c>
      <c r="H14">
        <v>8.6479938600000006E-5</v>
      </c>
      <c r="I14">
        <v>1.636177618E-4</v>
      </c>
      <c r="J14">
        <v>9.3011528600000002E-5</v>
      </c>
      <c r="K14">
        <v>1.6691933513E-3</v>
      </c>
      <c r="AF14" t="s">
        <v>66</v>
      </c>
      <c r="AG14">
        <v>15</v>
      </c>
      <c r="AH14">
        <v>4</v>
      </c>
      <c r="AI14">
        <v>5.2203529999999996E-3</v>
      </c>
      <c r="AJ14">
        <v>4.1792569999999996E-3</v>
      </c>
      <c r="AK14">
        <v>4.313112E-3</v>
      </c>
      <c r="AL14">
        <v>3.9412919999999999E-3</v>
      </c>
    </row>
    <row r="15" spans="2:38" x14ac:dyDescent="0.25">
      <c r="B15">
        <v>15</v>
      </c>
      <c r="C15">
        <v>171</v>
      </c>
      <c r="D15">
        <v>4.8098636000000004E-3</v>
      </c>
      <c r="E15">
        <v>4.8009398E-3</v>
      </c>
      <c r="F15">
        <v>4.9199224000000003E-3</v>
      </c>
      <c r="G15">
        <v>1.0373778E-2</v>
      </c>
      <c r="H15">
        <v>1.3585222850000001E-4</v>
      </c>
      <c r="I15">
        <v>5.7873444559999995E-4</v>
      </c>
      <c r="J15">
        <v>2.218068074E-4</v>
      </c>
      <c r="K15">
        <v>2.7649921688E-3</v>
      </c>
      <c r="AF15" t="s">
        <v>7</v>
      </c>
      <c r="AG15">
        <v>15</v>
      </c>
      <c r="AH15">
        <v>4</v>
      </c>
      <c r="AI15">
        <v>4.8857149999999997E-3</v>
      </c>
      <c r="AJ15">
        <v>5.8301380000000003E-3</v>
      </c>
      <c r="AK15">
        <v>4.1643840000000001E-3</v>
      </c>
      <c r="AL15">
        <v>3.7256360000000001E-3</v>
      </c>
    </row>
    <row r="16" spans="2:38" x14ac:dyDescent="0.25">
      <c r="B16">
        <v>15</v>
      </c>
      <c r="C16">
        <v>192</v>
      </c>
      <c r="D16">
        <v>4.6135424000000001E-3</v>
      </c>
      <c r="E16">
        <v>4.6819571999999997E-3</v>
      </c>
      <c r="F16">
        <v>5.2084543999999997E-3</v>
      </c>
      <c r="G16">
        <v>9.5795706000000001E-3</v>
      </c>
      <c r="H16">
        <v>8.0147662499999999E-5</v>
      </c>
      <c r="I16">
        <v>5.5171167540000001E-4</v>
      </c>
      <c r="J16">
        <v>2.7186735820000001E-4</v>
      </c>
      <c r="K16">
        <v>2.5037580841E-3</v>
      </c>
      <c r="AF16" t="s">
        <v>68</v>
      </c>
      <c r="AG16">
        <v>15</v>
      </c>
      <c r="AH16">
        <v>4</v>
      </c>
      <c r="AI16">
        <v>5.7260280000000002E-3</v>
      </c>
      <c r="AJ16">
        <v>5.5847359999999999E-3</v>
      </c>
      <c r="AK16">
        <v>4.1792569999999996E-3</v>
      </c>
      <c r="AL16">
        <v>3.8743639999999999E-3</v>
      </c>
    </row>
    <row r="17" spans="2:38" x14ac:dyDescent="0.25">
      <c r="B17">
        <v>150</v>
      </c>
      <c r="C17">
        <v>0</v>
      </c>
      <c r="D17">
        <v>5.1787090000000001E-3</v>
      </c>
      <c r="E17">
        <v>3.7524075999999999E-3</v>
      </c>
      <c r="F17">
        <v>4.1346385999999997E-3</v>
      </c>
      <c r="G17">
        <v>3.7702550000000001E-3</v>
      </c>
      <c r="H17">
        <v>2.0804110200000001E-4</v>
      </c>
      <c r="I17">
        <v>7.9489585699999999E-5</v>
      </c>
      <c r="J17">
        <v>1.3705985830000001E-4</v>
      </c>
      <c r="K17">
        <v>7.1829653400000006E-5</v>
      </c>
      <c r="AF17" t="s">
        <v>64</v>
      </c>
      <c r="AG17">
        <v>15</v>
      </c>
      <c r="AH17">
        <v>4</v>
      </c>
      <c r="AI17">
        <v>4.1941299999999999E-3</v>
      </c>
      <c r="AJ17">
        <v>4.0900199999999998E-3</v>
      </c>
      <c r="AK17">
        <v>4.2461840000000001E-3</v>
      </c>
      <c r="AL17">
        <v>3.8818009999999998E-3</v>
      </c>
    </row>
    <row r="18" spans="2:38" x14ac:dyDescent="0.25">
      <c r="B18">
        <v>150</v>
      </c>
      <c r="C18">
        <v>2</v>
      </c>
      <c r="D18">
        <v>5.6472021999999997E-3</v>
      </c>
      <c r="E18">
        <v>3.5664975999999998E-3</v>
      </c>
      <c r="F18">
        <v>4.3874760000000004E-3</v>
      </c>
      <c r="G18">
        <v>3.7524073999999998E-3</v>
      </c>
      <c r="H18">
        <v>3.188610657E-4</v>
      </c>
      <c r="I18">
        <v>1.463780164E-4</v>
      </c>
      <c r="J18">
        <v>2.258144315E-4</v>
      </c>
      <c r="K18">
        <v>6.5659658099999994E-5</v>
      </c>
      <c r="AF18" t="s">
        <v>71</v>
      </c>
      <c r="AG18">
        <v>15</v>
      </c>
      <c r="AH18">
        <v>8</v>
      </c>
      <c r="AI18">
        <v>4.8410959999999996E-3</v>
      </c>
      <c r="AJ18">
        <v>5.7037190000000003E-3</v>
      </c>
      <c r="AK18">
        <v>4.1495109999999998E-3</v>
      </c>
      <c r="AL18">
        <v>3.9041100000000001E-3</v>
      </c>
    </row>
    <row r="19" spans="2:38" x14ac:dyDescent="0.25">
      <c r="B19">
        <v>150</v>
      </c>
      <c r="C19">
        <v>4</v>
      </c>
      <c r="D19">
        <v>5.1474761999999999E-3</v>
      </c>
      <c r="E19">
        <v>3.7063017999999998E-3</v>
      </c>
      <c r="F19">
        <v>4.4395308E-3</v>
      </c>
      <c r="G19">
        <v>3.7434838E-3</v>
      </c>
      <c r="H19">
        <v>4.203138855E-4</v>
      </c>
      <c r="I19">
        <v>1.176880313E-4</v>
      </c>
      <c r="J19">
        <v>1.558098523E-4</v>
      </c>
      <c r="K19">
        <v>5.5926459300000003E-5</v>
      </c>
      <c r="AF19" t="s">
        <v>66</v>
      </c>
      <c r="AG19">
        <v>15</v>
      </c>
      <c r="AH19">
        <v>8</v>
      </c>
      <c r="AI19">
        <v>5.2129159999999997E-3</v>
      </c>
      <c r="AJ19">
        <v>6.0904119999999999E-3</v>
      </c>
      <c r="AK19">
        <v>4.2015660000000003E-3</v>
      </c>
      <c r="AL19">
        <v>3.8743639999999999E-3</v>
      </c>
    </row>
    <row r="20" spans="2:38" x14ac:dyDescent="0.25">
      <c r="B20">
        <v>150</v>
      </c>
      <c r="C20">
        <v>8</v>
      </c>
      <c r="D20">
        <v>5.5252451999999999E-3</v>
      </c>
      <c r="E20">
        <v>3.8133858000000001E-3</v>
      </c>
      <c r="F20">
        <v>4.4752254000000003E-3</v>
      </c>
      <c r="G20">
        <v>4.0974564000000003E-3</v>
      </c>
      <c r="H20">
        <v>2.3208253869999999E-4</v>
      </c>
      <c r="I20">
        <v>1.3462550420000001E-4</v>
      </c>
      <c r="J20">
        <v>1.257477875E-4</v>
      </c>
      <c r="K20">
        <v>2.1081909199999999E-4</v>
      </c>
      <c r="AF20" t="s">
        <v>7</v>
      </c>
      <c r="AG20">
        <v>15</v>
      </c>
      <c r="AH20">
        <v>8</v>
      </c>
      <c r="AI20">
        <v>4.8931510000000001E-3</v>
      </c>
      <c r="AJ20">
        <v>5.688846E-3</v>
      </c>
      <c r="AK20">
        <v>4.0900199999999998E-3</v>
      </c>
      <c r="AL20">
        <v>3.9041100000000001E-3</v>
      </c>
    </row>
    <row r="21" spans="2:38" x14ac:dyDescent="0.25">
      <c r="B21">
        <v>150</v>
      </c>
      <c r="C21">
        <v>16</v>
      </c>
      <c r="D21">
        <v>5.3259500000000003E-3</v>
      </c>
      <c r="E21">
        <v>3.9561648000000001E-3</v>
      </c>
      <c r="F21">
        <v>4.6239534000000002E-3</v>
      </c>
      <c r="G21">
        <v>4.1063799999999998E-3</v>
      </c>
      <c r="H21">
        <v>1.3759142380000001E-4</v>
      </c>
      <c r="I21">
        <v>1.687588448E-4</v>
      </c>
      <c r="J21">
        <v>2.5985300639999999E-4</v>
      </c>
      <c r="K21">
        <v>1.417098154E-4</v>
      </c>
      <c r="AF21" t="s">
        <v>68</v>
      </c>
      <c r="AG21">
        <v>15</v>
      </c>
      <c r="AH21">
        <v>8</v>
      </c>
      <c r="AI21">
        <v>5.8375739999999999E-3</v>
      </c>
      <c r="AJ21">
        <v>5.4508810000000003E-3</v>
      </c>
      <c r="AK21">
        <v>4.2015660000000003E-3</v>
      </c>
      <c r="AL21">
        <v>3.8E-3</v>
      </c>
    </row>
    <row r="22" spans="2:38" x14ac:dyDescent="0.25">
      <c r="B22">
        <v>150</v>
      </c>
      <c r="C22">
        <v>24</v>
      </c>
      <c r="D22">
        <v>5.4449320000000004E-3</v>
      </c>
      <c r="E22">
        <v>4.0900197999999997E-3</v>
      </c>
      <c r="F22">
        <v>4.8544820000000002E-3</v>
      </c>
      <c r="G22">
        <v>4.4365560000000004E-3</v>
      </c>
      <c r="H22">
        <v>1.78433253E-4</v>
      </c>
      <c r="I22">
        <v>1.498208658E-4</v>
      </c>
      <c r="J22">
        <v>2.8244033680000001E-4</v>
      </c>
      <c r="K22">
        <v>2.5439236869999999E-4</v>
      </c>
      <c r="AF22" t="s">
        <v>64</v>
      </c>
      <c r="AG22">
        <v>15</v>
      </c>
      <c r="AH22">
        <v>8</v>
      </c>
      <c r="AI22">
        <v>4.2610570000000004E-3</v>
      </c>
      <c r="AJ22">
        <v>4.6923679999999997E-3</v>
      </c>
      <c r="AK22">
        <v>3.9561650000000002E-3</v>
      </c>
      <c r="AL22">
        <v>3.7330729999999999E-3</v>
      </c>
    </row>
    <row r="23" spans="2:38" x14ac:dyDescent="0.25">
      <c r="B23">
        <v>150</v>
      </c>
      <c r="C23">
        <v>36</v>
      </c>
      <c r="D23">
        <v>5.3318990000000002E-3</v>
      </c>
      <c r="E23">
        <v>4.0885326E-3</v>
      </c>
      <c r="F23">
        <v>4.8767912000000002E-3</v>
      </c>
      <c r="G23">
        <v>4.7652450000000004E-3</v>
      </c>
      <c r="H23">
        <v>2.143825695E-4</v>
      </c>
      <c r="I23">
        <v>9.9308743000000004E-5</v>
      </c>
      <c r="J23">
        <v>3.4856329190000002E-4</v>
      </c>
      <c r="K23">
        <v>2.2807328140000001E-4</v>
      </c>
      <c r="AF23" t="s">
        <v>71</v>
      </c>
      <c r="AG23">
        <v>15</v>
      </c>
      <c r="AH23">
        <v>16</v>
      </c>
      <c r="AI23">
        <v>4.707241E-3</v>
      </c>
      <c r="AJ23">
        <v>5.421136E-3</v>
      </c>
      <c r="AK23">
        <v>4.2833660000000003E-3</v>
      </c>
      <c r="AL23">
        <v>4.1123289999999996E-3</v>
      </c>
    </row>
    <row r="24" spans="2:38" x14ac:dyDescent="0.25">
      <c r="B24">
        <v>150</v>
      </c>
      <c r="C24">
        <v>48</v>
      </c>
      <c r="D24">
        <v>6.587163E-3</v>
      </c>
      <c r="E24">
        <v>4.4841491999999998E-3</v>
      </c>
      <c r="F24">
        <v>5.8464978000000003E-3</v>
      </c>
      <c r="G24">
        <v>6.0011748E-3</v>
      </c>
      <c r="H24">
        <v>4.5910606549999999E-4</v>
      </c>
      <c r="I24">
        <v>1.7534777679999999E-4</v>
      </c>
      <c r="J24">
        <v>6.0420644580000003E-4</v>
      </c>
      <c r="K24">
        <v>5.2988721299999995E-4</v>
      </c>
      <c r="AF24" t="s">
        <v>66</v>
      </c>
      <c r="AG24">
        <v>15</v>
      </c>
      <c r="AH24">
        <v>16</v>
      </c>
      <c r="AI24">
        <v>5.7706459999999999E-3</v>
      </c>
      <c r="AJ24">
        <v>5.7632100000000004E-3</v>
      </c>
      <c r="AK24">
        <v>4.2090019999999999E-3</v>
      </c>
      <c r="AL24">
        <v>3.8074369999999999E-3</v>
      </c>
    </row>
    <row r="25" spans="2:38" x14ac:dyDescent="0.25">
      <c r="B25">
        <v>150</v>
      </c>
      <c r="C25">
        <v>72</v>
      </c>
      <c r="D25">
        <v>7.5196878E-3</v>
      </c>
      <c r="E25">
        <v>4.2551079999999996E-3</v>
      </c>
      <c r="F25">
        <v>7.4572220000000003E-3</v>
      </c>
      <c r="G25">
        <v>1.3389982E-2</v>
      </c>
      <c r="H25">
        <v>1.1144566239E-3</v>
      </c>
      <c r="I25">
        <v>1.3251413890000001E-4</v>
      </c>
      <c r="J25">
        <v>1.3778133023E-3</v>
      </c>
      <c r="K25">
        <v>1.2689112811E-3</v>
      </c>
      <c r="AF25" t="s">
        <v>7</v>
      </c>
      <c r="AG25">
        <v>15</v>
      </c>
      <c r="AH25">
        <v>16</v>
      </c>
      <c r="AI25">
        <v>5.5549909999999996E-3</v>
      </c>
      <c r="AJ25">
        <v>5.3467719999999996E-3</v>
      </c>
      <c r="AK25">
        <v>4.0677109999999999E-3</v>
      </c>
      <c r="AL25">
        <v>3.859492E-3</v>
      </c>
    </row>
    <row r="26" spans="2:38" x14ac:dyDescent="0.25">
      <c r="B26">
        <v>150</v>
      </c>
      <c r="C26">
        <v>96</v>
      </c>
      <c r="D26">
        <v>6.5306464000000003E-3</v>
      </c>
      <c r="E26">
        <v>4.2521336000000002E-3</v>
      </c>
      <c r="F26">
        <v>6.2495505999999998E-3</v>
      </c>
      <c r="G26">
        <v>1.4865363600000001E-2</v>
      </c>
      <c r="H26">
        <v>7.9138601780000001E-4</v>
      </c>
      <c r="I26">
        <v>1.2285603920000001E-4</v>
      </c>
      <c r="J26">
        <v>8.5159476849999997E-4</v>
      </c>
      <c r="K26">
        <v>1.0297064689E-3</v>
      </c>
      <c r="AF26" t="s">
        <v>68</v>
      </c>
      <c r="AG26">
        <v>15</v>
      </c>
      <c r="AH26">
        <v>16</v>
      </c>
      <c r="AI26">
        <v>5.7037190000000003E-3</v>
      </c>
      <c r="AJ26">
        <v>5.1608619999999996E-3</v>
      </c>
      <c r="AK26">
        <v>4.3577299999999998E-3</v>
      </c>
      <c r="AL26">
        <v>3.785128E-3</v>
      </c>
    </row>
    <row r="27" spans="2:38" x14ac:dyDescent="0.25">
      <c r="B27">
        <v>150</v>
      </c>
      <c r="C27">
        <v>120</v>
      </c>
      <c r="D27">
        <v>6.4904897999999997E-3</v>
      </c>
      <c r="E27">
        <v>4.2000787999999997E-3</v>
      </c>
      <c r="F27">
        <v>6.1811356000000001E-3</v>
      </c>
      <c r="G27">
        <v>1.7978240600000001E-2</v>
      </c>
      <c r="H27">
        <v>5.2421824459999999E-4</v>
      </c>
      <c r="I27">
        <v>1.0224429069999999E-4</v>
      </c>
      <c r="J27">
        <v>7.4344813460000005E-4</v>
      </c>
      <c r="K27">
        <v>1.0562767032000001E-3</v>
      </c>
      <c r="AF27" t="s">
        <v>64</v>
      </c>
      <c r="AG27">
        <v>15</v>
      </c>
      <c r="AH27">
        <v>16</v>
      </c>
      <c r="AI27">
        <v>4.7146779999999999E-3</v>
      </c>
      <c r="AJ27">
        <v>4.9377700000000002E-3</v>
      </c>
      <c r="AK27">
        <v>4.0082199999999998E-3</v>
      </c>
      <c r="AL27">
        <v>3.8892369999999998E-3</v>
      </c>
    </row>
    <row r="28" spans="2:38" x14ac:dyDescent="0.25">
      <c r="B28">
        <v>150</v>
      </c>
      <c r="C28">
        <v>144</v>
      </c>
      <c r="D28">
        <v>7.3352649999999997E-3</v>
      </c>
      <c r="E28">
        <v>4.5912332000000002E-3</v>
      </c>
      <c r="F28">
        <v>6.6838364000000004E-3</v>
      </c>
      <c r="G28">
        <v>1.4850490799999999E-2</v>
      </c>
      <c r="H28">
        <v>1.3632538084E-3</v>
      </c>
      <c r="I28">
        <v>2.384013074E-4</v>
      </c>
      <c r="J28">
        <v>7.2263826989999998E-4</v>
      </c>
      <c r="K28">
        <v>8.5277062699999997E-4</v>
      </c>
      <c r="AF28" t="s">
        <v>71</v>
      </c>
      <c r="AG28">
        <v>15</v>
      </c>
      <c r="AH28">
        <v>24</v>
      </c>
      <c r="AI28">
        <v>4.7518600000000001E-3</v>
      </c>
      <c r="AJ28">
        <v>5.8821919999999996E-3</v>
      </c>
      <c r="AK28">
        <v>4.5882589999999999E-3</v>
      </c>
      <c r="AL28">
        <v>4.5733859999999996E-3</v>
      </c>
    </row>
    <row r="29" spans="2:38" x14ac:dyDescent="0.25">
      <c r="B29">
        <v>150</v>
      </c>
      <c r="C29">
        <v>171</v>
      </c>
      <c r="D29">
        <v>8.1101379999999994E-3</v>
      </c>
      <c r="E29">
        <v>4.8604312000000002E-3</v>
      </c>
      <c r="F29">
        <v>6.0368695999999996E-3</v>
      </c>
      <c r="G29">
        <v>1.5366576999999999E-2</v>
      </c>
      <c r="H29">
        <v>2.4014260680999999E-3</v>
      </c>
      <c r="I29">
        <v>2.9653061130000002E-4</v>
      </c>
      <c r="J29">
        <v>5.764405484E-4</v>
      </c>
      <c r="K29">
        <v>1.2362566891E-3</v>
      </c>
      <c r="AF29" t="s">
        <v>66</v>
      </c>
      <c r="AG29">
        <v>15</v>
      </c>
      <c r="AH29">
        <v>24</v>
      </c>
      <c r="AI29">
        <v>5.6665370000000001E-3</v>
      </c>
      <c r="AJ29">
        <v>5.5178090000000003E-3</v>
      </c>
      <c r="AK29">
        <v>4.521331E-3</v>
      </c>
      <c r="AL29">
        <v>3.9041100000000001E-3</v>
      </c>
    </row>
    <row r="30" spans="2:38" x14ac:dyDescent="0.25">
      <c r="B30">
        <v>150</v>
      </c>
      <c r="C30">
        <v>192</v>
      </c>
      <c r="D30">
        <v>5.831625E-3</v>
      </c>
      <c r="E30">
        <v>5.0418792E-3</v>
      </c>
      <c r="F30">
        <v>5.6576131999999998E-3</v>
      </c>
      <c r="G30">
        <v>1.33810582E-2</v>
      </c>
      <c r="H30">
        <v>3.1671901360000001E-4</v>
      </c>
      <c r="I30">
        <v>3.6575445770000001E-4</v>
      </c>
      <c r="J30">
        <v>5.6874313110000002E-4</v>
      </c>
      <c r="K30">
        <v>1.1816076004E-3</v>
      </c>
      <c r="AF30" t="s">
        <v>7</v>
      </c>
      <c r="AG30">
        <v>15</v>
      </c>
      <c r="AH30">
        <v>24</v>
      </c>
      <c r="AI30">
        <v>5.5401180000000001E-3</v>
      </c>
      <c r="AJ30">
        <v>5.7483370000000001E-3</v>
      </c>
      <c r="AK30">
        <v>4.2982389999999997E-3</v>
      </c>
      <c r="AL30">
        <v>4.0156560000000003E-3</v>
      </c>
    </row>
    <row r="31" spans="2:38" x14ac:dyDescent="0.25">
      <c r="AF31" t="s">
        <v>68</v>
      </c>
      <c r="AG31">
        <v>15</v>
      </c>
      <c r="AH31">
        <v>24</v>
      </c>
      <c r="AI31">
        <v>5.4955000000000004E-3</v>
      </c>
      <c r="AJ31">
        <v>5.1311159999999998E-3</v>
      </c>
      <c r="AK31">
        <v>4.7667320000000001E-3</v>
      </c>
      <c r="AL31">
        <v>3.9115460000000001E-3</v>
      </c>
    </row>
    <row r="32" spans="2:38" x14ac:dyDescent="0.25">
      <c r="M32" s="80" t="s">
        <v>152</v>
      </c>
      <c r="N32" s="79"/>
      <c r="O32" s="79"/>
      <c r="P32" s="79"/>
      <c r="Q32" s="79"/>
      <c r="R32" s="79"/>
      <c r="S32" s="79"/>
      <c r="T32" s="79"/>
      <c r="U32" s="79"/>
      <c r="V32" s="79"/>
      <c r="W32" s="79"/>
      <c r="AF32" t="s">
        <v>64</v>
      </c>
      <c r="AG32">
        <v>15</v>
      </c>
      <c r="AH32">
        <v>24</v>
      </c>
      <c r="AI32">
        <v>4.900588E-3</v>
      </c>
      <c r="AJ32">
        <v>4.9452059999999997E-3</v>
      </c>
      <c r="AK32">
        <v>4.2164389999999998E-3</v>
      </c>
      <c r="AL32">
        <v>3.918983E-3</v>
      </c>
    </row>
    <row r="33" spans="2:38" x14ac:dyDescent="0.25"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AF33" t="s">
        <v>71</v>
      </c>
      <c r="AG33">
        <v>15</v>
      </c>
      <c r="AH33">
        <v>36</v>
      </c>
      <c r="AI33">
        <v>4.6923679999999997E-3</v>
      </c>
      <c r="AJ33">
        <v>6.0904119999999999E-3</v>
      </c>
      <c r="AK33">
        <v>4.707241E-3</v>
      </c>
      <c r="AL33">
        <v>4.3874760000000004E-3</v>
      </c>
    </row>
    <row r="34" spans="2:38" x14ac:dyDescent="0.25"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AF34" t="s">
        <v>66</v>
      </c>
      <c r="AG34">
        <v>15</v>
      </c>
      <c r="AH34">
        <v>36</v>
      </c>
      <c r="AI34">
        <v>5.9119380000000003E-3</v>
      </c>
      <c r="AJ34">
        <v>5.1311159999999998E-3</v>
      </c>
      <c r="AK34">
        <v>5.8227009999999996E-3</v>
      </c>
      <c r="AL34">
        <v>4.4767130000000002E-3</v>
      </c>
    </row>
    <row r="35" spans="2:38" x14ac:dyDescent="0.25">
      <c r="AF35" t="s">
        <v>7</v>
      </c>
      <c r="AG35">
        <v>15</v>
      </c>
      <c r="AH35">
        <v>36</v>
      </c>
      <c r="AI35">
        <v>5.3393349999999997E-3</v>
      </c>
      <c r="AJ35">
        <v>5.1534249999999997E-3</v>
      </c>
      <c r="AK35">
        <v>4.7444230000000002E-3</v>
      </c>
      <c r="AL35">
        <v>5.0790610000000002E-3</v>
      </c>
    </row>
    <row r="36" spans="2:38" x14ac:dyDescent="0.25">
      <c r="B36" t="s">
        <v>90</v>
      </c>
      <c r="C36" t="s">
        <v>115</v>
      </c>
      <c r="D36" t="s">
        <v>153</v>
      </c>
      <c r="E36" t="s">
        <v>154</v>
      </c>
      <c r="F36" t="s">
        <v>155</v>
      </c>
      <c r="G36" t="s">
        <v>156</v>
      </c>
      <c r="H36" t="s">
        <v>157</v>
      </c>
      <c r="I36" t="s">
        <v>158</v>
      </c>
      <c r="J36" t="s">
        <v>159</v>
      </c>
      <c r="K36" t="s">
        <v>160</v>
      </c>
      <c r="AF36" t="s">
        <v>68</v>
      </c>
      <c r="AG36">
        <v>15</v>
      </c>
      <c r="AH36">
        <v>36</v>
      </c>
      <c r="AI36">
        <v>5.1162430000000004E-3</v>
      </c>
      <c r="AJ36">
        <v>4.8262239999999996E-3</v>
      </c>
      <c r="AK36">
        <v>4.4915859999999997E-3</v>
      </c>
      <c r="AL36">
        <v>4.38004E-3</v>
      </c>
    </row>
    <row r="37" spans="2:38" x14ac:dyDescent="0.25">
      <c r="B37">
        <v>15</v>
      </c>
      <c r="C37">
        <v>0</v>
      </c>
      <c r="D37">
        <v>632.4</v>
      </c>
      <c r="E37">
        <v>501.8</v>
      </c>
      <c r="F37">
        <v>556.4</v>
      </c>
      <c r="G37">
        <v>521.20000000000005</v>
      </c>
      <c r="H37">
        <v>21.809630900131999</v>
      </c>
      <c r="I37">
        <v>13.429072938962999</v>
      </c>
      <c r="J37">
        <v>5.1048996072400996</v>
      </c>
      <c r="K37">
        <v>6.6738294853853999</v>
      </c>
      <c r="AF37" t="s">
        <v>64</v>
      </c>
      <c r="AG37">
        <v>15</v>
      </c>
      <c r="AH37">
        <v>36</v>
      </c>
      <c r="AI37">
        <v>5.7632100000000004E-3</v>
      </c>
      <c r="AJ37">
        <v>5.4583180000000002E-3</v>
      </c>
      <c r="AK37">
        <v>5.4508810000000003E-3</v>
      </c>
      <c r="AL37">
        <v>4.5956950000000003E-3</v>
      </c>
    </row>
    <row r="38" spans="2:38" x14ac:dyDescent="0.25">
      <c r="B38">
        <v>15</v>
      </c>
      <c r="C38">
        <v>2</v>
      </c>
      <c r="D38">
        <v>688</v>
      </c>
      <c r="E38">
        <v>489.2</v>
      </c>
      <c r="F38">
        <v>552.4</v>
      </c>
      <c r="G38">
        <v>512.6</v>
      </c>
      <c r="H38">
        <v>37.726648406663003</v>
      </c>
      <c r="I38">
        <v>17.416658692182999</v>
      </c>
      <c r="J38">
        <v>10.509995242624999</v>
      </c>
      <c r="K38">
        <v>5.8702640485756996</v>
      </c>
      <c r="AF38" t="s">
        <v>71</v>
      </c>
      <c r="AG38">
        <v>15</v>
      </c>
      <c r="AH38">
        <v>48</v>
      </c>
      <c r="AI38">
        <v>4.8634059999999998E-3</v>
      </c>
      <c r="AJ38">
        <v>7.7561649999999998E-3</v>
      </c>
      <c r="AK38">
        <v>5.2724080000000001E-3</v>
      </c>
      <c r="AL38">
        <v>5.4583180000000002E-3</v>
      </c>
    </row>
    <row r="39" spans="2:38" x14ac:dyDescent="0.25">
      <c r="B39">
        <v>15</v>
      </c>
      <c r="C39">
        <v>4</v>
      </c>
      <c r="D39">
        <v>670.6</v>
      </c>
      <c r="E39">
        <v>490.2</v>
      </c>
      <c r="F39">
        <v>566.6</v>
      </c>
      <c r="G39">
        <v>515.4</v>
      </c>
      <c r="H39">
        <v>33.561287222036</v>
      </c>
      <c r="I39">
        <v>17.074542453606</v>
      </c>
      <c r="J39">
        <v>3.9191835884530999</v>
      </c>
      <c r="K39">
        <v>5.6973678132977001</v>
      </c>
      <c r="AF39" t="s">
        <v>66</v>
      </c>
      <c r="AG39">
        <v>15</v>
      </c>
      <c r="AH39">
        <v>48</v>
      </c>
      <c r="AI39">
        <v>6.3506860000000004E-3</v>
      </c>
      <c r="AJ39">
        <v>7.1984350000000004E-3</v>
      </c>
      <c r="AK39">
        <v>5.755774E-3</v>
      </c>
      <c r="AL39">
        <v>6.0978480000000003E-3</v>
      </c>
    </row>
    <row r="40" spans="2:38" x14ac:dyDescent="0.25">
      <c r="B40">
        <v>15</v>
      </c>
      <c r="C40">
        <v>8</v>
      </c>
      <c r="D40">
        <v>673.6</v>
      </c>
      <c r="E40">
        <v>549.4</v>
      </c>
      <c r="F40">
        <v>554</v>
      </c>
      <c r="G40">
        <v>516.79999999999995</v>
      </c>
      <c r="H40">
        <v>34.666410255461997</v>
      </c>
      <c r="I40">
        <v>49.537460572782997</v>
      </c>
      <c r="J40">
        <v>6.1562975886486004</v>
      </c>
      <c r="K40">
        <v>4.4988887516808003</v>
      </c>
      <c r="AF40" t="s">
        <v>7</v>
      </c>
      <c r="AG40">
        <v>15</v>
      </c>
      <c r="AH40">
        <v>48</v>
      </c>
      <c r="AI40">
        <v>5.6962820000000004E-3</v>
      </c>
      <c r="AJ40">
        <v>5.2500979999999999E-3</v>
      </c>
      <c r="AK40">
        <v>5.1906069999999999E-3</v>
      </c>
      <c r="AL40">
        <v>4.9823879999999999E-3</v>
      </c>
    </row>
    <row r="41" spans="2:38" x14ac:dyDescent="0.25">
      <c r="B41">
        <v>15</v>
      </c>
      <c r="C41">
        <v>16</v>
      </c>
      <c r="D41">
        <v>711.4</v>
      </c>
      <c r="E41">
        <v>559.4</v>
      </c>
      <c r="F41">
        <v>562.79999999999995</v>
      </c>
      <c r="G41">
        <v>523.20000000000005</v>
      </c>
      <c r="H41">
        <v>32.147472684489998</v>
      </c>
      <c r="I41">
        <v>39.538082907495998</v>
      </c>
      <c r="J41">
        <v>8.7715449038353004</v>
      </c>
      <c r="K41">
        <v>7.8511145705562999</v>
      </c>
      <c r="AF41" t="s">
        <v>68</v>
      </c>
      <c r="AG41">
        <v>15</v>
      </c>
      <c r="AH41">
        <v>48</v>
      </c>
      <c r="AI41">
        <v>5.1162430000000004E-3</v>
      </c>
      <c r="AJ41">
        <v>5.8227009999999996E-3</v>
      </c>
      <c r="AK41">
        <v>4.7221140000000003E-3</v>
      </c>
      <c r="AL41">
        <v>6.0309200000000004E-3</v>
      </c>
    </row>
    <row r="42" spans="2:38" x14ac:dyDescent="0.25">
      <c r="B42">
        <v>15</v>
      </c>
      <c r="C42">
        <v>24</v>
      </c>
      <c r="D42">
        <v>708.8</v>
      </c>
      <c r="E42">
        <v>563.79999999999995</v>
      </c>
      <c r="F42">
        <v>602.20000000000005</v>
      </c>
      <c r="G42">
        <v>546.6</v>
      </c>
      <c r="H42">
        <v>24.904618045656001</v>
      </c>
      <c r="I42">
        <v>25.022789612671001</v>
      </c>
      <c r="J42">
        <v>13.384319183283001</v>
      </c>
      <c r="K42">
        <v>17.316466152192</v>
      </c>
      <c r="AF42" t="s">
        <v>64</v>
      </c>
      <c r="AG42">
        <v>15</v>
      </c>
      <c r="AH42">
        <v>48</v>
      </c>
      <c r="AI42">
        <v>6.0755389999999996E-3</v>
      </c>
      <c r="AJ42">
        <v>6.9084159999999997E-3</v>
      </c>
      <c r="AK42">
        <v>6.4027399999999996E-3</v>
      </c>
      <c r="AL42">
        <v>6.4994140000000002E-3</v>
      </c>
    </row>
    <row r="43" spans="2:38" x14ac:dyDescent="0.25">
      <c r="B43">
        <v>15</v>
      </c>
      <c r="C43">
        <v>36</v>
      </c>
      <c r="D43">
        <v>721.4</v>
      </c>
      <c r="E43">
        <v>539.4</v>
      </c>
      <c r="F43">
        <v>678.2</v>
      </c>
      <c r="G43">
        <v>616.4</v>
      </c>
      <c r="H43">
        <v>29.655690853528</v>
      </c>
      <c r="I43">
        <v>19.818173477896998</v>
      </c>
      <c r="J43">
        <v>34.022639521354002</v>
      </c>
      <c r="K43">
        <v>17.454512310575002</v>
      </c>
      <c r="AF43" t="s">
        <v>71</v>
      </c>
      <c r="AG43">
        <v>15</v>
      </c>
      <c r="AH43">
        <v>72</v>
      </c>
      <c r="AI43">
        <v>4.774169E-3</v>
      </c>
      <c r="AJ43">
        <v>8.1354219999999998E-3</v>
      </c>
      <c r="AK43">
        <v>5.0864980000000001E-3</v>
      </c>
      <c r="AL43">
        <v>6.0606660000000001E-3</v>
      </c>
    </row>
    <row r="44" spans="2:38" x14ac:dyDescent="0.25">
      <c r="B44">
        <v>15</v>
      </c>
      <c r="C44">
        <v>48</v>
      </c>
      <c r="D44">
        <v>755.8</v>
      </c>
      <c r="E44">
        <v>543</v>
      </c>
      <c r="F44">
        <v>735.4</v>
      </c>
      <c r="G44">
        <v>781.8</v>
      </c>
      <c r="H44">
        <v>37.717900259691</v>
      </c>
      <c r="I44">
        <v>20.037464909514</v>
      </c>
      <c r="J44">
        <v>38.367434107587002</v>
      </c>
      <c r="K44">
        <v>35.774851502137999</v>
      </c>
      <c r="AF44" t="s">
        <v>66</v>
      </c>
      <c r="AG44">
        <v>15</v>
      </c>
      <c r="AH44">
        <v>72</v>
      </c>
      <c r="AI44">
        <v>5.6144819999999996E-3</v>
      </c>
      <c r="AJ44">
        <v>1.0388651E-2</v>
      </c>
      <c r="AK44">
        <v>5.6442280000000003E-3</v>
      </c>
      <c r="AL44">
        <v>1.338552E-2</v>
      </c>
    </row>
    <row r="45" spans="2:38" x14ac:dyDescent="0.25">
      <c r="B45">
        <v>15</v>
      </c>
      <c r="C45">
        <v>72</v>
      </c>
      <c r="D45">
        <v>723</v>
      </c>
      <c r="E45">
        <v>524.6</v>
      </c>
      <c r="F45">
        <v>696</v>
      </c>
      <c r="G45">
        <v>1421</v>
      </c>
      <c r="H45">
        <v>28.667054260945999</v>
      </c>
      <c r="I45">
        <v>14.140721339451</v>
      </c>
      <c r="J45">
        <v>34.372954484593997</v>
      </c>
      <c r="K45">
        <v>165.41916454873001</v>
      </c>
      <c r="AF45" t="s">
        <v>7</v>
      </c>
      <c r="AG45">
        <v>15</v>
      </c>
      <c r="AH45">
        <v>72</v>
      </c>
      <c r="AI45">
        <v>5.562427E-3</v>
      </c>
      <c r="AJ45">
        <v>5.0195700000000001E-3</v>
      </c>
      <c r="AK45">
        <v>4.900588E-3</v>
      </c>
      <c r="AL45">
        <v>1.0448142000000001E-2</v>
      </c>
    </row>
    <row r="46" spans="2:38" x14ac:dyDescent="0.25">
      <c r="B46">
        <v>15</v>
      </c>
      <c r="C46">
        <v>96</v>
      </c>
      <c r="D46">
        <v>659.4</v>
      </c>
      <c r="E46">
        <v>572.6</v>
      </c>
      <c r="F46">
        <v>645.6</v>
      </c>
      <c r="G46">
        <v>1457.2</v>
      </c>
      <c r="H46">
        <v>18.869552193945001</v>
      </c>
      <c r="I46">
        <v>19.762590923257001</v>
      </c>
      <c r="J46">
        <v>21.067985190805999</v>
      </c>
      <c r="K46">
        <v>228.75191802475001</v>
      </c>
      <c r="AF46" t="s">
        <v>68</v>
      </c>
      <c r="AG46">
        <v>15</v>
      </c>
      <c r="AH46">
        <v>72</v>
      </c>
      <c r="AI46">
        <v>4.9972610000000002E-3</v>
      </c>
      <c r="AJ46">
        <v>4.8485330000000004E-3</v>
      </c>
      <c r="AK46">
        <v>4.4172220000000002E-3</v>
      </c>
      <c r="AL46">
        <v>1.1043054E-2</v>
      </c>
    </row>
    <row r="47" spans="2:38" x14ac:dyDescent="0.25">
      <c r="B47">
        <v>15</v>
      </c>
      <c r="C47">
        <v>120</v>
      </c>
      <c r="D47">
        <v>656.2</v>
      </c>
      <c r="E47">
        <v>539.79999999999995</v>
      </c>
      <c r="F47">
        <v>633</v>
      </c>
      <c r="G47">
        <v>1360.8</v>
      </c>
      <c r="H47">
        <v>10.499523798725001</v>
      </c>
      <c r="I47">
        <v>12.451505933019</v>
      </c>
      <c r="J47">
        <v>6.5192024052026003</v>
      </c>
      <c r="K47">
        <v>231.17685870346</v>
      </c>
      <c r="AF47" t="s">
        <v>64</v>
      </c>
      <c r="AG47">
        <v>15</v>
      </c>
      <c r="AH47">
        <v>72</v>
      </c>
      <c r="AI47">
        <v>5.9342470000000001E-3</v>
      </c>
      <c r="AJ47">
        <v>9.2062629999999993E-3</v>
      </c>
      <c r="AK47">
        <v>5.8301380000000003E-3</v>
      </c>
      <c r="AL47">
        <v>1.1898239999999999E-2</v>
      </c>
    </row>
    <row r="48" spans="2:38" x14ac:dyDescent="0.25">
      <c r="B48">
        <v>15</v>
      </c>
      <c r="C48">
        <v>144</v>
      </c>
      <c r="D48">
        <v>622.79999999999995</v>
      </c>
      <c r="E48">
        <v>571</v>
      </c>
      <c r="F48">
        <v>628.20000000000005</v>
      </c>
      <c r="G48">
        <v>1179.8</v>
      </c>
      <c r="H48">
        <v>11.629273408085</v>
      </c>
      <c r="I48">
        <v>22.002272609892</v>
      </c>
      <c r="J48">
        <v>12.507597691003999</v>
      </c>
      <c r="K48">
        <v>224.46255812496</v>
      </c>
      <c r="AF48" t="s">
        <v>71</v>
      </c>
      <c r="AG48">
        <v>15</v>
      </c>
      <c r="AH48">
        <v>96</v>
      </c>
      <c r="AI48">
        <v>4.64775E-3</v>
      </c>
      <c r="AJ48">
        <v>7.0199620000000003E-3</v>
      </c>
      <c r="AK48">
        <v>4.91546E-3</v>
      </c>
      <c r="AL48">
        <v>6.1052839999999999E-3</v>
      </c>
    </row>
    <row r="49" spans="2:38" x14ac:dyDescent="0.25">
      <c r="B49">
        <v>15</v>
      </c>
      <c r="C49">
        <v>171</v>
      </c>
      <c r="D49">
        <v>646.79999999999995</v>
      </c>
      <c r="E49">
        <v>645.6</v>
      </c>
      <c r="F49">
        <v>661.6</v>
      </c>
      <c r="G49">
        <v>1395</v>
      </c>
      <c r="H49">
        <v>18.268552214119001</v>
      </c>
      <c r="I49">
        <v>77.824546256307002</v>
      </c>
      <c r="J49">
        <v>29.827168823070998</v>
      </c>
      <c r="K49">
        <v>371.81863858606999</v>
      </c>
      <c r="AF49" t="s">
        <v>66</v>
      </c>
      <c r="AG49">
        <v>15</v>
      </c>
      <c r="AH49">
        <v>96</v>
      </c>
      <c r="AI49">
        <v>5.4136990000000001E-3</v>
      </c>
      <c r="AJ49">
        <v>8.4105680000000002E-3</v>
      </c>
      <c r="AK49">
        <v>4.9600790000000001E-3</v>
      </c>
      <c r="AL49">
        <v>1.0477887999999999E-2</v>
      </c>
    </row>
    <row r="50" spans="2:38" x14ac:dyDescent="0.25">
      <c r="B50">
        <v>15</v>
      </c>
      <c r="C50">
        <v>192</v>
      </c>
      <c r="D50">
        <v>620.4</v>
      </c>
      <c r="E50">
        <v>629.6</v>
      </c>
      <c r="F50">
        <v>700.4</v>
      </c>
      <c r="G50">
        <v>1288.2</v>
      </c>
      <c r="H50">
        <v>10.777754868245999</v>
      </c>
      <c r="I50">
        <v>74.190700225837006</v>
      </c>
      <c r="J50">
        <v>36.558993421592</v>
      </c>
      <c r="K50">
        <v>336.68953057675998</v>
      </c>
      <c r="AF50" t="s">
        <v>7</v>
      </c>
      <c r="AG50">
        <v>15</v>
      </c>
      <c r="AH50">
        <v>96</v>
      </c>
      <c r="AI50">
        <v>4.9675149999999996E-3</v>
      </c>
      <c r="AJ50">
        <v>4.64775E-3</v>
      </c>
      <c r="AK50">
        <v>4.6700589999999998E-3</v>
      </c>
      <c r="AL50">
        <v>1.5475147999999999E-2</v>
      </c>
    </row>
    <row r="51" spans="2:38" x14ac:dyDescent="0.25">
      <c r="B51">
        <v>150</v>
      </c>
      <c r="C51">
        <v>0</v>
      </c>
      <c r="D51">
        <v>696.4</v>
      </c>
      <c r="E51">
        <v>504.6</v>
      </c>
      <c r="F51">
        <v>556</v>
      </c>
      <c r="G51">
        <v>507</v>
      </c>
      <c r="H51">
        <v>27.976061195242998</v>
      </c>
      <c r="I51">
        <v>10.689246933250001</v>
      </c>
      <c r="J51">
        <v>18.430952227163999</v>
      </c>
      <c r="K51">
        <v>9.6591925128346006</v>
      </c>
      <c r="AF51" t="s">
        <v>68</v>
      </c>
      <c r="AG51">
        <v>15</v>
      </c>
      <c r="AH51">
        <v>96</v>
      </c>
      <c r="AI51">
        <v>4.8262239999999996E-3</v>
      </c>
      <c r="AJ51">
        <v>4.6923679999999997E-3</v>
      </c>
      <c r="AK51">
        <v>4.2684940000000003E-3</v>
      </c>
      <c r="AL51">
        <v>8.4403140000000008E-3</v>
      </c>
    </row>
    <row r="52" spans="2:38" x14ac:dyDescent="0.25">
      <c r="B52">
        <v>150</v>
      </c>
      <c r="C52">
        <v>2</v>
      </c>
      <c r="D52">
        <v>759.4</v>
      </c>
      <c r="E52">
        <v>479.6</v>
      </c>
      <c r="F52">
        <v>590</v>
      </c>
      <c r="G52">
        <v>504.6</v>
      </c>
      <c r="H52">
        <v>42.878432807182001</v>
      </c>
      <c r="I52">
        <v>19.684003657792999</v>
      </c>
      <c r="J52">
        <v>30.366099519035998</v>
      </c>
      <c r="K52">
        <v>8.8294960218576009</v>
      </c>
      <c r="AF52" t="s">
        <v>64</v>
      </c>
      <c r="AG52">
        <v>15</v>
      </c>
      <c r="AH52">
        <v>96</v>
      </c>
      <c r="AI52">
        <v>4.6626230000000003E-3</v>
      </c>
      <c r="AJ52">
        <v>7.8825839999999998E-3</v>
      </c>
      <c r="AK52">
        <v>5.1906069999999999E-3</v>
      </c>
      <c r="AL52">
        <v>1.3682975999999999E-2</v>
      </c>
    </row>
    <row r="53" spans="2:38" x14ac:dyDescent="0.25">
      <c r="B53">
        <v>150</v>
      </c>
      <c r="C53">
        <v>4</v>
      </c>
      <c r="D53">
        <v>692.2</v>
      </c>
      <c r="E53">
        <v>498.4</v>
      </c>
      <c r="F53">
        <v>597</v>
      </c>
      <c r="G53">
        <v>503.4</v>
      </c>
      <c r="H53">
        <v>56.521146485187003</v>
      </c>
      <c r="I53">
        <v>15.825928092848001</v>
      </c>
      <c r="J53">
        <v>20.952326839756999</v>
      </c>
      <c r="K53">
        <v>7.5206382707852999</v>
      </c>
      <c r="AF53" t="s">
        <v>71</v>
      </c>
      <c r="AG53">
        <v>15</v>
      </c>
      <c r="AH53">
        <v>120</v>
      </c>
      <c r="AI53">
        <v>4.6031320000000002E-3</v>
      </c>
      <c r="AJ53">
        <v>7.4735820000000003E-3</v>
      </c>
      <c r="AK53">
        <v>4.6849320000000002E-3</v>
      </c>
      <c r="AL53">
        <v>5.6591000000000002E-3</v>
      </c>
    </row>
    <row r="54" spans="2:38" x14ac:dyDescent="0.25">
      <c r="B54">
        <v>150</v>
      </c>
      <c r="C54">
        <v>8</v>
      </c>
      <c r="D54">
        <v>743</v>
      </c>
      <c r="E54">
        <v>512.79999999999995</v>
      </c>
      <c r="F54">
        <v>601.79999999999995</v>
      </c>
      <c r="G54">
        <v>551</v>
      </c>
      <c r="H54">
        <v>31.208973068654</v>
      </c>
      <c r="I54">
        <v>18.103590804037001</v>
      </c>
      <c r="J54">
        <v>16.909760495051</v>
      </c>
      <c r="K54">
        <v>28.349603171826001</v>
      </c>
      <c r="AF54" t="s">
        <v>66</v>
      </c>
      <c r="AG54">
        <v>15</v>
      </c>
      <c r="AH54">
        <v>120</v>
      </c>
      <c r="AI54">
        <v>5.0567520000000003E-3</v>
      </c>
      <c r="AJ54">
        <v>7.6000010000000003E-3</v>
      </c>
      <c r="AK54">
        <v>4.7667320000000001E-3</v>
      </c>
      <c r="AL54">
        <v>9.6970660000000007E-3</v>
      </c>
    </row>
    <row r="55" spans="2:38" x14ac:dyDescent="0.25">
      <c r="B55">
        <v>150</v>
      </c>
      <c r="C55">
        <v>16</v>
      </c>
      <c r="D55">
        <v>716.2</v>
      </c>
      <c r="E55">
        <v>532</v>
      </c>
      <c r="F55">
        <v>621.79999999999995</v>
      </c>
      <c r="G55">
        <v>552.20000000000005</v>
      </c>
      <c r="H55">
        <v>18.502432272541999</v>
      </c>
      <c r="I55">
        <v>22.693611435819999</v>
      </c>
      <c r="J55">
        <v>34.943382778432003</v>
      </c>
      <c r="K55">
        <v>19.056232576247002</v>
      </c>
      <c r="AF55" t="s">
        <v>7</v>
      </c>
      <c r="AG55">
        <v>15</v>
      </c>
      <c r="AH55">
        <v>120</v>
      </c>
      <c r="AI55">
        <v>4.9972610000000002E-3</v>
      </c>
      <c r="AJ55">
        <v>4.9080240000000004E-3</v>
      </c>
      <c r="AK55">
        <v>4.5585130000000001E-3</v>
      </c>
      <c r="AL55">
        <v>1.5170256E-2</v>
      </c>
    </row>
    <row r="56" spans="2:38" x14ac:dyDescent="0.25">
      <c r="B56">
        <v>150</v>
      </c>
      <c r="C56">
        <v>24</v>
      </c>
      <c r="D56">
        <v>732.2</v>
      </c>
      <c r="E56">
        <v>550</v>
      </c>
      <c r="F56">
        <v>652.79999999999995</v>
      </c>
      <c r="G56">
        <v>596.6</v>
      </c>
      <c r="H56">
        <v>23.994582721939999</v>
      </c>
      <c r="I56">
        <v>20.146960068456998</v>
      </c>
      <c r="J56">
        <v>37.980784615381999</v>
      </c>
      <c r="K56">
        <v>34.209063126604001</v>
      </c>
      <c r="AF56" t="s">
        <v>68</v>
      </c>
      <c r="AG56">
        <v>15</v>
      </c>
      <c r="AH56">
        <v>120</v>
      </c>
      <c r="AI56">
        <v>4.8782779999999998E-3</v>
      </c>
      <c r="AJ56">
        <v>5.6591000000000002E-3</v>
      </c>
      <c r="AK56">
        <v>4.6774959999999997E-3</v>
      </c>
      <c r="AL56">
        <v>7.4364000000000001E-3</v>
      </c>
    </row>
    <row r="57" spans="2:38" x14ac:dyDescent="0.25">
      <c r="B57">
        <v>150</v>
      </c>
      <c r="C57">
        <v>36</v>
      </c>
      <c r="D57">
        <v>717</v>
      </c>
      <c r="E57">
        <v>549.79999999999995</v>
      </c>
      <c r="F57">
        <v>655.8</v>
      </c>
      <c r="G57">
        <v>640.79999999999995</v>
      </c>
      <c r="H57">
        <v>28.828805039405001</v>
      </c>
      <c r="I57">
        <v>13.354400023962</v>
      </c>
      <c r="J57">
        <v>46.872593271547998</v>
      </c>
      <c r="K57">
        <v>30.669854906731999</v>
      </c>
      <c r="AF57" t="s">
        <v>64</v>
      </c>
      <c r="AG57">
        <v>15</v>
      </c>
      <c r="AH57">
        <v>120</v>
      </c>
      <c r="AI57">
        <v>4.8634059999999998E-3</v>
      </c>
      <c r="AJ57">
        <v>6.811742E-3</v>
      </c>
      <c r="AK57">
        <v>4.8485330000000004E-3</v>
      </c>
      <c r="AL57">
        <v>1.2634444E-2</v>
      </c>
    </row>
    <row r="58" spans="2:38" x14ac:dyDescent="0.25">
      <c r="B58">
        <v>150</v>
      </c>
      <c r="C58">
        <v>48</v>
      </c>
      <c r="D58">
        <v>885.8</v>
      </c>
      <c r="E58">
        <v>603</v>
      </c>
      <c r="F58">
        <v>786.2</v>
      </c>
      <c r="G58">
        <v>807</v>
      </c>
      <c r="H58">
        <v>61.737670833941003</v>
      </c>
      <c r="I58">
        <v>23.579652245102999</v>
      </c>
      <c r="J58">
        <v>81.249861538344007</v>
      </c>
      <c r="K58">
        <v>71.255876950607004</v>
      </c>
      <c r="AF58" t="s">
        <v>71</v>
      </c>
      <c r="AG58">
        <v>15</v>
      </c>
      <c r="AH58">
        <v>144</v>
      </c>
      <c r="AI58">
        <v>4.4544040000000003E-3</v>
      </c>
      <c r="AJ58">
        <v>6.4696679999999996E-3</v>
      </c>
      <c r="AK58">
        <v>4.6105679999999998E-3</v>
      </c>
      <c r="AL58">
        <v>4.9749520000000004E-3</v>
      </c>
    </row>
    <row r="59" spans="2:38" x14ac:dyDescent="0.25">
      <c r="B59">
        <v>150</v>
      </c>
      <c r="C59">
        <v>72</v>
      </c>
      <c r="D59">
        <v>1011.2</v>
      </c>
      <c r="E59">
        <v>572.20000000000005</v>
      </c>
      <c r="F59">
        <v>1002.8</v>
      </c>
      <c r="G59">
        <v>1800.6</v>
      </c>
      <c r="H59">
        <v>149.86507264869999</v>
      </c>
      <c r="I59">
        <v>17.819652072922</v>
      </c>
      <c r="J59">
        <v>185.27962651084999</v>
      </c>
      <c r="K59">
        <v>170.63516636379001</v>
      </c>
      <c r="AF59" t="s">
        <v>66</v>
      </c>
      <c r="AG59">
        <v>15</v>
      </c>
      <c r="AH59">
        <v>144</v>
      </c>
      <c r="AI59">
        <v>4.7221140000000003E-3</v>
      </c>
      <c r="AJ59">
        <v>7.06458E-3</v>
      </c>
      <c r="AK59">
        <v>4.8634059999999998E-3</v>
      </c>
      <c r="AL59">
        <v>7.3620359999999998E-3</v>
      </c>
    </row>
    <row r="60" spans="2:38" x14ac:dyDescent="0.25">
      <c r="B60">
        <v>150</v>
      </c>
      <c r="C60">
        <v>96</v>
      </c>
      <c r="D60">
        <v>878.2</v>
      </c>
      <c r="E60">
        <v>571.79999999999995</v>
      </c>
      <c r="F60">
        <v>840.4</v>
      </c>
      <c r="G60">
        <v>1999</v>
      </c>
      <c r="H60">
        <v>106.42058071632999</v>
      </c>
      <c r="I60">
        <v>16.520895859486998</v>
      </c>
      <c r="J60">
        <v>114.51707296294001</v>
      </c>
      <c r="K60">
        <v>138.46840794925001</v>
      </c>
      <c r="AF60" t="s">
        <v>7</v>
      </c>
      <c r="AG60">
        <v>15</v>
      </c>
      <c r="AH60">
        <v>144</v>
      </c>
      <c r="AI60">
        <v>4.4841489999999998E-3</v>
      </c>
      <c r="AJ60">
        <v>1.2545206999999999E-2</v>
      </c>
      <c r="AK60">
        <v>4.91546E-3</v>
      </c>
      <c r="AL60">
        <v>1.3980431999999999E-2</v>
      </c>
    </row>
    <row r="61" spans="2:38" x14ac:dyDescent="0.25">
      <c r="B61">
        <v>150</v>
      </c>
      <c r="C61">
        <v>120</v>
      </c>
      <c r="D61">
        <v>872.8</v>
      </c>
      <c r="E61">
        <v>564.79999999999995</v>
      </c>
      <c r="F61">
        <v>831.2</v>
      </c>
      <c r="G61">
        <v>2417.6</v>
      </c>
      <c r="H61">
        <v>70.493545803854005</v>
      </c>
      <c r="I61">
        <v>13.749181793838</v>
      </c>
      <c r="J61">
        <v>99.974196670940998</v>
      </c>
      <c r="K61">
        <v>142.04140241492999</v>
      </c>
      <c r="AF61" t="s">
        <v>68</v>
      </c>
      <c r="AG61">
        <v>15</v>
      </c>
      <c r="AH61">
        <v>144</v>
      </c>
      <c r="AI61">
        <v>4.9228969999999999E-3</v>
      </c>
      <c r="AJ61">
        <v>4.6254410000000001E-3</v>
      </c>
      <c r="AK61">
        <v>4.4469669999999996E-3</v>
      </c>
      <c r="AL61">
        <v>6.3060670000000003E-3</v>
      </c>
    </row>
    <row r="62" spans="2:38" x14ac:dyDescent="0.25">
      <c r="B62">
        <v>150</v>
      </c>
      <c r="C62">
        <v>144</v>
      </c>
      <c r="D62">
        <v>986.4</v>
      </c>
      <c r="E62">
        <v>617.4</v>
      </c>
      <c r="F62">
        <v>898.8</v>
      </c>
      <c r="G62">
        <v>1997</v>
      </c>
      <c r="H62">
        <v>183.32173902732001</v>
      </c>
      <c r="I62">
        <v>32.058696168122999</v>
      </c>
      <c r="J62">
        <v>97.175820037703005</v>
      </c>
      <c r="K62">
        <v>114.67519348142</v>
      </c>
      <c r="AF62" t="s">
        <v>64</v>
      </c>
      <c r="AG62">
        <v>15</v>
      </c>
      <c r="AH62">
        <v>144</v>
      </c>
      <c r="AI62">
        <v>4.5733859999999996E-3</v>
      </c>
      <c r="AJ62">
        <v>5.9714290000000003E-3</v>
      </c>
      <c r="AK62">
        <v>4.521331E-3</v>
      </c>
      <c r="AL62">
        <v>1.1243837E-2</v>
      </c>
    </row>
    <row r="63" spans="2:38" x14ac:dyDescent="0.25">
      <c r="B63">
        <v>150</v>
      </c>
      <c r="C63">
        <v>171</v>
      </c>
      <c r="D63">
        <v>1090.5999999999999</v>
      </c>
      <c r="E63">
        <v>653.6</v>
      </c>
      <c r="F63">
        <v>811.8</v>
      </c>
      <c r="G63">
        <v>2066.4</v>
      </c>
      <c r="H63">
        <v>322.92856795273002</v>
      </c>
      <c r="I63">
        <v>39.875556422450003</v>
      </c>
      <c r="J63">
        <v>77.516062851515002</v>
      </c>
      <c r="K63">
        <v>166.24397733452</v>
      </c>
      <c r="AF63" t="s">
        <v>71</v>
      </c>
      <c r="AG63">
        <v>15</v>
      </c>
      <c r="AH63">
        <v>171</v>
      </c>
      <c r="AI63">
        <v>4.5436399999999998E-3</v>
      </c>
      <c r="AJ63">
        <v>1.7505285999999998E-2</v>
      </c>
      <c r="AK63">
        <v>5.7929560000000001E-3</v>
      </c>
      <c r="AL63">
        <v>5.6144819999999996E-3</v>
      </c>
    </row>
    <row r="64" spans="2:38" x14ac:dyDescent="0.25">
      <c r="B64">
        <v>150</v>
      </c>
      <c r="C64">
        <v>192</v>
      </c>
      <c r="D64">
        <v>784.2</v>
      </c>
      <c r="E64">
        <v>678</v>
      </c>
      <c r="F64">
        <v>760.8</v>
      </c>
      <c r="G64">
        <v>1799.4</v>
      </c>
      <c r="H64">
        <v>42.590374499409997</v>
      </c>
      <c r="I64">
        <v>49.184347103524999</v>
      </c>
      <c r="J64">
        <v>76.480978027218995</v>
      </c>
      <c r="K64">
        <v>158.89512264384001</v>
      </c>
      <c r="AF64" t="s">
        <v>66</v>
      </c>
      <c r="AG64">
        <v>15</v>
      </c>
      <c r="AH64">
        <v>171</v>
      </c>
      <c r="AI64">
        <v>5.2649710000000002E-3</v>
      </c>
      <c r="AJ64">
        <v>7.5405100000000003E-3</v>
      </c>
      <c r="AK64">
        <v>4.7295499999999999E-3</v>
      </c>
      <c r="AL64">
        <v>7.2876720000000002E-3</v>
      </c>
    </row>
    <row r="65" spans="3:38" x14ac:dyDescent="0.25">
      <c r="AF65" t="s">
        <v>7</v>
      </c>
      <c r="AG65">
        <v>15</v>
      </c>
      <c r="AH65">
        <v>171</v>
      </c>
      <c r="AI65">
        <v>4.7146779999999999E-3</v>
      </c>
      <c r="AJ65">
        <v>4.900588E-3</v>
      </c>
      <c r="AK65">
        <v>4.8113510000000002E-3</v>
      </c>
      <c r="AL65">
        <v>2.0338553999999998E-2</v>
      </c>
    </row>
    <row r="66" spans="3:38" x14ac:dyDescent="0.25">
      <c r="AF66" t="s">
        <v>68</v>
      </c>
      <c r="AG66">
        <v>15</v>
      </c>
      <c r="AH66">
        <v>171</v>
      </c>
      <c r="AI66">
        <v>4.9600790000000001E-3</v>
      </c>
      <c r="AJ66">
        <v>4.7221140000000003E-3</v>
      </c>
      <c r="AK66">
        <v>4.6998049999999996E-3</v>
      </c>
      <c r="AL66">
        <v>6.2168299999999996E-3</v>
      </c>
    </row>
    <row r="67" spans="3:38" x14ac:dyDescent="0.25">
      <c r="AF67" t="s">
        <v>64</v>
      </c>
      <c r="AG67">
        <v>15</v>
      </c>
      <c r="AH67">
        <v>171</v>
      </c>
      <c r="AI67">
        <v>4.56595E-3</v>
      </c>
      <c r="AJ67">
        <v>5.8821919999999996E-3</v>
      </c>
      <c r="AK67">
        <v>4.56595E-3</v>
      </c>
      <c r="AL67">
        <v>1.2411352E-2</v>
      </c>
    </row>
    <row r="68" spans="3:38" x14ac:dyDescent="0.25">
      <c r="AF68" t="s">
        <v>71</v>
      </c>
      <c r="AG68">
        <v>15</v>
      </c>
      <c r="AH68">
        <v>192</v>
      </c>
      <c r="AI68">
        <v>4.3726030000000001E-3</v>
      </c>
      <c r="AJ68">
        <v>6.2837580000000004E-3</v>
      </c>
      <c r="AK68">
        <v>6.1127209999999998E-3</v>
      </c>
      <c r="AL68">
        <v>5.227789E-3</v>
      </c>
    </row>
    <row r="69" spans="3:38" x14ac:dyDescent="0.25">
      <c r="AF69" t="s">
        <v>66</v>
      </c>
      <c r="AG69">
        <v>15</v>
      </c>
      <c r="AH69">
        <v>192</v>
      </c>
      <c r="AI69">
        <v>4.8782779999999998E-3</v>
      </c>
      <c r="AJ69">
        <v>6.5737779999999997E-3</v>
      </c>
      <c r="AK69">
        <v>5.3988259999999998E-3</v>
      </c>
      <c r="AL69">
        <v>6.5589050000000003E-3</v>
      </c>
    </row>
    <row r="70" spans="3:38" x14ac:dyDescent="0.25">
      <c r="AF70" t="s">
        <v>7</v>
      </c>
      <c r="AG70">
        <v>15</v>
      </c>
      <c r="AH70">
        <v>192</v>
      </c>
      <c r="AI70">
        <v>4.5956950000000003E-3</v>
      </c>
      <c r="AJ70">
        <v>4.9749520000000004E-3</v>
      </c>
      <c r="AK70">
        <v>4.8187869999999997E-3</v>
      </c>
      <c r="AL70">
        <v>1.8248925999999999E-2</v>
      </c>
    </row>
    <row r="71" spans="3:38" x14ac:dyDescent="0.25">
      <c r="C71" t="s">
        <v>91</v>
      </c>
      <c r="D71" t="s">
        <v>231</v>
      </c>
      <c r="E71" t="s">
        <v>232</v>
      </c>
      <c r="F71" t="s">
        <v>233</v>
      </c>
      <c r="G71" t="s">
        <v>234</v>
      </c>
      <c r="H71" t="s">
        <v>235</v>
      </c>
      <c r="I71" t="s">
        <v>236</v>
      </c>
      <c r="J71" t="s">
        <v>237</v>
      </c>
      <c r="K71" t="s">
        <v>238</v>
      </c>
      <c r="L71" t="s">
        <v>239</v>
      </c>
      <c r="AF71" t="s">
        <v>68</v>
      </c>
      <c r="AG71">
        <v>15</v>
      </c>
      <c r="AH71">
        <v>192</v>
      </c>
      <c r="AI71">
        <v>4.6105679999999998E-3</v>
      </c>
      <c r="AJ71">
        <v>5.1831710000000003E-3</v>
      </c>
      <c r="AK71">
        <v>5.1906069999999999E-3</v>
      </c>
      <c r="AL71">
        <v>5.6665370000000001E-3</v>
      </c>
    </row>
    <row r="72" spans="3:38" x14ac:dyDescent="0.25">
      <c r="C72" t="s">
        <v>240</v>
      </c>
      <c r="D72">
        <v>10</v>
      </c>
      <c r="E72">
        <v>5.7404546000000001E-2</v>
      </c>
      <c r="F72">
        <v>5.8658323200000001E-2</v>
      </c>
      <c r="G72">
        <v>1.1289121867E-3</v>
      </c>
      <c r="H72">
        <v>8.0346855449999995E-4</v>
      </c>
      <c r="I72">
        <v>5.4687285000000002E-2</v>
      </c>
      <c r="J72">
        <v>5.5616835000000003E-2</v>
      </c>
      <c r="K72">
        <v>6.0569476999999997E-2</v>
      </c>
      <c r="L72">
        <v>6.0301766999999999E-2</v>
      </c>
      <c r="AF72" t="s">
        <v>64</v>
      </c>
      <c r="AG72">
        <v>15</v>
      </c>
      <c r="AH72">
        <v>192</v>
      </c>
      <c r="AI72">
        <v>4.6105679999999998E-3</v>
      </c>
      <c r="AJ72">
        <v>6.1424660000000001E-3</v>
      </c>
      <c r="AK72">
        <v>4.521331E-3</v>
      </c>
      <c r="AL72">
        <v>1.2195696000000001E-2</v>
      </c>
    </row>
    <row r="73" spans="3:38" x14ac:dyDescent="0.25">
      <c r="C73" t="s">
        <v>241</v>
      </c>
      <c r="D73">
        <v>10</v>
      </c>
      <c r="E73">
        <v>6.5238050199999995E-2</v>
      </c>
      <c r="F73">
        <v>7.5904822600000005E-2</v>
      </c>
      <c r="G73">
        <v>9.2551805280000001E-4</v>
      </c>
      <c r="H73">
        <v>4.0711722497999998E-3</v>
      </c>
      <c r="I73">
        <v>6.2845017000000003E-2</v>
      </c>
      <c r="J73">
        <v>6.2413705999999999E-2</v>
      </c>
      <c r="K73">
        <v>6.7760477E-2</v>
      </c>
      <c r="L73">
        <v>8.4455195999999996E-2</v>
      </c>
      <c r="AF73" t="s">
        <v>70</v>
      </c>
      <c r="AG73">
        <v>150</v>
      </c>
      <c r="AH73">
        <v>0</v>
      </c>
      <c r="AI73">
        <v>5.562427E-3</v>
      </c>
      <c r="AK73">
        <v>3.9561650000000002E-3</v>
      </c>
      <c r="AL73">
        <v>3.53229E-3</v>
      </c>
    </row>
    <row r="74" spans="3:38" x14ac:dyDescent="0.25">
      <c r="C74" t="s">
        <v>242</v>
      </c>
      <c r="D74">
        <v>10</v>
      </c>
      <c r="E74">
        <v>7.0575898200000001E-2</v>
      </c>
      <c r="F74">
        <v>8.6006428600000004E-2</v>
      </c>
      <c r="G74">
        <v>1.7454236656000001E-3</v>
      </c>
      <c r="H74">
        <v>5.1286048760000001E-3</v>
      </c>
      <c r="I74">
        <v>6.5916249999999996E-2</v>
      </c>
      <c r="J74">
        <v>7.1932297000000006E-2</v>
      </c>
      <c r="K74">
        <v>7.5338166999999998E-2</v>
      </c>
      <c r="L74">
        <v>0.10147711600000001</v>
      </c>
      <c r="AF74" t="s">
        <v>65</v>
      </c>
      <c r="AG74">
        <v>150</v>
      </c>
      <c r="AH74">
        <v>0</v>
      </c>
      <c r="AI74">
        <v>5.5029359999999999E-3</v>
      </c>
      <c r="AK74">
        <v>4.1941299999999999E-3</v>
      </c>
      <c r="AL74">
        <v>3.9338560000000003E-3</v>
      </c>
    </row>
    <row r="75" spans="3:38" x14ac:dyDescent="0.25">
      <c r="C75" t="s">
        <v>243</v>
      </c>
      <c r="D75">
        <v>10</v>
      </c>
      <c r="E75">
        <v>9.3966350599999998E-2</v>
      </c>
      <c r="F75">
        <v>0.12450467060000001</v>
      </c>
      <c r="G75">
        <v>1.06042842857E-2</v>
      </c>
      <c r="H75">
        <v>4.9792448993999996E-3</v>
      </c>
      <c r="I75">
        <v>6.7388657000000005E-2</v>
      </c>
      <c r="J75">
        <v>0.10540353500000001</v>
      </c>
      <c r="K75">
        <v>0.12693191100000001</v>
      </c>
      <c r="L75">
        <v>0.13276204999999999</v>
      </c>
      <c r="AF75" t="s">
        <v>69</v>
      </c>
      <c r="AG75">
        <v>150</v>
      </c>
      <c r="AH75">
        <v>0</v>
      </c>
      <c r="AI75">
        <v>5.3318990000000002E-3</v>
      </c>
      <c r="AK75">
        <v>4.045402E-3</v>
      </c>
      <c r="AL75">
        <v>3.9041100000000001E-3</v>
      </c>
    </row>
    <row r="76" spans="3:38" x14ac:dyDescent="0.25">
      <c r="AF76" t="s">
        <v>67</v>
      </c>
      <c r="AG76">
        <v>150</v>
      </c>
      <c r="AH76">
        <v>0</v>
      </c>
      <c r="AI76">
        <v>5.0790610000000002E-3</v>
      </c>
      <c r="AK76">
        <v>4.6328769999999997E-3</v>
      </c>
      <c r="AL76">
        <v>3.7330729999999999E-3</v>
      </c>
    </row>
    <row r="77" spans="3:38" x14ac:dyDescent="0.25">
      <c r="AF77" t="s">
        <v>63</v>
      </c>
      <c r="AG77">
        <v>150</v>
      </c>
      <c r="AH77">
        <v>0</v>
      </c>
      <c r="AI77">
        <v>4.4172220000000002E-3</v>
      </c>
      <c r="AK77">
        <v>3.8446190000000001E-3</v>
      </c>
      <c r="AL77">
        <v>3.7479459999999998E-3</v>
      </c>
    </row>
    <row r="78" spans="3:38" x14ac:dyDescent="0.25">
      <c r="AF78" t="s">
        <v>70</v>
      </c>
      <c r="AG78">
        <v>150</v>
      </c>
      <c r="AH78">
        <v>2</v>
      </c>
      <c r="AI78">
        <v>6.1201570000000002E-3</v>
      </c>
      <c r="AK78">
        <v>3.8297460000000002E-3</v>
      </c>
      <c r="AL78">
        <v>3.5843450000000001E-3</v>
      </c>
    </row>
    <row r="79" spans="3:38" x14ac:dyDescent="0.25">
      <c r="AF79" t="s">
        <v>65</v>
      </c>
      <c r="AG79">
        <v>150</v>
      </c>
      <c r="AH79">
        <v>2</v>
      </c>
      <c r="AI79">
        <v>6.2317029999999999E-3</v>
      </c>
      <c r="AK79">
        <v>4.313112E-3</v>
      </c>
      <c r="AL79">
        <v>3.9784740000000001E-3</v>
      </c>
    </row>
    <row r="80" spans="3:38" x14ac:dyDescent="0.25">
      <c r="AF80" t="s">
        <v>69</v>
      </c>
      <c r="AG80">
        <v>150</v>
      </c>
      <c r="AH80">
        <v>2</v>
      </c>
      <c r="AI80">
        <v>6.0978480000000003E-3</v>
      </c>
      <c r="AK80">
        <v>5.0641879999999998E-3</v>
      </c>
      <c r="AL80">
        <v>3.792564E-3</v>
      </c>
    </row>
    <row r="81" spans="32:38" x14ac:dyDescent="0.25">
      <c r="AF81" t="s">
        <v>67</v>
      </c>
      <c r="AG81">
        <v>150</v>
      </c>
      <c r="AH81">
        <v>2</v>
      </c>
      <c r="AI81">
        <v>5.1459890000000001E-3</v>
      </c>
      <c r="AK81">
        <v>4.0156560000000003E-3</v>
      </c>
      <c r="AL81">
        <v>3.6884539999999999E-3</v>
      </c>
    </row>
    <row r="82" spans="32:38" x14ac:dyDescent="0.25">
      <c r="AF82" t="s">
        <v>63</v>
      </c>
      <c r="AG82">
        <v>150</v>
      </c>
      <c r="AH82">
        <v>2</v>
      </c>
      <c r="AI82">
        <v>4.6403140000000004E-3</v>
      </c>
      <c r="AK82">
        <v>4.7146779999999999E-3</v>
      </c>
      <c r="AL82">
        <v>3.7182000000000001E-3</v>
      </c>
    </row>
    <row r="83" spans="32:38" x14ac:dyDescent="0.25">
      <c r="AF83" t="s">
        <v>70</v>
      </c>
      <c r="AG83">
        <v>150</v>
      </c>
      <c r="AH83">
        <v>4</v>
      </c>
      <c r="AI83">
        <v>6.0532299999999997E-3</v>
      </c>
      <c r="AK83">
        <v>3.9412919999999999E-3</v>
      </c>
      <c r="AL83">
        <v>3.5694720000000002E-3</v>
      </c>
    </row>
    <row r="84" spans="32:38" x14ac:dyDescent="0.25">
      <c r="AF84" t="s">
        <v>65</v>
      </c>
      <c r="AG84">
        <v>150</v>
      </c>
      <c r="AH84">
        <v>4</v>
      </c>
      <c r="AI84">
        <v>4.1792569999999996E-3</v>
      </c>
      <c r="AK84">
        <v>4.2982389999999997E-3</v>
      </c>
      <c r="AL84">
        <v>3.8669279999999999E-3</v>
      </c>
    </row>
    <row r="85" spans="32:38" x14ac:dyDescent="0.25">
      <c r="AF85" t="s">
        <v>69</v>
      </c>
      <c r="AG85">
        <v>150</v>
      </c>
      <c r="AH85">
        <v>4</v>
      </c>
      <c r="AI85">
        <v>5.8301380000000003E-3</v>
      </c>
      <c r="AK85">
        <v>4.8782779999999998E-3</v>
      </c>
      <c r="AL85">
        <v>3.792564E-3</v>
      </c>
    </row>
    <row r="86" spans="32:38" x14ac:dyDescent="0.25">
      <c r="AF86" t="s">
        <v>67</v>
      </c>
      <c r="AG86">
        <v>150</v>
      </c>
      <c r="AH86">
        <v>4</v>
      </c>
      <c r="AI86">
        <v>5.5847359999999999E-3</v>
      </c>
      <c r="AK86">
        <v>4.4915859999999997E-3</v>
      </c>
      <c r="AL86">
        <v>3.8297460000000002E-3</v>
      </c>
    </row>
    <row r="87" spans="32:38" x14ac:dyDescent="0.25">
      <c r="AF87" t="s">
        <v>63</v>
      </c>
      <c r="AG87">
        <v>150</v>
      </c>
      <c r="AH87">
        <v>4</v>
      </c>
      <c r="AI87">
        <v>4.0900199999999998E-3</v>
      </c>
      <c r="AK87">
        <v>4.5882589999999999E-3</v>
      </c>
      <c r="AL87">
        <v>3.658709E-3</v>
      </c>
    </row>
    <row r="88" spans="32:38" x14ac:dyDescent="0.25">
      <c r="AF88" t="s">
        <v>70</v>
      </c>
      <c r="AG88">
        <v>150</v>
      </c>
      <c r="AH88">
        <v>8</v>
      </c>
      <c r="AI88">
        <v>5.7037190000000003E-3</v>
      </c>
      <c r="AK88">
        <v>4.3205479999999996E-3</v>
      </c>
      <c r="AL88">
        <v>3.6066539999999999E-3</v>
      </c>
    </row>
    <row r="89" spans="32:38" x14ac:dyDescent="0.25">
      <c r="AF89" t="s">
        <v>65</v>
      </c>
      <c r="AG89">
        <v>150</v>
      </c>
      <c r="AH89">
        <v>8</v>
      </c>
      <c r="AI89">
        <v>6.0904119999999999E-3</v>
      </c>
      <c r="AK89">
        <v>4.2238750000000002E-3</v>
      </c>
      <c r="AL89">
        <v>4.8262239999999996E-3</v>
      </c>
    </row>
    <row r="90" spans="32:38" x14ac:dyDescent="0.25">
      <c r="AF90" t="s">
        <v>69</v>
      </c>
      <c r="AG90">
        <v>150</v>
      </c>
      <c r="AH90">
        <v>8</v>
      </c>
      <c r="AI90">
        <v>5.688846E-3</v>
      </c>
      <c r="AK90">
        <v>4.9452059999999997E-3</v>
      </c>
      <c r="AL90">
        <v>4.1346380000000004E-3</v>
      </c>
    </row>
    <row r="91" spans="32:38" x14ac:dyDescent="0.25">
      <c r="AF91" t="s">
        <v>67</v>
      </c>
      <c r="AG91">
        <v>150</v>
      </c>
      <c r="AH91">
        <v>8</v>
      </c>
      <c r="AI91">
        <v>5.4508810000000003E-3</v>
      </c>
      <c r="AK91">
        <v>4.4990220000000001E-3</v>
      </c>
      <c r="AL91">
        <v>3.7628179999999998E-3</v>
      </c>
    </row>
    <row r="92" spans="32:38" x14ac:dyDescent="0.25">
      <c r="AF92" t="s">
        <v>63</v>
      </c>
      <c r="AG92">
        <v>150</v>
      </c>
      <c r="AH92">
        <v>8</v>
      </c>
      <c r="AI92">
        <v>4.6923679999999997E-3</v>
      </c>
      <c r="AK92">
        <v>4.3874760000000004E-3</v>
      </c>
      <c r="AL92">
        <v>4.1569479999999997E-3</v>
      </c>
    </row>
    <row r="93" spans="32:38" x14ac:dyDescent="0.25">
      <c r="AF93" t="s">
        <v>70</v>
      </c>
      <c r="AG93">
        <v>150</v>
      </c>
      <c r="AH93">
        <v>16</v>
      </c>
      <c r="AI93">
        <v>5.421136E-3</v>
      </c>
      <c r="AK93">
        <v>4.4320940000000001E-3</v>
      </c>
      <c r="AL93">
        <v>4.3726030000000001E-3</v>
      </c>
    </row>
    <row r="94" spans="32:38" x14ac:dyDescent="0.25">
      <c r="AF94" t="s">
        <v>65</v>
      </c>
      <c r="AG94">
        <v>150</v>
      </c>
      <c r="AH94">
        <v>16</v>
      </c>
      <c r="AI94">
        <v>5.7632100000000004E-3</v>
      </c>
      <c r="AK94">
        <v>4.0751470000000003E-3</v>
      </c>
      <c r="AL94">
        <v>4.5138950000000004E-3</v>
      </c>
    </row>
    <row r="95" spans="32:38" x14ac:dyDescent="0.25">
      <c r="AF95" t="s">
        <v>69</v>
      </c>
      <c r="AG95">
        <v>150</v>
      </c>
      <c r="AH95">
        <v>16</v>
      </c>
      <c r="AI95">
        <v>5.3467719999999996E-3</v>
      </c>
      <c r="AK95">
        <v>5.6144819999999996E-3</v>
      </c>
      <c r="AL95">
        <v>3.9636009999999998E-3</v>
      </c>
    </row>
    <row r="96" spans="32:38" x14ac:dyDescent="0.25">
      <c r="AF96" t="s">
        <v>67</v>
      </c>
      <c r="AG96">
        <v>150</v>
      </c>
      <c r="AH96">
        <v>16</v>
      </c>
      <c r="AI96">
        <v>5.1608619999999996E-3</v>
      </c>
      <c r="AK96">
        <v>4.5064579999999996E-3</v>
      </c>
      <c r="AL96">
        <v>3.8E-3</v>
      </c>
    </row>
    <row r="97" spans="32:38" x14ac:dyDescent="0.25">
      <c r="AF97" t="s">
        <v>63</v>
      </c>
      <c r="AG97">
        <v>150</v>
      </c>
      <c r="AH97">
        <v>16</v>
      </c>
      <c r="AI97">
        <v>4.9377700000000002E-3</v>
      </c>
      <c r="AK97">
        <v>4.4915859999999997E-3</v>
      </c>
      <c r="AL97">
        <v>3.8818009999999998E-3</v>
      </c>
    </row>
    <row r="98" spans="32:38" x14ac:dyDescent="0.25">
      <c r="AF98" t="s">
        <v>70</v>
      </c>
      <c r="AG98">
        <v>150</v>
      </c>
      <c r="AH98">
        <v>24</v>
      </c>
      <c r="AI98">
        <v>5.8821919999999996E-3</v>
      </c>
      <c r="AK98">
        <v>4.7221140000000003E-3</v>
      </c>
      <c r="AL98">
        <v>4.7964779999999999E-3</v>
      </c>
    </row>
    <row r="99" spans="32:38" x14ac:dyDescent="0.25">
      <c r="AF99" t="s">
        <v>65</v>
      </c>
      <c r="AG99">
        <v>150</v>
      </c>
      <c r="AH99">
        <v>24</v>
      </c>
      <c r="AI99">
        <v>5.5178090000000003E-3</v>
      </c>
      <c r="AK99">
        <v>4.4023489999999998E-3</v>
      </c>
      <c r="AL99">
        <v>5.2426620000000004E-3</v>
      </c>
    </row>
    <row r="100" spans="32:38" x14ac:dyDescent="0.25">
      <c r="AF100" t="s">
        <v>69</v>
      </c>
      <c r="AG100">
        <v>150</v>
      </c>
      <c r="AH100">
        <v>24</v>
      </c>
      <c r="AI100">
        <v>5.7483370000000001E-3</v>
      </c>
      <c r="AK100">
        <v>5.9639929999999999E-3</v>
      </c>
      <c r="AL100">
        <v>4.2461840000000001E-3</v>
      </c>
    </row>
    <row r="101" spans="32:38" x14ac:dyDescent="0.25">
      <c r="AF101" t="s">
        <v>67</v>
      </c>
      <c r="AG101">
        <v>150</v>
      </c>
      <c r="AH101">
        <v>24</v>
      </c>
      <c r="AI101">
        <v>5.1311159999999998E-3</v>
      </c>
      <c r="AK101">
        <v>4.6403140000000004E-3</v>
      </c>
      <c r="AL101">
        <v>3.9859099999999996E-3</v>
      </c>
    </row>
    <row r="102" spans="32:38" x14ac:dyDescent="0.25">
      <c r="AF102" t="s">
        <v>63</v>
      </c>
      <c r="AG102">
        <v>150</v>
      </c>
      <c r="AH102">
        <v>24</v>
      </c>
      <c r="AI102">
        <v>4.9452059999999997E-3</v>
      </c>
      <c r="AK102">
        <v>4.5436399999999998E-3</v>
      </c>
      <c r="AL102">
        <v>3.9115460000000001E-3</v>
      </c>
    </row>
    <row r="103" spans="32:38" x14ac:dyDescent="0.25">
      <c r="AF103" t="s">
        <v>70</v>
      </c>
      <c r="AG103">
        <v>150</v>
      </c>
      <c r="AH103">
        <v>36</v>
      </c>
      <c r="AI103">
        <v>6.0904119999999999E-3</v>
      </c>
      <c r="AK103">
        <v>6.2317029999999999E-3</v>
      </c>
      <c r="AL103">
        <v>4.6923679999999997E-3</v>
      </c>
    </row>
    <row r="104" spans="32:38" x14ac:dyDescent="0.25">
      <c r="AF104" t="s">
        <v>65</v>
      </c>
      <c r="AG104">
        <v>150</v>
      </c>
      <c r="AH104">
        <v>36</v>
      </c>
      <c r="AI104">
        <v>5.1311159999999998E-3</v>
      </c>
      <c r="AK104">
        <v>4.2908030000000002E-3</v>
      </c>
      <c r="AL104">
        <v>4.7667320000000001E-3</v>
      </c>
    </row>
    <row r="105" spans="32:38" x14ac:dyDescent="0.25">
      <c r="AF105" t="s">
        <v>69</v>
      </c>
      <c r="AG105">
        <v>150</v>
      </c>
      <c r="AH105">
        <v>36</v>
      </c>
      <c r="AI105">
        <v>5.1534249999999997E-3</v>
      </c>
      <c r="AK105">
        <v>4.7890420000000003E-3</v>
      </c>
      <c r="AL105">
        <v>4.9823879999999999E-3</v>
      </c>
    </row>
    <row r="106" spans="32:38" x14ac:dyDescent="0.25">
      <c r="AF106" t="s">
        <v>67</v>
      </c>
      <c r="AG106">
        <v>150</v>
      </c>
      <c r="AH106">
        <v>36</v>
      </c>
      <c r="AI106">
        <v>4.8262239999999996E-3</v>
      </c>
      <c r="AK106">
        <v>4.4618399999999999E-3</v>
      </c>
      <c r="AL106">
        <v>5.3913900000000002E-3</v>
      </c>
    </row>
    <row r="107" spans="32:38" x14ac:dyDescent="0.25">
      <c r="AF107" t="s">
        <v>63</v>
      </c>
      <c r="AG107">
        <v>150</v>
      </c>
      <c r="AH107">
        <v>36</v>
      </c>
      <c r="AI107">
        <v>5.4583180000000002E-3</v>
      </c>
      <c r="AK107">
        <v>4.6105679999999998E-3</v>
      </c>
      <c r="AL107">
        <v>3.9933470000000004E-3</v>
      </c>
    </row>
    <row r="108" spans="32:38" x14ac:dyDescent="0.25">
      <c r="AF108" t="s">
        <v>70</v>
      </c>
      <c r="AG108">
        <v>150</v>
      </c>
      <c r="AH108">
        <v>48</v>
      </c>
      <c r="AI108">
        <v>7.7561649999999998E-3</v>
      </c>
      <c r="AK108">
        <v>7.7710380000000001E-3</v>
      </c>
      <c r="AL108">
        <v>7.0794530000000003E-3</v>
      </c>
    </row>
    <row r="109" spans="32:38" x14ac:dyDescent="0.25">
      <c r="AF109" t="s">
        <v>65</v>
      </c>
      <c r="AG109">
        <v>150</v>
      </c>
      <c r="AH109">
        <v>48</v>
      </c>
      <c r="AI109">
        <v>7.1984350000000004E-3</v>
      </c>
      <c r="AK109">
        <v>5.2575349999999998E-3</v>
      </c>
      <c r="AL109">
        <v>4.83366E-3</v>
      </c>
    </row>
    <row r="110" spans="32:38" x14ac:dyDescent="0.25">
      <c r="AF110" t="s">
        <v>69</v>
      </c>
      <c r="AG110">
        <v>150</v>
      </c>
      <c r="AH110">
        <v>48</v>
      </c>
      <c r="AI110">
        <v>5.2500979999999999E-3</v>
      </c>
      <c r="AK110">
        <v>4.9675149999999996E-3</v>
      </c>
      <c r="AL110">
        <v>6.5663409999999998E-3</v>
      </c>
    </row>
    <row r="111" spans="32:38" x14ac:dyDescent="0.25">
      <c r="AF111" t="s">
        <v>67</v>
      </c>
      <c r="AG111">
        <v>150</v>
      </c>
      <c r="AH111">
        <v>48</v>
      </c>
      <c r="AI111">
        <v>5.8227009999999996E-3</v>
      </c>
      <c r="AK111">
        <v>4.5287679999999999E-3</v>
      </c>
      <c r="AL111">
        <v>6.9158520000000001E-3</v>
      </c>
    </row>
    <row r="112" spans="32:38" x14ac:dyDescent="0.25">
      <c r="AF112" t="s">
        <v>63</v>
      </c>
      <c r="AG112">
        <v>150</v>
      </c>
      <c r="AH112">
        <v>48</v>
      </c>
      <c r="AI112">
        <v>6.9084159999999997E-3</v>
      </c>
      <c r="AK112">
        <v>6.7076330000000002E-3</v>
      </c>
      <c r="AL112">
        <v>4.6105679999999998E-3</v>
      </c>
    </row>
    <row r="113" spans="32:38" x14ac:dyDescent="0.25">
      <c r="AF113" t="s">
        <v>70</v>
      </c>
      <c r="AG113">
        <v>150</v>
      </c>
      <c r="AH113">
        <v>72</v>
      </c>
      <c r="AI113">
        <v>8.1354219999999998E-3</v>
      </c>
      <c r="AK113">
        <v>7.585128E-3</v>
      </c>
      <c r="AL113">
        <v>1.5616440000000001E-2</v>
      </c>
    </row>
    <row r="114" spans="32:38" x14ac:dyDescent="0.25">
      <c r="AF114" t="s">
        <v>65</v>
      </c>
      <c r="AG114">
        <v>150</v>
      </c>
      <c r="AH114">
        <v>72</v>
      </c>
      <c r="AI114">
        <v>1.0388651E-2</v>
      </c>
      <c r="AK114">
        <v>1.1645401999999999E-2</v>
      </c>
      <c r="AL114">
        <v>9.3252460000000006E-3</v>
      </c>
    </row>
    <row r="115" spans="32:38" x14ac:dyDescent="0.25">
      <c r="AF115" t="s">
        <v>69</v>
      </c>
      <c r="AG115">
        <v>150</v>
      </c>
      <c r="AH115">
        <v>72</v>
      </c>
      <c r="AI115">
        <v>5.0195700000000001E-3</v>
      </c>
      <c r="AK115">
        <v>4.6774959999999997E-3</v>
      </c>
      <c r="AL115">
        <v>1.5988260000000001E-2</v>
      </c>
    </row>
    <row r="116" spans="32:38" x14ac:dyDescent="0.25">
      <c r="AF116" t="s">
        <v>67</v>
      </c>
      <c r="AG116">
        <v>150</v>
      </c>
      <c r="AH116">
        <v>72</v>
      </c>
      <c r="AI116">
        <v>4.8485330000000004E-3</v>
      </c>
      <c r="AK116">
        <v>4.2908030000000002E-3</v>
      </c>
      <c r="AL116">
        <v>1.4367125E-2</v>
      </c>
    </row>
    <row r="117" spans="32:38" x14ac:dyDescent="0.25">
      <c r="AF117" t="s">
        <v>63</v>
      </c>
      <c r="AG117">
        <v>150</v>
      </c>
      <c r="AH117">
        <v>72</v>
      </c>
      <c r="AI117">
        <v>9.2062629999999993E-3</v>
      </c>
      <c r="AK117">
        <v>9.0872809999999991E-3</v>
      </c>
      <c r="AL117">
        <v>1.1652839E-2</v>
      </c>
    </row>
    <row r="118" spans="32:38" x14ac:dyDescent="0.25">
      <c r="AF118" t="s">
        <v>70</v>
      </c>
      <c r="AG118">
        <v>150</v>
      </c>
      <c r="AH118">
        <v>96</v>
      </c>
      <c r="AI118">
        <v>7.0199620000000003E-3</v>
      </c>
      <c r="AK118">
        <v>6.2019579999999996E-3</v>
      </c>
      <c r="AL118">
        <v>1.4463798E-2</v>
      </c>
    </row>
    <row r="119" spans="32:38" x14ac:dyDescent="0.25">
      <c r="AF119" t="s">
        <v>65</v>
      </c>
      <c r="AG119">
        <v>150</v>
      </c>
      <c r="AH119">
        <v>96</v>
      </c>
      <c r="AI119">
        <v>8.4105680000000002E-3</v>
      </c>
      <c r="AK119">
        <v>8.9385530000000001E-3</v>
      </c>
      <c r="AL119">
        <v>1.171233E-2</v>
      </c>
    </row>
    <row r="120" spans="32:38" x14ac:dyDescent="0.25">
      <c r="AF120" t="s">
        <v>69</v>
      </c>
      <c r="AG120">
        <v>150</v>
      </c>
      <c r="AH120">
        <v>96</v>
      </c>
      <c r="AI120">
        <v>4.64775E-3</v>
      </c>
      <c r="AK120">
        <v>4.521331E-3</v>
      </c>
      <c r="AL120">
        <v>1.5542076E-2</v>
      </c>
    </row>
    <row r="121" spans="32:38" x14ac:dyDescent="0.25">
      <c r="AF121" t="s">
        <v>67</v>
      </c>
      <c r="AG121">
        <v>150</v>
      </c>
      <c r="AH121">
        <v>96</v>
      </c>
      <c r="AI121">
        <v>4.6923679999999997E-3</v>
      </c>
      <c r="AK121">
        <v>4.4023489999999998E-3</v>
      </c>
      <c r="AL121">
        <v>1.450098E-2</v>
      </c>
    </row>
    <row r="122" spans="32:38" x14ac:dyDescent="0.25">
      <c r="AF122" t="s">
        <v>63</v>
      </c>
      <c r="AG122">
        <v>150</v>
      </c>
      <c r="AH122">
        <v>96</v>
      </c>
      <c r="AI122">
        <v>7.8825839999999998E-3</v>
      </c>
      <c r="AK122">
        <v>7.1835620000000001E-3</v>
      </c>
      <c r="AL122">
        <v>1.8107634000000001E-2</v>
      </c>
    </row>
    <row r="123" spans="32:38" x14ac:dyDescent="0.25">
      <c r="AF123" t="s">
        <v>70</v>
      </c>
      <c r="AG123">
        <v>150</v>
      </c>
      <c r="AH123">
        <v>120</v>
      </c>
      <c r="AI123">
        <v>7.4735820000000003E-3</v>
      </c>
      <c r="AK123">
        <v>6.8786699999999999E-3</v>
      </c>
      <c r="AL123">
        <v>1.6047750999999999E-2</v>
      </c>
    </row>
    <row r="124" spans="32:38" x14ac:dyDescent="0.25">
      <c r="AF124" t="s">
        <v>65</v>
      </c>
      <c r="AG124">
        <v>150</v>
      </c>
      <c r="AH124">
        <v>120</v>
      </c>
      <c r="AI124">
        <v>7.6000010000000003E-3</v>
      </c>
      <c r="AK124">
        <v>8.1800399999999995E-3</v>
      </c>
      <c r="AL124">
        <v>1.6360079999999999E-2</v>
      </c>
    </row>
    <row r="125" spans="32:38" x14ac:dyDescent="0.25">
      <c r="AF125" t="s">
        <v>69</v>
      </c>
      <c r="AG125">
        <v>150</v>
      </c>
      <c r="AH125">
        <v>120</v>
      </c>
      <c r="AI125">
        <v>4.9080240000000004E-3</v>
      </c>
      <c r="AK125">
        <v>4.5882589999999999E-3</v>
      </c>
      <c r="AL125">
        <v>1.6360079999999999E-2</v>
      </c>
    </row>
    <row r="126" spans="32:38" x14ac:dyDescent="0.25">
      <c r="AF126" t="s">
        <v>67</v>
      </c>
      <c r="AG126">
        <v>150</v>
      </c>
      <c r="AH126">
        <v>120</v>
      </c>
      <c r="AI126">
        <v>5.6591000000000002E-3</v>
      </c>
      <c r="AK126">
        <v>4.3205479999999996E-3</v>
      </c>
      <c r="AL126">
        <v>2.0524463999999999E-2</v>
      </c>
    </row>
    <row r="127" spans="32:38" x14ac:dyDescent="0.25">
      <c r="AF127" t="s">
        <v>63</v>
      </c>
      <c r="AG127">
        <v>150</v>
      </c>
      <c r="AH127">
        <v>120</v>
      </c>
      <c r="AI127">
        <v>6.811742E-3</v>
      </c>
      <c r="AK127">
        <v>6.938161E-3</v>
      </c>
      <c r="AL127">
        <v>2.0598828E-2</v>
      </c>
    </row>
    <row r="128" spans="32:38" x14ac:dyDescent="0.25">
      <c r="AF128" t="s">
        <v>70</v>
      </c>
      <c r="AG128">
        <v>150</v>
      </c>
      <c r="AH128">
        <v>144</v>
      </c>
      <c r="AI128">
        <v>6.4696679999999996E-3</v>
      </c>
      <c r="AK128">
        <v>8.5890419999999999E-3</v>
      </c>
      <c r="AL128">
        <v>1.4597653E-2</v>
      </c>
    </row>
    <row r="129" spans="32:38" x14ac:dyDescent="0.25">
      <c r="AF129" t="s">
        <v>65</v>
      </c>
      <c r="AG129">
        <v>150</v>
      </c>
      <c r="AH129">
        <v>144</v>
      </c>
      <c r="AI129">
        <v>7.06458E-3</v>
      </c>
      <c r="AK129">
        <v>7.2430539999999996E-3</v>
      </c>
      <c r="AL129">
        <v>1.1972604E-2</v>
      </c>
    </row>
    <row r="130" spans="32:38" x14ac:dyDescent="0.25">
      <c r="AF130" t="s">
        <v>69</v>
      </c>
      <c r="AG130">
        <v>150</v>
      </c>
      <c r="AH130">
        <v>144</v>
      </c>
      <c r="AI130">
        <v>1.2545206999999999E-2</v>
      </c>
      <c r="AK130">
        <v>7.4958910000000002E-3</v>
      </c>
      <c r="AL130">
        <v>1.4575344E-2</v>
      </c>
    </row>
    <row r="131" spans="32:38" x14ac:dyDescent="0.25">
      <c r="AF131" t="s">
        <v>67</v>
      </c>
      <c r="AG131">
        <v>150</v>
      </c>
      <c r="AH131">
        <v>144</v>
      </c>
      <c r="AI131">
        <v>4.6254410000000001E-3</v>
      </c>
      <c r="AK131">
        <v>4.5585130000000001E-3</v>
      </c>
      <c r="AL131">
        <v>1.6151861E-2</v>
      </c>
    </row>
    <row r="132" spans="32:38" x14ac:dyDescent="0.25">
      <c r="AF132" t="s">
        <v>63</v>
      </c>
      <c r="AG132">
        <v>150</v>
      </c>
      <c r="AH132">
        <v>144</v>
      </c>
      <c r="AI132">
        <v>5.9714290000000003E-3</v>
      </c>
      <c r="AK132">
        <v>5.5326819999999997E-3</v>
      </c>
      <c r="AL132">
        <v>1.6954991999999999E-2</v>
      </c>
    </row>
    <row r="133" spans="32:38" x14ac:dyDescent="0.25">
      <c r="AF133" t="s">
        <v>70</v>
      </c>
      <c r="AG133">
        <v>150</v>
      </c>
      <c r="AH133">
        <v>171</v>
      </c>
      <c r="AI133">
        <v>1.7505285999999998E-2</v>
      </c>
      <c r="AK133">
        <v>7.837966E-3</v>
      </c>
      <c r="AL133">
        <v>1.4649707999999999E-2</v>
      </c>
    </row>
    <row r="134" spans="32:38" x14ac:dyDescent="0.25">
      <c r="AF134" t="s">
        <v>65</v>
      </c>
      <c r="AG134">
        <v>150</v>
      </c>
      <c r="AH134">
        <v>171</v>
      </c>
      <c r="AI134">
        <v>7.5405100000000003E-3</v>
      </c>
      <c r="AK134">
        <v>6.8712340000000004E-3</v>
      </c>
      <c r="AL134">
        <v>1.134051E-2</v>
      </c>
    </row>
    <row r="135" spans="32:38" x14ac:dyDescent="0.25">
      <c r="AF135" t="s">
        <v>69</v>
      </c>
      <c r="AG135">
        <v>150</v>
      </c>
      <c r="AH135">
        <v>171</v>
      </c>
      <c r="AI135">
        <v>4.900588E-3</v>
      </c>
      <c r="AK135">
        <v>5.5103720000000004E-3</v>
      </c>
      <c r="AL135">
        <v>1.5036401E-2</v>
      </c>
    </row>
    <row r="136" spans="32:38" x14ac:dyDescent="0.25">
      <c r="AF136" t="s">
        <v>67</v>
      </c>
      <c r="AG136">
        <v>150</v>
      </c>
      <c r="AH136">
        <v>171</v>
      </c>
      <c r="AI136">
        <v>4.7221140000000003E-3</v>
      </c>
      <c r="AK136">
        <v>4.6626230000000003E-3</v>
      </c>
      <c r="AL136">
        <v>1.7245012000000001E-2</v>
      </c>
    </row>
    <row r="137" spans="32:38" x14ac:dyDescent="0.25">
      <c r="AF137" t="s">
        <v>63</v>
      </c>
      <c r="AG137">
        <v>150</v>
      </c>
      <c r="AH137">
        <v>171</v>
      </c>
      <c r="AI137">
        <v>5.8821919999999996E-3</v>
      </c>
      <c r="AK137">
        <v>5.3021530000000004E-3</v>
      </c>
      <c r="AL137">
        <v>1.8561253999999999E-2</v>
      </c>
    </row>
    <row r="138" spans="32:38" x14ac:dyDescent="0.25">
      <c r="AF138" t="s">
        <v>70</v>
      </c>
      <c r="AG138">
        <v>150</v>
      </c>
      <c r="AH138">
        <v>192</v>
      </c>
      <c r="AI138">
        <v>6.2837580000000004E-3</v>
      </c>
      <c r="AK138">
        <v>7.4364000000000001E-3</v>
      </c>
      <c r="AL138">
        <v>1.4389434E-2</v>
      </c>
    </row>
    <row r="139" spans="32:38" x14ac:dyDescent="0.25">
      <c r="AF139" t="s">
        <v>65</v>
      </c>
      <c r="AG139">
        <v>150</v>
      </c>
      <c r="AH139">
        <v>192</v>
      </c>
      <c r="AI139">
        <v>6.5737779999999997E-3</v>
      </c>
      <c r="AK139">
        <v>6.5217230000000001E-3</v>
      </c>
      <c r="AL139">
        <v>8.7303339999999993E-3</v>
      </c>
    </row>
    <row r="140" spans="32:38" x14ac:dyDescent="0.25">
      <c r="AF140" t="s">
        <v>69</v>
      </c>
      <c r="AG140">
        <v>150</v>
      </c>
      <c r="AH140">
        <v>192</v>
      </c>
      <c r="AI140">
        <v>4.9749520000000004E-3</v>
      </c>
      <c r="AK140">
        <v>5.0641879999999998E-3</v>
      </c>
      <c r="AL140">
        <v>1.4672017000000001E-2</v>
      </c>
    </row>
    <row r="141" spans="32:38" x14ac:dyDescent="0.25">
      <c r="AF141" t="s">
        <v>67</v>
      </c>
      <c r="AG141">
        <v>150</v>
      </c>
      <c r="AH141">
        <v>192</v>
      </c>
      <c r="AI141">
        <v>5.1831710000000003E-3</v>
      </c>
      <c r="AK141">
        <v>4.4023489999999998E-3</v>
      </c>
      <c r="AL141">
        <v>1.3906068000000001E-2</v>
      </c>
    </row>
    <row r="142" spans="32:38" x14ac:dyDescent="0.25">
      <c r="AF142" t="s">
        <v>63</v>
      </c>
      <c r="AG142">
        <v>150</v>
      </c>
      <c r="AH142">
        <v>192</v>
      </c>
      <c r="AI142">
        <v>6.1424660000000001E-3</v>
      </c>
      <c r="AK142">
        <v>4.8634059999999998E-3</v>
      </c>
      <c r="AL142">
        <v>1.5207438E-2</v>
      </c>
    </row>
  </sheetData>
  <sortState ref="AE3:AL142">
    <sortCondition ref="AH3:AH142"/>
    <sortCondition ref="AE3:AE14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opLeftCell="A4" workbookViewId="0">
      <selection activeCell="K24" sqref="K24"/>
    </sheetView>
  </sheetViews>
  <sheetFormatPr defaultRowHeight="15.75" x14ac:dyDescent="0.25"/>
  <cols>
    <col min="1" max="1" width="21.125" customWidth="1"/>
    <col min="10" max="10" width="9" customWidth="1"/>
    <col min="11" max="11" width="41.75" customWidth="1"/>
  </cols>
  <sheetData>
    <row r="2" spans="1:15" x14ac:dyDescent="0.25">
      <c r="A2" s="80" t="s">
        <v>191</v>
      </c>
      <c r="B2" t="s">
        <v>192</v>
      </c>
    </row>
    <row r="3" spans="1:15" x14ac:dyDescent="0.25">
      <c r="A3" t="s">
        <v>166</v>
      </c>
    </row>
    <row r="5" spans="1:15" x14ac:dyDescent="0.25">
      <c r="A5" t="s">
        <v>167</v>
      </c>
      <c r="B5" t="s">
        <v>168</v>
      </c>
      <c r="C5" t="s">
        <v>169</v>
      </c>
      <c r="D5" t="s">
        <v>170</v>
      </c>
      <c r="E5" t="s">
        <v>171</v>
      </c>
      <c r="F5" t="s">
        <v>172</v>
      </c>
      <c r="G5" t="s">
        <v>173</v>
      </c>
    </row>
    <row r="6" spans="1:15" x14ac:dyDescent="0.25">
      <c r="A6" t="s">
        <v>115</v>
      </c>
      <c r="B6">
        <v>1</v>
      </c>
      <c r="C6">
        <v>1</v>
      </c>
      <c r="D6">
        <v>13864489</v>
      </c>
      <c r="E6">
        <v>245.50219999999999</v>
      </c>
      <c r="F6" t="s">
        <v>174</v>
      </c>
      <c r="K6" s="104" t="s">
        <v>217</v>
      </c>
      <c r="L6" s="104"/>
      <c r="M6" s="104"/>
      <c r="N6" s="104"/>
      <c r="O6" s="104"/>
    </row>
    <row r="7" spans="1:15" x14ac:dyDescent="0.25">
      <c r="A7" t="s">
        <v>41</v>
      </c>
      <c r="B7">
        <v>4</v>
      </c>
      <c r="C7">
        <v>4</v>
      </c>
      <c r="D7">
        <v>387705</v>
      </c>
      <c r="E7">
        <v>1.7162999999999999</v>
      </c>
      <c r="F7">
        <v>0.1449</v>
      </c>
      <c r="K7" s="104"/>
      <c r="L7" s="104"/>
      <c r="M7" s="104"/>
      <c r="N7" s="104"/>
      <c r="O7" s="104"/>
    </row>
    <row r="8" spans="1:15" x14ac:dyDescent="0.25">
      <c r="A8" t="s">
        <v>90</v>
      </c>
      <c r="B8">
        <v>1</v>
      </c>
      <c r="C8">
        <v>1</v>
      </c>
      <c r="D8">
        <v>2705357</v>
      </c>
      <c r="E8">
        <v>47.904499999999999</v>
      </c>
      <c r="F8" t="s">
        <v>174</v>
      </c>
      <c r="L8" s="104"/>
      <c r="M8" s="104"/>
      <c r="N8" s="104"/>
      <c r="O8" s="104"/>
    </row>
    <row r="9" spans="1:15" x14ac:dyDescent="0.25">
      <c r="A9" t="s">
        <v>91</v>
      </c>
      <c r="B9">
        <v>3</v>
      </c>
      <c r="C9">
        <v>3</v>
      </c>
      <c r="D9">
        <v>18411323</v>
      </c>
      <c r="E9">
        <v>108.67140000000001</v>
      </c>
      <c r="F9" t="s">
        <v>174</v>
      </c>
      <c r="K9" s="104"/>
      <c r="L9" s="104"/>
      <c r="M9" s="104"/>
      <c r="N9" s="104"/>
      <c r="O9" s="104"/>
    </row>
    <row r="10" spans="1:15" x14ac:dyDescent="0.25">
      <c r="A10" t="s">
        <v>175</v>
      </c>
      <c r="B10">
        <v>3</v>
      </c>
      <c r="C10">
        <v>3</v>
      </c>
      <c r="D10">
        <v>1447450</v>
      </c>
      <c r="E10">
        <v>8.5434999999999999</v>
      </c>
      <c r="F10" t="s">
        <v>174</v>
      </c>
      <c r="K10" s="111" t="s">
        <v>223</v>
      </c>
      <c r="L10" s="112" t="s">
        <v>213</v>
      </c>
      <c r="M10" s="113" t="s">
        <v>214</v>
      </c>
      <c r="N10" s="112" t="s">
        <v>215</v>
      </c>
      <c r="O10" s="112" t="s">
        <v>216</v>
      </c>
    </row>
    <row r="11" spans="1:15" x14ac:dyDescent="0.25">
      <c r="A11" t="s">
        <v>176</v>
      </c>
      <c r="B11">
        <v>1</v>
      </c>
      <c r="C11">
        <v>1</v>
      </c>
      <c r="D11">
        <v>1974760</v>
      </c>
      <c r="E11">
        <v>34.967599999999997</v>
      </c>
      <c r="F11" t="s">
        <v>174</v>
      </c>
      <c r="K11" s="104" t="s">
        <v>212</v>
      </c>
      <c r="L11" s="105">
        <v>4</v>
      </c>
      <c r="M11" s="105">
        <v>387705</v>
      </c>
      <c r="N11" s="114">
        <v>1.7162999999999999</v>
      </c>
      <c r="O11" s="105">
        <v>0.1449</v>
      </c>
    </row>
    <row r="12" spans="1:15" x14ac:dyDescent="0.25">
      <c r="A12" t="s">
        <v>177</v>
      </c>
      <c r="B12">
        <v>3</v>
      </c>
      <c r="C12">
        <v>3</v>
      </c>
      <c r="D12">
        <v>20679997</v>
      </c>
      <c r="E12">
        <v>122.0621</v>
      </c>
      <c r="F12" t="s">
        <v>174</v>
      </c>
      <c r="K12" s="104" t="s">
        <v>209</v>
      </c>
      <c r="L12" s="106">
        <v>1</v>
      </c>
      <c r="M12" s="105">
        <v>13864489</v>
      </c>
      <c r="N12" s="114">
        <v>245.50219999999999</v>
      </c>
      <c r="O12" s="107" t="s">
        <v>174</v>
      </c>
    </row>
    <row r="13" spans="1:15" x14ac:dyDescent="0.25">
      <c r="A13" t="s">
        <v>178</v>
      </c>
      <c r="B13">
        <v>3</v>
      </c>
      <c r="C13">
        <v>3</v>
      </c>
      <c r="D13">
        <v>1974760</v>
      </c>
      <c r="E13">
        <v>34.967599999999997</v>
      </c>
      <c r="F13" t="s">
        <v>174</v>
      </c>
      <c r="K13" s="104" t="s">
        <v>210</v>
      </c>
      <c r="L13" s="105">
        <v>1</v>
      </c>
      <c r="M13" s="105">
        <v>2705357</v>
      </c>
      <c r="N13" s="114">
        <v>47.904499999999999</v>
      </c>
      <c r="O13" s="107" t="s">
        <v>174</v>
      </c>
    </row>
    <row r="14" spans="1:15" x14ac:dyDescent="0.25">
      <c r="K14" s="104" t="s">
        <v>211</v>
      </c>
      <c r="L14" s="105">
        <v>3</v>
      </c>
      <c r="M14" s="105">
        <v>18411323</v>
      </c>
      <c r="N14" s="114">
        <v>108.67140000000001</v>
      </c>
      <c r="O14" s="107" t="s">
        <v>174</v>
      </c>
    </row>
    <row r="15" spans="1:15" x14ac:dyDescent="0.25">
      <c r="K15" s="104" t="s">
        <v>218</v>
      </c>
      <c r="L15" s="105">
        <v>3</v>
      </c>
      <c r="M15" s="105">
        <v>1447450</v>
      </c>
      <c r="N15" s="114">
        <v>8.5434999999999999</v>
      </c>
      <c r="O15" s="107" t="s">
        <v>174</v>
      </c>
    </row>
    <row r="16" spans="1:15" x14ac:dyDescent="0.25">
      <c r="K16" s="104" t="s">
        <v>219</v>
      </c>
      <c r="L16" s="105">
        <v>3</v>
      </c>
      <c r="M16" s="105">
        <v>20679997</v>
      </c>
      <c r="N16" s="114">
        <v>122.0621</v>
      </c>
      <c r="O16" s="107" t="s">
        <v>174</v>
      </c>
    </row>
    <row r="17" spans="1:15" x14ac:dyDescent="0.25">
      <c r="K17" s="104" t="s">
        <v>220</v>
      </c>
      <c r="L17" s="105">
        <v>1</v>
      </c>
      <c r="M17" s="105">
        <v>1974760</v>
      </c>
      <c r="N17" s="114">
        <v>34.967599999999997</v>
      </c>
      <c r="O17" s="107" t="s">
        <v>174</v>
      </c>
    </row>
    <row r="18" spans="1:15" x14ac:dyDescent="0.25">
      <c r="K18" s="108" t="s">
        <v>221</v>
      </c>
      <c r="L18" s="109">
        <v>3</v>
      </c>
      <c r="M18" s="109">
        <v>1974760</v>
      </c>
      <c r="N18" s="115">
        <v>34.967599999999997</v>
      </c>
      <c r="O18" s="110" t="s">
        <v>174</v>
      </c>
    </row>
    <row r="19" spans="1:15" x14ac:dyDescent="0.25">
      <c r="K19" s="104" t="s">
        <v>222</v>
      </c>
      <c r="L19" s="104"/>
      <c r="M19" s="104"/>
      <c r="N19" s="104"/>
      <c r="O19" s="104"/>
    </row>
    <row r="20" spans="1:15" x14ac:dyDescent="0.25">
      <c r="K20" s="104"/>
      <c r="L20" s="104"/>
      <c r="M20" s="104"/>
      <c r="N20" s="104"/>
      <c r="O20" s="104"/>
    </row>
    <row r="22" spans="1:15" x14ac:dyDescent="0.25">
      <c r="A22" t="s">
        <v>179</v>
      </c>
    </row>
    <row r="24" spans="1:15" x14ac:dyDescent="0.25">
      <c r="K24" s="104" t="s">
        <v>224</v>
      </c>
    </row>
    <row r="26" spans="1:15" x14ac:dyDescent="0.25">
      <c r="A26" t="s">
        <v>180</v>
      </c>
    </row>
    <row r="27" spans="1:15" x14ac:dyDescent="0.25">
      <c r="K27" s="111" t="s">
        <v>223</v>
      </c>
      <c r="L27" s="112" t="s">
        <v>213</v>
      </c>
      <c r="M27" s="113" t="s">
        <v>214</v>
      </c>
      <c r="N27" s="112" t="s">
        <v>215</v>
      </c>
      <c r="O27" s="112" t="s">
        <v>216</v>
      </c>
    </row>
    <row r="28" spans="1:15" x14ac:dyDescent="0.25">
      <c r="A28" t="s">
        <v>173</v>
      </c>
      <c r="B28" t="s">
        <v>173</v>
      </c>
      <c r="K28" s="104" t="s">
        <v>212</v>
      </c>
      <c r="L28" s="105">
        <v>4</v>
      </c>
      <c r="M28" s="105">
        <v>2.0000000000000002E-5</v>
      </c>
      <c r="N28" s="114">
        <v>2.42</v>
      </c>
      <c r="O28" s="105">
        <v>0.05</v>
      </c>
    </row>
    <row r="29" spans="1:15" x14ac:dyDescent="0.25">
      <c r="A29" t="s">
        <v>181</v>
      </c>
      <c r="B29">
        <v>0.66702499999999998</v>
      </c>
      <c r="K29" s="104" t="s">
        <v>209</v>
      </c>
      <c r="L29" s="116">
        <v>13</v>
      </c>
      <c r="M29" s="105">
        <v>9.7999999999999997E-4</v>
      </c>
      <c r="N29" s="114">
        <v>34.159999999999997</v>
      </c>
      <c r="O29" s="107" t="s">
        <v>174</v>
      </c>
    </row>
    <row r="30" spans="1:15" x14ac:dyDescent="0.25">
      <c r="A30" t="s">
        <v>182</v>
      </c>
      <c r="B30">
        <v>0.65530900000000003</v>
      </c>
      <c r="K30" s="104" t="s">
        <v>210</v>
      </c>
      <c r="L30" s="105">
        <v>1</v>
      </c>
      <c r="M30" s="105">
        <v>1.3999999999999999E-4</v>
      </c>
      <c r="N30" s="114">
        <v>67.59</v>
      </c>
      <c r="O30" s="107" t="s">
        <v>174</v>
      </c>
    </row>
    <row r="31" spans="1:15" x14ac:dyDescent="0.25">
      <c r="A31" t="s">
        <v>183</v>
      </c>
      <c r="B31">
        <v>237.64259999999999</v>
      </c>
      <c r="K31" s="104" t="s">
        <v>211</v>
      </c>
      <c r="L31" s="105">
        <v>3</v>
      </c>
      <c r="M31" s="105">
        <v>1.01E-3</v>
      </c>
      <c r="N31" s="114">
        <v>153.32</v>
      </c>
      <c r="O31" s="107" t="s">
        <v>174</v>
      </c>
    </row>
    <row r="32" spans="1:15" x14ac:dyDescent="0.25">
      <c r="A32" t="s">
        <v>184</v>
      </c>
      <c r="B32">
        <v>759.1268</v>
      </c>
      <c r="K32" s="104" t="s">
        <v>218</v>
      </c>
      <c r="L32" s="105">
        <v>3</v>
      </c>
      <c r="M32" s="105">
        <v>8.0000000000000007E-5</v>
      </c>
      <c r="N32" s="114">
        <v>12.05</v>
      </c>
      <c r="O32" s="107" t="s">
        <v>174</v>
      </c>
    </row>
    <row r="33" spans="1:15" x14ac:dyDescent="0.25">
      <c r="A33" t="s">
        <v>185</v>
      </c>
      <c r="B33">
        <v>560</v>
      </c>
      <c r="K33" s="104" t="s">
        <v>219</v>
      </c>
      <c r="L33" s="105">
        <v>39</v>
      </c>
      <c r="M33" s="105">
        <v>1.5299999999999999E-3</v>
      </c>
      <c r="N33" s="114">
        <v>17.760000000000002</v>
      </c>
      <c r="O33" s="107" t="s">
        <v>174</v>
      </c>
    </row>
    <row r="34" spans="1:15" x14ac:dyDescent="0.25">
      <c r="K34" s="104" t="s">
        <v>220</v>
      </c>
      <c r="L34" s="105">
        <v>13</v>
      </c>
      <c r="M34" s="105">
        <v>1.4999999999999999E-4</v>
      </c>
      <c r="N34" s="114">
        <v>53.36</v>
      </c>
      <c r="O34" s="107" t="s">
        <v>174</v>
      </c>
    </row>
    <row r="35" spans="1:15" x14ac:dyDescent="0.25">
      <c r="K35" s="108" t="s">
        <v>221</v>
      </c>
      <c r="L35" s="109">
        <v>39</v>
      </c>
      <c r="M35" s="109">
        <v>1.3999999999999999E-4</v>
      </c>
      <c r="N35" s="115">
        <v>1.65</v>
      </c>
      <c r="O35" s="110">
        <v>0.01</v>
      </c>
    </row>
    <row r="36" spans="1:15" x14ac:dyDescent="0.25">
      <c r="K36" s="104" t="s">
        <v>222</v>
      </c>
      <c r="L36" s="104"/>
      <c r="M36" s="104"/>
      <c r="N36" s="104"/>
      <c r="O36" s="104"/>
    </row>
    <row r="38" spans="1:15" x14ac:dyDescent="0.25">
      <c r="A38" t="s">
        <v>186</v>
      </c>
    </row>
    <row r="40" spans="1:15" x14ac:dyDescent="0.25">
      <c r="A40" t="s">
        <v>167</v>
      </c>
      <c r="B40" t="s">
        <v>169</v>
      </c>
      <c r="C40" t="s">
        <v>170</v>
      </c>
      <c r="D40" t="s">
        <v>187</v>
      </c>
      <c r="E40" t="s">
        <v>171</v>
      </c>
    </row>
    <row r="41" spans="1:15" x14ac:dyDescent="0.25">
      <c r="A41" t="s">
        <v>188</v>
      </c>
      <c r="B41">
        <v>19</v>
      </c>
      <c r="C41">
        <v>61090383</v>
      </c>
      <c r="D41">
        <v>3215283</v>
      </c>
      <c r="E41">
        <v>56.933900000000001</v>
      </c>
    </row>
    <row r="42" spans="1:15" x14ac:dyDescent="0.25">
      <c r="A42" t="s">
        <v>189</v>
      </c>
      <c r="B42">
        <v>540</v>
      </c>
      <c r="C42">
        <v>30495957</v>
      </c>
      <c r="D42">
        <v>56474</v>
      </c>
      <c r="F42" t="s">
        <v>172</v>
      </c>
    </row>
    <row r="43" spans="1:15" x14ac:dyDescent="0.25">
      <c r="A43" t="s">
        <v>190</v>
      </c>
      <c r="B43">
        <v>559</v>
      </c>
      <c r="C43">
        <v>91586340</v>
      </c>
      <c r="E43" t="s">
        <v>174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workbookViewId="0">
      <selection activeCell="E1" sqref="E1:E1048576"/>
    </sheetView>
  </sheetViews>
  <sheetFormatPr defaultRowHeight="15.75" x14ac:dyDescent="0.25"/>
  <sheetData>
    <row r="1" spans="1:12" s="34" customFormat="1" ht="119.25" customHeight="1" x14ac:dyDescent="0.25">
      <c r="A1" s="34" t="s">
        <v>115</v>
      </c>
      <c r="B1" s="34" t="s">
        <v>13</v>
      </c>
      <c r="C1" s="34" t="s">
        <v>41</v>
      </c>
      <c r="D1" s="34" t="s">
        <v>90</v>
      </c>
      <c r="E1" s="34" t="s">
        <v>204</v>
      </c>
      <c r="F1" s="34" t="s">
        <v>203</v>
      </c>
      <c r="G1" s="34" t="s">
        <v>202</v>
      </c>
      <c r="H1" s="34" t="s">
        <v>205</v>
      </c>
      <c r="I1" s="34" t="s">
        <v>201</v>
      </c>
      <c r="J1" s="34" t="s">
        <v>206</v>
      </c>
      <c r="K1" s="34" t="s">
        <v>207</v>
      </c>
      <c r="L1" s="34" t="s">
        <v>208</v>
      </c>
    </row>
    <row r="2" spans="1:12" x14ac:dyDescent="0.25">
      <c r="A2">
        <v>2</v>
      </c>
      <c r="B2" t="s">
        <v>71</v>
      </c>
      <c r="C2">
        <v>11</v>
      </c>
      <c r="D2">
        <v>15</v>
      </c>
      <c r="E2">
        <v>6.8181399999999999E-4</v>
      </c>
      <c r="F2">
        <v>1.9175999999999999E-4</v>
      </c>
      <c r="G2">
        <v>-3.1960000000000002E-4</v>
      </c>
      <c r="H2">
        <v>0</v>
      </c>
      <c r="I2">
        <v>1.5999999999999999E-5</v>
      </c>
      <c r="J2">
        <v>4.5000000000000001E-6</v>
      </c>
      <c r="K2">
        <v>-7.5000000000000002E-6</v>
      </c>
      <c r="L2">
        <v>0</v>
      </c>
    </row>
    <row r="3" spans="1:12" x14ac:dyDescent="0.25">
      <c r="A3">
        <v>2</v>
      </c>
      <c r="B3" t="s">
        <v>70</v>
      </c>
      <c r="C3">
        <v>11</v>
      </c>
      <c r="D3">
        <v>150</v>
      </c>
      <c r="E3">
        <v>1.802873E-3</v>
      </c>
      <c r="F3">
        <v>-4.08651E-4</v>
      </c>
      <c r="G3">
        <v>-4.08651E-4</v>
      </c>
      <c r="H3">
        <v>1.6826800000000001E-4</v>
      </c>
      <c r="I3">
        <v>3.7499999999999997E-5</v>
      </c>
      <c r="J3">
        <v>-8.4999999999999999E-6</v>
      </c>
      <c r="K3">
        <v>-8.4999999999999999E-6</v>
      </c>
      <c r="L3">
        <v>3.4999999999999999E-6</v>
      </c>
    </row>
    <row r="4" spans="1:12" x14ac:dyDescent="0.25">
      <c r="A4">
        <v>2</v>
      </c>
      <c r="B4" t="s">
        <v>66</v>
      </c>
      <c r="C4">
        <v>13</v>
      </c>
      <c r="D4">
        <v>15</v>
      </c>
      <c r="E4">
        <v>2.3635969999999998E-3</v>
      </c>
      <c r="F4">
        <v>-1.08671E-4</v>
      </c>
      <c r="G4">
        <v>6.7919400000000004E-4</v>
      </c>
      <c r="H4">
        <v>1.9017400000000001E-4</v>
      </c>
      <c r="I4">
        <v>4.35E-5</v>
      </c>
      <c r="J4">
        <v>-1.9999999999999999E-6</v>
      </c>
      <c r="K4">
        <v>1.2500000000000001E-5</v>
      </c>
      <c r="L4">
        <v>3.4999999999999999E-6</v>
      </c>
    </row>
    <row r="5" spans="1:12" x14ac:dyDescent="0.25">
      <c r="A5">
        <v>2</v>
      </c>
      <c r="B5" t="s">
        <v>65</v>
      </c>
      <c r="C5">
        <v>13</v>
      </c>
      <c r="D5">
        <v>150</v>
      </c>
      <c r="E5">
        <v>1.7124289999999999E-3</v>
      </c>
      <c r="F5">
        <v>1.7473799999999999E-5</v>
      </c>
      <c r="G5">
        <v>2.7957999999999998E-4</v>
      </c>
      <c r="H5">
        <v>1.04843E-4</v>
      </c>
      <c r="I5">
        <v>4.8999999999999998E-5</v>
      </c>
      <c r="J5">
        <v>4.9999999999999998E-7</v>
      </c>
      <c r="K5">
        <v>7.9999999999999996E-6</v>
      </c>
      <c r="L5">
        <v>3.0000000000000001E-6</v>
      </c>
    </row>
    <row r="6" spans="1:12" x14ac:dyDescent="0.25">
      <c r="A6">
        <v>2</v>
      </c>
      <c r="B6" t="s">
        <v>7</v>
      </c>
      <c r="C6">
        <v>26</v>
      </c>
      <c r="D6">
        <v>15</v>
      </c>
      <c r="E6">
        <v>6.4484199999999996E-4</v>
      </c>
      <c r="F6">
        <v>-7.2544700000000005E-4</v>
      </c>
      <c r="G6">
        <v>-1.4105899999999999E-4</v>
      </c>
      <c r="H6">
        <v>-4.0302600000000001E-4</v>
      </c>
      <c r="I6">
        <v>1.5999999999999999E-5</v>
      </c>
      <c r="J6">
        <v>-1.8E-5</v>
      </c>
      <c r="K6">
        <v>-3.4999999999999999E-6</v>
      </c>
      <c r="L6">
        <v>-1.0000000000000001E-5</v>
      </c>
    </row>
    <row r="7" spans="1:12" x14ac:dyDescent="0.25">
      <c r="A7">
        <v>2</v>
      </c>
      <c r="B7" t="s">
        <v>69</v>
      </c>
      <c r="C7">
        <v>26</v>
      </c>
      <c r="D7">
        <v>150</v>
      </c>
      <c r="E7">
        <v>1.478846E-3</v>
      </c>
      <c r="F7">
        <v>-7.6095899999999996E-4</v>
      </c>
      <c r="G7">
        <v>1.9670080000000001E-3</v>
      </c>
      <c r="H7">
        <v>-2.1536600000000001E-4</v>
      </c>
      <c r="I7">
        <v>5.1499999999999998E-5</v>
      </c>
      <c r="J7">
        <v>-2.65E-5</v>
      </c>
      <c r="K7">
        <v>6.8499999999999998E-5</v>
      </c>
      <c r="L7">
        <v>-7.5000000000000002E-6</v>
      </c>
    </row>
    <row r="8" spans="1:12" x14ac:dyDescent="0.25">
      <c r="A8">
        <v>2</v>
      </c>
      <c r="B8" t="s">
        <v>68</v>
      </c>
      <c r="C8">
        <v>34</v>
      </c>
      <c r="D8">
        <v>15</v>
      </c>
      <c r="E8">
        <v>3.0230529999999999E-3</v>
      </c>
      <c r="F8">
        <v>-5.31833E-4</v>
      </c>
      <c r="G8">
        <v>-3.0790400000000001E-4</v>
      </c>
      <c r="H8">
        <v>-6.1580700000000001E-4</v>
      </c>
      <c r="I8">
        <v>5.3999999999999998E-5</v>
      </c>
      <c r="J8">
        <v>-9.5000000000000005E-6</v>
      </c>
      <c r="K8">
        <v>-5.4999999999999999E-6</v>
      </c>
      <c r="L8">
        <v>-1.1E-5</v>
      </c>
    </row>
    <row r="9" spans="1:12" x14ac:dyDescent="0.25">
      <c r="A9">
        <v>2</v>
      </c>
      <c r="B9" t="s">
        <v>67</v>
      </c>
      <c r="C9">
        <v>34</v>
      </c>
      <c r="D9">
        <v>150</v>
      </c>
      <c r="E9">
        <v>2.6486199999999999E-4</v>
      </c>
      <c r="F9">
        <v>-1.530312E-3</v>
      </c>
      <c r="G9">
        <v>-2.4426130000000002E-3</v>
      </c>
      <c r="H9">
        <v>-1.7657400000000001E-4</v>
      </c>
      <c r="I9">
        <v>4.5000000000000001E-6</v>
      </c>
      <c r="J9">
        <v>-2.5999999999999998E-5</v>
      </c>
      <c r="K9">
        <v>-4.1499999999999999E-5</v>
      </c>
      <c r="L9">
        <v>-3.0000000000000001E-6</v>
      </c>
    </row>
    <row r="10" spans="1:12" x14ac:dyDescent="0.25">
      <c r="A10">
        <v>2</v>
      </c>
      <c r="B10" t="s">
        <v>64</v>
      </c>
      <c r="C10">
        <v>52</v>
      </c>
      <c r="D10">
        <v>15</v>
      </c>
      <c r="E10">
        <v>5.8372299999999997E-4</v>
      </c>
      <c r="F10">
        <v>-3.9938899999999999E-4</v>
      </c>
      <c r="G10">
        <v>-3.6866699999999999E-4</v>
      </c>
      <c r="H10">
        <v>-2.4577799999999999E-4</v>
      </c>
      <c r="I10">
        <v>9.5000000000000005E-6</v>
      </c>
      <c r="J10">
        <v>-6.4999999999999996E-6</v>
      </c>
      <c r="K10">
        <v>-6.0000000000000002E-6</v>
      </c>
      <c r="L10">
        <v>-3.9999999999999998E-6</v>
      </c>
    </row>
    <row r="11" spans="1:12" x14ac:dyDescent="0.25">
      <c r="A11">
        <v>2</v>
      </c>
      <c r="B11" t="s">
        <v>63</v>
      </c>
      <c r="C11">
        <v>52</v>
      </c>
      <c r="D11">
        <v>150</v>
      </c>
      <c r="E11">
        <v>5.88628E-4</v>
      </c>
      <c r="F11">
        <v>-7.8483699999999995E-5</v>
      </c>
      <c r="G11">
        <v>2.2956489999999999E-3</v>
      </c>
      <c r="H11">
        <v>-7.8483699999999995E-5</v>
      </c>
      <c r="I11">
        <v>1.5E-5</v>
      </c>
      <c r="J11">
        <v>-1.9999999999999999E-6</v>
      </c>
      <c r="K11">
        <v>5.8499999999999999E-5</v>
      </c>
      <c r="L11">
        <v>-1.9999999999999999E-6</v>
      </c>
    </row>
    <row r="12" spans="1:12" x14ac:dyDescent="0.25">
      <c r="A12">
        <v>4</v>
      </c>
      <c r="B12" t="s">
        <v>71</v>
      </c>
      <c r="C12">
        <v>11</v>
      </c>
      <c r="D12">
        <v>15</v>
      </c>
      <c r="E12">
        <v>2.13067E-4</v>
      </c>
      <c r="F12">
        <v>-1.0120680000000001E-3</v>
      </c>
      <c r="G12">
        <v>1.17187E-4</v>
      </c>
      <c r="H12">
        <v>-6.3920100000000005E-5</v>
      </c>
      <c r="I12">
        <v>-6.0000000000000002E-6</v>
      </c>
      <c r="J12">
        <v>-5.1999999999999997E-5</v>
      </c>
      <c r="K12">
        <v>1.2999999999999999E-5</v>
      </c>
      <c r="L12">
        <v>-3.0000000000000001E-6</v>
      </c>
    </row>
    <row r="13" spans="1:12" x14ac:dyDescent="0.25">
      <c r="A13">
        <v>4</v>
      </c>
      <c r="B13" t="s">
        <v>70</v>
      </c>
      <c r="C13">
        <v>11</v>
      </c>
      <c r="D13">
        <v>150</v>
      </c>
      <c r="E13">
        <v>7.9326400000000001E-4</v>
      </c>
      <c r="F13">
        <v>-1.20192E-5</v>
      </c>
      <c r="G13">
        <v>-2.40383E-5</v>
      </c>
      <c r="H13">
        <v>6.0095800000000002E-5</v>
      </c>
      <c r="I13">
        <v>-4.5000000000000001E-6</v>
      </c>
      <c r="J13">
        <v>7.9999999999999996E-6</v>
      </c>
      <c r="K13">
        <v>7.5000000000000002E-6</v>
      </c>
      <c r="L13">
        <v>-9.9999999999999995E-7</v>
      </c>
    </row>
    <row r="14" spans="1:12" x14ac:dyDescent="0.25">
      <c r="A14">
        <v>4</v>
      </c>
      <c r="B14" t="s">
        <v>66</v>
      </c>
      <c r="C14">
        <v>13</v>
      </c>
      <c r="D14">
        <v>15</v>
      </c>
      <c r="E14">
        <v>7.6069799999999997E-4</v>
      </c>
      <c r="F14">
        <v>1.08671E-4</v>
      </c>
      <c r="G14">
        <v>2.1734200000000001E-4</v>
      </c>
      <c r="H14">
        <v>8.1503300000000003E-5</v>
      </c>
      <c r="I14">
        <v>-1.5500000000000001E-5</v>
      </c>
      <c r="J14">
        <v>6.0000000000000002E-6</v>
      </c>
      <c r="K14">
        <v>-4.5000000000000001E-6</v>
      </c>
      <c r="L14">
        <v>-4.9999999999999998E-7</v>
      </c>
    </row>
    <row r="15" spans="1:12" x14ac:dyDescent="0.25">
      <c r="A15">
        <v>4</v>
      </c>
      <c r="B15" t="s">
        <v>65</v>
      </c>
      <c r="C15">
        <v>13</v>
      </c>
      <c r="D15">
        <v>150</v>
      </c>
      <c r="E15">
        <v>-1.5551650000000001E-3</v>
      </c>
      <c r="F15">
        <v>1.04843E-4</v>
      </c>
      <c r="G15">
        <v>1.22316E-4</v>
      </c>
      <c r="H15">
        <v>-7.8632000000000002E-5</v>
      </c>
      <c r="I15">
        <v>-1.3799999999999999E-4</v>
      </c>
      <c r="J15">
        <v>5.4999999999999999E-6</v>
      </c>
      <c r="K15">
        <v>-9.9999999999999995E-7</v>
      </c>
      <c r="L15">
        <v>-7.5000000000000002E-6</v>
      </c>
    </row>
    <row r="16" spans="1:12" x14ac:dyDescent="0.25">
      <c r="A16">
        <v>4</v>
      </c>
      <c r="B16" t="s">
        <v>7</v>
      </c>
      <c r="C16">
        <v>26</v>
      </c>
      <c r="D16">
        <v>15</v>
      </c>
      <c r="E16">
        <v>3.4257200000000003E-4</v>
      </c>
      <c r="F16">
        <v>-1.61211E-4</v>
      </c>
      <c r="G16">
        <v>7.0529600000000003E-5</v>
      </c>
      <c r="H16">
        <v>-2.7204300000000002E-4</v>
      </c>
      <c r="I16">
        <v>9.9999999999999995E-7</v>
      </c>
      <c r="J16">
        <v>1.0000000000000001E-5</v>
      </c>
      <c r="K16">
        <v>6.9999999999999999E-6</v>
      </c>
      <c r="L16">
        <v>-3.4999999999999999E-6</v>
      </c>
    </row>
    <row r="17" spans="1:12" x14ac:dyDescent="0.25">
      <c r="A17">
        <v>4</v>
      </c>
      <c r="B17" t="s">
        <v>69</v>
      </c>
      <c r="C17">
        <v>26</v>
      </c>
      <c r="D17">
        <v>150</v>
      </c>
      <c r="E17">
        <v>4.80984E-4</v>
      </c>
      <c r="F17">
        <v>-1.8665000000000001E-4</v>
      </c>
      <c r="G17">
        <v>8.04033E-4</v>
      </c>
      <c r="H17">
        <v>-1.0768300000000001E-4</v>
      </c>
      <c r="I17">
        <v>-1.8E-5</v>
      </c>
      <c r="J17">
        <v>1.3499999999999999E-5</v>
      </c>
      <c r="K17">
        <v>-1.2500000000000001E-5</v>
      </c>
      <c r="L17">
        <v>0</v>
      </c>
    </row>
    <row r="18" spans="1:12" x14ac:dyDescent="0.25">
      <c r="A18">
        <v>4</v>
      </c>
      <c r="B18" t="s">
        <v>68</v>
      </c>
      <c r="C18">
        <v>34</v>
      </c>
      <c r="D18">
        <v>15</v>
      </c>
      <c r="E18">
        <v>1.0636669999999999E-3</v>
      </c>
      <c r="F18">
        <v>4.1986800000000003E-5</v>
      </c>
      <c r="G18">
        <v>-1.39956E-4</v>
      </c>
      <c r="H18">
        <v>-2.79912E-4</v>
      </c>
      <c r="I18">
        <v>-1.5999999999999999E-5</v>
      </c>
      <c r="J18">
        <v>1.1E-5</v>
      </c>
      <c r="K18">
        <v>4.9999999999999998E-7</v>
      </c>
      <c r="L18">
        <v>9.9999999999999995E-7</v>
      </c>
    </row>
    <row r="19" spans="1:12" x14ac:dyDescent="0.25">
      <c r="A19">
        <v>4</v>
      </c>
      <c r="B19" t="s">
        <v>67</v>
      </c>
      <c r="C19">
        <v>34</v>
      </c>
      <c r="D19">
        <v>150</v>
      </c>
      <c r="E19">
        <v>1.000588E-3</v>
      </c>
      <c r="F19">
        <v>-2.2071800000000001E-4</v>
      </c>
      <c r="G19">
        <v>-2.7957600000000002E-4</v>
      </c>
      <c r="H19">
        <v>1.91289E-4</v>
      </c>
      <c r="I19">
        <v>2.9499999999999999E-5</v>
      </c>
      <c r="J19">
        <v>1.8499999999999999E-5</v>
      </c>
      <c r="K19">
        <v>3.1999999999999999E-5</v>
      </c>
      <c r="L19">
        <v>9.5000000000000005E-6</v>
      </c>
    </row>
    <row r="20" spans="1:12" x14ac:dyDescent="0.25">
      <c r="A20">
        <v>4</v>
      </c>
      <c r="B20" t="s">
        <v>64</v>
      </c>
      <c r="C20">
        <v>52</v>
      </c>
      <c r="D20">
        <v>15</v>
      </c>
      <c r="E20">
        <v>7.6805599999999995E-5</v>
      </c>
      <c r="F20">
        <v>6.4516699999999998E-4</v>
      </c>
      <c r="G20">
        <v>4.1475000000000003E-4</v>
      </c>
      <c r="H20">
        <v>2.765E-4</v>
      </c>
      <c r="I20">
        <v>-6.9999999999999999E-6</v>
      </c>
      <c r="J20">
        <v>2.7500000000000001E-5</v>
      </c>
      <c r="K20">
        <v>1.95E-5</v>
      </c>
      <c r="L20">
        <v>1.2999999999999999E-5</v>
      </c>
    </row>
    <row r="21" spans="1:12" x14ac:dyDescent="0.25">
      <c r="A21">
        <v>4</v>
      </c>
      <c r="B21" t="s">
        <v>63</v>
      </c>
      <c r="C21">
        <v>52</v>
      </c>
      <c r="D21">
        <v>150</v>
      </c>
      <c r="E21">
        <v>-4.3166100000000001E-4</v>
      </c>
      <c r="F21">
        <v>-9.8104699999999999E-6</v>
      </c>
      <c r="G21">
        <v>9.8104700000000008E-4</v>
      </c>
      <c r="H21">
        <v>-1.17726E-4</v>
      </c>
      <c r="I21">
        <v>-3.6999999999999998E-5</v>
      </c>
      <c r="J21">
        <v>1.5E-6</v>
      </c>
      <c r="K21">
        <v>-8.4999999999999999E-6</v>
      </c>
      <c r="L21">
        <v>-3.9999999999999998E-6</v>
      </c>
    </row>
    <row r="22" spans="1:12" x14ac:dyDescent="0.25">
      <c r="A22">
        <v>8</v>
      </c>
      <c r="B22" t="s">
        <v>71</v>
      </c>
      <c r="C22">
        <v>11</v>
      </c>
      <c r="D22">
        <v>15</v>
      </c>
      <c r="E22">
        <v>5.85934E-5</v>
      </c>
      <c r="F22">
        <v>-6.2322099999999997E-4</v>
      </c>
      <c r="G22">
        <v>4.7939999999999998E-5</v>
      </c>
      <c r="H22">
        <v>8.5226699999999995E-5</v>
      </c>
      <c r="I22">
        <v>-2.2500000000000001E-6</v>
      </c>
      <c r="J22">
        <v>-5.4999999999999999E-6</v>
      </c>
      <c r="K22">
        <v>-4.9999999999999998E-7</v>
      </c>
      <c r="L22">
        <v>5.4999999999999999E-6</v>
      </c>
    </row>
    <row r="23" spans="1:12" x14ac:dyDescent="0.25">
      <c r="A23">
        <v>8</v>
      </c>
      <c r="B23" t="s">
        <v>70</v>
      </c>
      <c r="C23">
        <v>11</v>
      </c>
      <c r="D23">
        <v>150</v>
      </c>
      <c r="E23">
        <v>1.14182E-4</v>
      </c>
      <c r="F23">
        <v>1.20192E-5</v>
      </c>
      <c r="G23">
        <v>2.94469E-4</v>
      </c>
      <c r="H23">
        <v>6.0095800000000002E-5</v>
      </c>
      <c r="I23">
        <v>-1.1749999999999999E-5</v>
      </c>
      <c r="J23">
        <v>7.5000000000000002E-7</v>
      </c>
      <c r="K23">
        <v>1.275E-5</v>
      </c>
      <c r="L23">
        <v>1.2500000000000001E-6</v>
      </c>
    </row>
    <row r="24" spans="1:12" x14ac:dyDescent="0.25">
      <c r="A24">
        <v>8</v>
      </c>
      <c r="B24" t="s">
        <v>66</v>
      </c>
      <c r="C24">
        <v>13</v>
      </c>
      <c r="D24">
        <v>15</v>
      </c>
      <c r="E24">
        <v>3.73557E-4</v>
      </c>
      <c r="F24">
        <v>1.195382E-3</v>
      </c>
      <c r="G24">
        <v>6.7919400000000004E-6</v>
      </c>
      <c r="H24">
        <v>-2.0375799999999999E-5</v>
      </c>
      <c r="I24">
        <v>-2.4999999999999999E-7</v>
      </c>
      <c r="J24">
        <v>4.1999999999999998E-5</v>
      </c>
      <c r="K24">
        <v>-3.7500000000000001E-6</v>
      </c>
      <c r="L24">
        <v>-2.2500000000000001E-6</v>
      </c>
    </row>
    <row r="25" spans="1:12" x14ac:dyDescent="0.25">
      <c r="A25">
        <v>8</v>
      </c>
      <c r="B25" t="s">
        <v>65</v>
      </c>
      <c r="C25">
        <v>13</v>
      </c>
      <c r="D25">
        <v>150</v>
      </c>
      <c r="E25">
        <v>3.4510699999999999E-4</v>
      </c>
      <c r="F25">
        <v>1.57264E-4</v>
      </c>
      <c r="G25">
        <v>1.7473799999999999E-5</v>
      </c>
      <c r="H25">
        <v>5.2421300000000004E-4</v>
      </c>
      <c r="I25">
        <v>6.4250000000000003E-5</v>
      </c>
      <c r="J25">
        <v>6.0000000000000002E-6</v>
      </c>
      <c r="K25">
        <v>-2.5000000000000002E-6</v>
      </c>
      <c r="L25">
        <v>3.2249999999999998E-5</v>
      </c>
    </row>
    <row r="26" spans="1:12" x14ac:dyDescent="0.25">
      <c r="A26">
        <v>8</v>
      </c>
      <c r="B26" t="s">
        <v>7</v>
      </c>
      <c r="C26">
        <v>26</v>
      </c>
      <c r="D26">
        <v>15</v>
      </c>
      <c r="E26">
        <v>1.76324E-4</v>
      </c>
      <c r="F26">
        <v>2.2670200000000001E-4</v>
      </c>
      <c r="G26">
        <v>-1.51135E-5</v>
      </c>
      <c r="H26">
        <v>-1.51135E-5</v>
      </c>
      <c r="I26">
        <v>2.4999999999999999E-7</v>
      </c>
      <c r="J26">
        <v>1.525E-5</v>
      </c>
      <c r="K26">
        <v>-2.5000000000000002E-6</v>
      </c>
      <c r="L26">
        <v>6.0000000000000002E-6</v>
      </c>
    </row>
    <row r="27" spans="1:12" x14ac:dyDescent="0.25">
      <c r="A27">
        <v>8</v>
      </c>
      <c r="B27" t="s">
        <v>69</v>
      </c>
      <c r="C27">
        <v>26</v>
      </c>
      <c r="D27">
        <v>150</v>
      </c>
      <c r="E27">
        <v>1.7229300000000001E-4</v>
      </c>
      <c r="F27">
        <v>-1.43577E-5</v>
      </c>
      <c r="G27">
        <v>4.3432099999999999E-4</v>
      </c>
      <c r="H27">
        <v>1.11272E-4</v>
      </c>
      <c r="I27">
        <v>-4.7500000000000003E-6</v>
      </c>
      <c r="J27">
        <v>5.4999999999999999E-6</v>
      </c>
      <c r="K27">
        <v>2.2500000000000001E-6</v>
      </c>
      <c r="L27">
        <v>1.15E-5</v>
      </c>
    </row>
    <row r="28" spans="1:12" x14ac:dyDescent="0.25">
      <c r="A28">
        <v>8</v>
      </c>
      <c r="B28" t="s">
        <v>68</v>
      </c>
      <c r="C28">
        <v>34</v>
      </c>
      <c r="D28">
        <v>15</v>
      </c>
      <c r="E28">
        <v>6.3680099999999999E-4</v>
      </c>
      <c r="F28">
        <v>6.7878700000000003E-4</v>
      </c>
      <c r="G28">
        <v>-4.8984699999999999E-5</v>
      </c>
      <c r="H28">
        <v>-2.09934E-4</v>
      </c>
      <c r="I28">
        <v>3.7500000000000001E-6</v>
      </c>
      <c r="J28">
        <v>2.3499999999999999E-5</v>
      </c>
      <c r="K28">
        <v>7.5000000000000002E-7</v>
      </c>
      <c r="L28">
        <v>-2.5000000000000002E-6</v>
      </c>
    </row>
    <row r="29" spans="1:12" x14ac:dyDescent="0.25">
      <c r="A29">
        <v>8</v>
      </c>
      <c r="B29" t="s">
        <v>67</v>
      </c>
      <c r="C29">
        <v>34</v>
      </c>
      <c r="D29">
        <v>150</v>
      </c>
      <c r="E29">
        <v>3.6786300000000001E-4</v>
      </c>
      <c r="F29">
        <v>-7.3572700000000001E-5</v>
      </c>
      <c r="G29">
        <v>-1.3243099999999999E-4</v>
      </c>
      <c r="H29">
        <v>2.9429099999999999E-5</v>
      </c>
      <c r="I29">
        <v>-4.5000000000000001E-6</v>
      </c>
      <c r="J29">
        <v>1.2500000000000001E-6</v>
      </c>
      <c r="K29">
        <v>2.4999999999999999E-7</v>
      </c>
      <c r="L29">
        <v>-2.2500000000000001E-6</v>
      </c>
    </row>
    <row r="30" spans="1:12" x14ac:dyDescent="0.25">
      <c r="A30">
        <v>8</v>
      </c>
      <c r="B30" t="s">
        <v>64</v>
      </c>
      <c r="C30">
        <v>52</v>
      </c>
      <c r="D30">
        <v>15</v>
      </c>
      <c r="E30">
        <v>1.07528E-4</v>
      </c>
      <c r="F30">
        <v>2.84181E-4</v>
      </c>
      <c r="G30">
        <v>-9.21668E-5</v>
      </c>
      <c r="H30">
        <v>-1.5361100000000001E-5</v>
      </c>
      <c r="I30">
        <v>2.2500000000000001E-6</v>
      </c>
      <c r="J30">
        <v>-1.2500000000000001E-6</v>
      </c>
      <c r="K30">
        <v>-9.7499999999999998E-6</v>
      </c>
      <c r="L30">
        <v>-5.0000000000000004E-6</v>
      </c>
    </row>
    <row r="31" spans="1:12" x14ac:dyDescent="0.25">
      <c r="A31">
        <v>8</v>
      </c>
      <c r="B31" t="s">
        <v>63</v>
      </c>
      <c r="C31">
        <v>52</v>
      </c>
      <c r="D31">
        <v>150</v>
      </c>
      <c r="E31">
        <v>1.8149400000000001E-4</v>
      </c>
      <c r="F31">
        <v>8.3388999999999997E-5</v>
      </c>
      <c r="G31">
        <v>3.5808200000000002E-4</v>
      </c>
      <c r="H31">
        <v>2.6978800000000003E-4</v>
      </c>
      <c r="I31">
        <v>2.0250000000000001E-5</v>
      </c>
      <c r="J31">
        <v>4.5000000000000001E-6</v>
      </c>
      <c r="K31">
        <v>-6.7499999999999997E-6</v>
      </c>
      <c r="L31">
        <v>1.6750000000000001E-5</v>
      </c>
    </row>
    <row r="32" spans="1:12" x14ac:dyDescent="0.25">
      <c r="A32">
        <v>16</v>
      </c>
      <c r="B32" t="s">
        <v>71</v>
      </c>
      <c r="C32">
        <v>11</v>
      </c>
      <c r="D32">
        <v>15</v>
      </c>
      <c r="E32">
        <v>-1.8643399999999998E-5</v>
      </c>
      <c r="F32">
        <v>-1.73117E-4</v>
      </c>
      <c r="G32">
        <v>7.1910100000000001E-5</v>
      </c>
      <c r="H32">
        <v>1.17187E-4</v>
      </c>
      <c r="I32">
        <v>-2.2500000000000001E-6</v>
      </c>
      <c r="J32">
        <v>6.4999999999999996E-6</v>
      </c>
      <c r="K32">
        <v>2.2500000000000001E-6</v>
      </c>
      <c r="L32">
        <v>3.4999999999999999E-6</v>
      </c>
    </row>
    <row r="33" spans="1:12" x14ac:dyDescent="0.25">
      <c r="A33">
        <v>16</v>
      </c>
      <c r="B33" t="s">
        <v>70</v>
      </c>
      <c r="C33">
        <v>11</v>
      </c>
      <c r="D33">
        <v>150</v>
      </c>
      <c r="E33">
        <v>-5.7090999999999999E-5</v>
      </c>
      <c r="F33">
        <v>3.0047900000000001E-5</v>
      </c>
      <c r="G33">
        <v>1.9230699999999999E-4</v>
      </c>
      <c r="H33">
        <v>3.3954100000000001E-4</v>
      </c>
      <c r="I33">
        <v>-4.7500000000000003E-6</v>
      </c>
      <c r="J33">
        <v>9.9999999999999995E-7</v>
      </c>
      <c r="K33">
        <v>1.875E-6</v>
      </c>
      <c r="L33">
        <v>1.2875E-5</v>
      </c>
    </row>
    <row r="34" spans="1:12" x14ac:dyDescent="0.25">
      <c r="A34">
        <v>16</v>
      </c>
      <c r="B34" t="s">
        <v>66</v>
      </c>
      <c r="C34">
        <v>13</v>
      </c>
      <c r="D34">
        <v>15</v>
      </c>
      <c r="E34">
        <v>4.41476E-4</v>
      </c>
      <c r="F34">
        <v>1.3244299999999999E-4</v>
      </c>
      <c r="G34">
        <v>6.7919400000000004E-6</v>
      </c>
      <c r="H34">
        <v>-4.0751699999999998E-5</v>
      </c>
      <c r="I34">
        <v>9.3749999999999992E-6</v>
      </c>
      <c r="J34">
        <v>-1.7125E-5</v>
      </c>
      <c r="K34">
        <v>1.2499999999999999E-7</v>
      </c>
      <c r="L34">
        <v>-1.125E-6</v>
      </c>
    </row>
    <row r="35" spans="1:12" x14ac:dyDescent="0.25">
      <c r="A35">
        <v>16</v>
      </c>
      <c r="B35" t="s">
        <v>65</v>
      </c>
      <c r="C35">
        <v>13</v>
      </c>
      <c r="D35">
        <v>150</v>
      </c>
      <c r="E35">
        <v>7.6447700000000003E-5</v>
      </c>
      <c r="F35">
        <v>1.6381699999999999E-4</v>
      </c>
      <c r="G35">
        <v>-3.4947499999999997E-5</v>
      </c>
      <c r="H35">
        <v>1.7036899999999999E-4</v>
      </c>
      <c r="I35">
        <v>-5.4999999999999999E-6</v>
      </c>
      <c r="J35">
        <v>4.8749999999999999E-6</v>
      </c>
      <c r="K35">
        <v>-2.5000000000000002E-6</v>
      </c>
      <c r="L35">
        <v>-5.2499999999999997E-6</v>
      </c>
    </row>
    <row r="36" spans="1:12" x14ac:dyDescent="0.25">
      <c r="A36">
        <v>16</v>
      </c>
      <c r="B36" t="s">
        <v>7</v>
      </c>
      <c r="C36">
        <v>26</v>
      </c>
      <c r="D36">
        <v>15</v>
      </c>
      <c r="E36">
        <v>3.1234500000000001E-4</v>
      </c>
      <c r="F36">
        <v>4.96226E-4</v>
      </c>
      <c r="G36">
        <v>-1.51135E-5</v>
      </c>
      <c r="H36">
        <v>-2.2670199999999999E-5</v>
      </c>
      <c r="I36">
        <v>1.1124999999999999E-5</v>
      </c>
      <c r="J36">
        <v>1.9000000000000001E-5</v>
      </c>
      <c r="K36">
        <v>-3.7500000000000001E-7</v>
      </c>
      <c r="L36">
        <v>-7.5000000000000002E-7</v>
      </c>
    </row>
    <row r="37" spans="1:12" x14ac:dyDescent="0.25">
      <c r="A37">
        <v>16</v>
      </c>
      <c r="B37" t="s">
        <v>69</v>
      </c>
      <c r="C37">
        <v>26</v>
      </c>
      <c r="D37">
        <v>150</v>
      </c>
      <c r="E37">
        <v>3.5894299999999999E-6</v>
      </c>
      <c r="F37">
        <v>7.3583299999999997E-5</v>
      </c>
      <c r="G37">
        <v>3.7868500000000002E-4</v>
      </c>
      <c r="H37">
        <v>1.43577E-5</v>
      </c>
      <c r="I37">
        <v>-5.75E-6</v>
      </c>
      <c r="J37">
        <v>5.6250000000000004E-6</v>
      </c>
      <c r="K37">
        <v>1.1250000000000001E-5</v>
      </c>
      <c r="L37">
        <v>-2.875E-6</v>
      </c>
    </row>
    <row r="38" spans="1:12" x14ac:dyDescent="0.25">
      <c r="A38">
        <v>16</v>
      </c>
      <c r="B38" t="s">
        <v>68</v>
      </c>
      <c r="C38">
        <v>34</v>
      </c>
      <c r="D38">
        <v>15</v>
      </c>
      <c r="E38">
        <v>2.5542000000000002E-4</v>
      </c>
      <c r="F38">
        <v>-1.74945E-5</v>
      </c>
      <c r="G38">
        <v>4.8984699999999999E-5</v>
      </c>
      <c r="H38">
        <v>-1.11965E-4</v>
      </c>
      <c r="I38">
        <v>-2.2500000000000001E-6</v>
      </c>
      <c r="J38">
        <v>-1.275E-5</v>
      </c>
      <c r="K38">
        <v>2.6249999999999999E-6</v>
      </c>
      <c r="L38">
        <v>-2.4999999999999999E-7</v>
      </c>
    </row>
    <row r="39" spans="1:12" x14ac:dyDescent="0.25">
      <c r="A39">
        <v>16</v>
      </c>
      <c r="B39" t="s">
        <v>67</v>
      </c>
      <c r="C39">
        <v>34</v>
      </c>
      <c r="D39">
        <v>150</v>
      </c>
      <c r="E39">
        <v>4.0465E-5</v>
      </c>
      <c r="F39">
        <v>-3.3107700000000002E-5</v>
      </c>
      <c r="G39">
        <v>-6.2536800000000001E-5</v>
      </c>
      <c r="H39">
        <v>3.3107700000000002E-5</v>
      </c>
      <c r="I39">
        <v>-4.8749999999999999E-6</v>
      </c>
      <c r="J39">
        <v>1.2499999999999999E-7</v>
      </c>
      <c r="K39">
        <v>1.2499999999999999E-7</v>
      </c>
      <c r="L39">
        <v>6.2500000000000005E-7</v>
      </c>
    </row>
    <row r="40" spans="1:12" x14ac:dyDescent="0.25">
      <c r="A40">
        <v>16</v>
      </c>
      <c r="B40" t="s">
        <v>64</v>
      </c>
      <c r="C40">
        <v>52</v>
      </c>
      <c r="D40">
        <v>15</v>
      </c>
      <c r="E40">
        <v>2.8802100000000001E-4</v>
      </c>
      <c r="F40">
        <v>4.6851400000000001E-4</v>
      </c>
      <c r="G40">
        <v>-1.9201399999999999E-5</v>
      </c>
      <c r="H40">
        <v>7.2965400000000004E-5</v>
      </c>
      <c r="I40">
        <v>7.6249999999999998E-6</v>
      </c>
      <c r="J40">
        <v>1.0625000000000001E-5</v>
      </c>
      <c r="K40">
        <v>8.7499999999999999E-7</v>
      </c>
      <c r="L40">
        <v>2.6249999999999999E-6</v>
      </c>
    </row>
    <row r="41" spans="1:12" x14ac:dyDescent="0.25">
      <c r="A41">
        <v>16</v>
      </c>
      <c r="B41" t="s">
        <v>63</v>
      </c>
      <c r="C41">
        <v>52</v>
      </c>
      <c r="D41">
        <v>150</v>
      </c>
      <c r="E41">
        <v>1.71683E-4</v>
      </c>
      <c r="F41">
        <v>4.9052299999999998E-5</v>
      </c>
      <c r="G41">
        <v>2.1337799999999999E-4</v>
      </c>
      <c r="H41">
        <v>4.4147100000000003E-5</v>
      </c>
      <c r="I41">
        <v>4.1250000000000003E-6</v>
      </c>
      <c r="J41">
        <v>3.7500000000000001E-7</v>
      </c>
      <c r="K41">
        <v>1.75E-6</v>
      </c>
      <c r="L41">
        <v>-4.6249999999999998E-6</v>
      </c>
    </row>
    <row r="42" spans="1:12" x14ac:dyDescent="0.25">
      <c r="A42">
        <v>24</v>
      </c>
      <c r="B42" t="s">
        <v>71</v>
      </c>
      <c r="C42">
        <v>11</v>
      </c>
      <c r="D42">
        <v>15</v>
      </c>
      <c r="E42">
        <v>-1.7755599999999999E-6</v>
      </c>
      <c r="F42">
        <v>-5.3266699999999998E-6</v>
      </c>
      <c r="G42">
        <v>1.2073799999999999E-4</v>
      </c>
      <c r="H42">
        <v>1.88209E-4</v>
      </c>
      <c r="I42">
        <v>7.5000000000000002E-7</v>
      </c>
      <c r="J42">
        <v>7.7500000000000003E-6</v>
      </c>
      <c r="K42">
        <v>5.1250000000000001E-6</v>
      </c>
      <c r="L42">
        <v>7.7500000000000003E-6</v>
      </c>
    </row>
    <row r="43" spans="1:12" x14ac:dyDescent="0.25">
      <c r="A43">
        <v>24</v>
      </c>
      <c r="B43" t="s">
        <v>70</v>
      </c>
      <c r="C43">
        <v>11</v>
      </c>
      <c r="D43">
        <v>150</v>
      </c>
      <c r="E43">
        <v>8.6137299999999999E-5</v>
      </c>
      <c r="F43">
        <v>1.7427799999999999E-4</v>
      </c>
      <c r="G43">
        <v>2.06329E-4</v>
      </c>
      <c r="H43">
        <v>3.4054300000000001E-4</v>
      </c>
      <c r="I43">
        <v>7.7500000000000003E-6</v>
      </c>
      <c r="J43">
        <v>9.6250000000000002E-6</v>
      </c>
      <c r="K43">
        <v>4.8749999999999999E-6</v>
      </c>
      <c r="L43">
        <v>7.1250000000000004E-6</v>
      </c>
    </row>
    <row r="44" spans="1:12" x14ac:dyDescent="0.25">
      <c r="A44">
        <v>24</v>
      </c>
      <c r="B44" t="s">
        <v>66</v>
      </c>
      <c r="C44">
        <v>13</v>
      </c>
      <c r="D44">
        <v>15</v>
      </c>
      <c r="E44">
        <v>2.6262200000000001E-4</v>
      </c>
      <c r="F44">
        <v>4.9807600000000001E-5</v>
      </c>
      <c r="G44">
        <v>9.9615200000000001E-5</v>
      </c>
      <c r="H44">
        <v>2.2639800000000001E-6</v>
      </c>
      <c r="I44">
        <v>-1.75E-6</v>
      </c>
      <c r="J44">
        <v>-2.125E-6</v>
      </c>
      <c r="K44">
        <v>5.2499999999999997E-6</v>
      </c>
      <c r="L44">
        <v>1.6249999999999999E-6</v>
      </c>
    </row>
    <row r="45" spans="1:12" x14ac:dyDescent="0.25">
      <c r="A45">
        <v>24</v>
      </c>
      <c r="B45" t="s">
        <v>65</v>
      </c>
      <c r="C45">
        <v>13</v>
      </c>
      <c r="D45">
        <v>150</v>
      </c>
      <c r="E45">
        <v>2.9122900000000002E-6</v>
      </c>
      <c r="F45">
        <v>8.1544299999999998E-5</v>
      </c>
      <c r="G45">
        <v>4.0772100000000002E-5</v>
      </c>
      <c r="H45">
        <v>2.5628199999999998E-4</v>
      </c>
      <c r="I45">
        <v>-4.1250000000000003E-6</v>
      </c>
      <c r="J45">
        <v>-2.3750000000000001E-6</v>
      </c>
      <c r="K45">
        <v>5.4999999999999999E-6</v>
      </c>
      <c r="L45">
        <v>1.225E-5</v>
      </c>
    </row>
    <row r="46" spans="1:12" x14ac:dyDescent="0.25">
      <c r="A46">
        <v>24</v>
      </c>
      <c r="B46" t="s">
        <v>7</v>
      </c>
      <c r="C46">
        <v>26</v>
      </c>
      <c r="D46">
        <v>15</v>
      </c>
      <c r="E46">
        <v>2.0487200000000001E-4</v>
      </c>
      <c r="F46">
        <v>2.7204300000000002E-4</v>
      </c>
      <c r="G46">
        <v>4.1981899999999999E-5</v>
      </c>
      <c r="H46">
        <v>2.0151300000000001E-5</v>
      </c>
      <c r="I46">
        <v>-2.4999999999999999E-7</v>
      </c>
      <c r="J46">
        <v>-4.3749999999999996E-6</v>
      </c>
      <c r="K46">
        <v>3.8750000000000002E-6</v>
      </c>
      <c r="L46">
        <v>2.6249999999999999E-6</v>
      </c>
    </row>
    <row r="47" spans="1:12" x14ac:dyDescent="0.25">
      <c r="A47">
        <v>24</v>
      </c>
      <c r="B47" t="s">
        <v>69</v>
      </c>
      <c r="C47">
        <v>26</v>
      </c>
      <c r="D47">
        <v>150</v>
      </c>
      <c r="E47">
        <v>6.7002700000000001E-5</v>
      </c>
      <c r="F47">
        <v>1.08879E-4</v>
      </c>
      <c r="G47">
        <v>3.0869099999999999E-4</v>
      </c>
      <c r="H47">
        <v>5.5037899999999997E-5</v>
      </c>
      <c r="I47">
        <v>6.7499999999999997E-6</v>
      </c>
      <c r="J47">
        <v>6.2500000000000003E-6</v>
      </c>
      <c r="K47">
        <v>5.8749999999999997E-6</v>
      </c>
      <c r="L47">
        <v>4.7500000000000003E-6</v>
      </c>
    </row>
    <row r="48" spans="1:12" x14ac:dyDescent="0.25">
      <c r="A48">
        <v>24</v>
      </c>
      <c r="B48" t="s">
        <v>68</v>
      </c>
      <c r="C48">
        <v>34</v>
      </c>
      <c r="D48">
        <v>15</v>
      </c>
      <c r="E48">
        <v>1.04967E-4</v>
      </c>
      <c r="F48">
        <v>4.8984699999999999E-5</v>
      </c>
      <c r="G48">
        <v>1.6095000000000001E-4</v>
      </c>
      <c r="H48">
        <v>-3.4989E-5</v>
      </c>
      <c r="I48">
        <v>-3.4999999999999999E-6</v>
      </c>
      <c r="J48">
        <v>3.2499999999999998E-6</v>
      </c>
      <c r="K48">
        <v>6.8750000000000002E-6</v>
      </c>
      <c r="L48">
        <v>2.125E-6</v>
      </c>
    </row>
    <row r="49" spans="1:12" x14ac:dyDescent="0.25">
      <c r="A49">
        <v>24</v>
      </c>
      <c r="B49" t="s">
        <v>67</v>
      </c>
      <c r="C49">
        <v>34</v>
      </c>
      <c r="D49">
        <v>150</v>
      </c>
      <c r="E49">
        <v>1.7167E-5</v>
      </c>
      <c r="F49">
        <v>-3.1881500000000003E-5</v>
      </c>
      <c r="G49">
        <v>2.4524200000000001E-6</v>
      </c>
      <c r="H49">
        <v>8.3382399999999996E-5</v>
      </c>
      <c r="I49">
        <v>-4.9999999999999998E-7</v>
      </c>
      <c r="J49">
        <v>-4.9999999999999998E-7</v>
      </c>
      <c r="K49">
        <v>2.2500000000000001E-6</v>
      </c>
      <c r="L49">
        <v>3.1250000000000001E-6</v>
      </c>
    </row>
    <row r="50" spans="1:12" x14ac:dyDescent="0.25">
      <c r="A50">
        <v>24</v>
      </c>
      <c r="B50" t="s">
        <v>64</v>
      </c>
      <c r="C50">
        <v>52</v>
      </c>
      <c r="D50">
        <v>15</v>
      </c>
      <c r="E50">
        <v>2.5601900000000002E-4</v>
      </c>
      <c r="F50">
        <v>2.765E-4</v>
      </c>
      <c r="G50">
        <v>5.8884300000000001E-5</v>
      </c>
      <c r="H50">
        <v>5.8884300000000001E-5</v>
      </c>
      <c r="I50">
        <v>3.1250000000000001E-6</v>
      </c>
      <c r="J50">
        <v>-1.75E-6</v>
      </c>
      <c r="K50">
        <v>3.4999999999999999E-6</v>
      </c>
      <c r="L50">
        <v>4.9999999999999998E-7</v>
      </c>
    </row>
    <row r="51" spans="1:12" x14ac:dyDescent="0.25">
      <c r="A51">
        <v>24</v>
      </c>
      <c r="B51" t="s">
        <v>63</v>
      </c>
      <c r="C51">
        <v>52</v>
      </c>
      <c r="D51">
        <v>150</v>
      </c>
      <c r="E51">
        <v>1.16091E-4</v>
      </c>
      <c r="F51">
        <v>9.8104699999999999E-6</v>
      </c>
      <c r="G51">
        <v>1.53697E-4</v>
      </c>
      <c r="H51">
        <v>3.59717E-5</v>
      </c>
      <c r="I51">
        <v>1.2499999999999999E-7</v>
      </c>
      <c r="J51">
        <v>-1.75E-6</v>
      </c>
      <c r="K51">
        <v>8.7499999999999999E-7</v>
      </c>
      <c r="L51">
        <v>4.9999999999999998E-7</v>
      </c>
    </row>
    <row r="52" spans="1:12" x14ac:dyDescent="0.25">
      <c r="A52">
        <v>36</v>
      </c>
      <c r="B52" t="s">
        <v>71</v>
      </c>
      <c r="C52">
        <v>11</v>
      </c>
      <c r="D52">
        <v>15</v>
      </c>
      <c r="E52">
        <v>-1.06533E-5</v>
      </c>
      <c r="F52">
        <v>-5.3266700000000003E-5</v>
      </c>
      <c r="G52">
        <v>9.9431200000000004E-5</v>
      </c>
      <c r="H52">
        <v>9.5880100000000004E-5</v>
      </c>
      <c r="I52">
        <v>-6.6666700000000005E-7</v>
      </c>
      <c r="J52">
        <v>-3.4999999999999999E-6</v>
      </c>
      <c r="K52">
        <v>1.33333E-6</v>
      </c>
      <c r="L52">
        <v>-2.08333E-6</v>
      </c>
    </row>
    <row r="53" spans="1:12" x14ac:dyDescent="0.25">
      <c r="A53">
        <v>36</v>
      </c>
      <c r="B53" t="s">
        <v>70</v>
      </c>
      <c r="C53">
        <v>11</v>
      </c>
      <c r="D53">
        <v>150</v>
      </c>
      <c r="E53">
        <v>9.4817799999999999E-5</v>
      </c>
      <c r="F53">
        <v>9.3482300000000004E-5</v>
      </c>
      <c r="G53">
        <v>4.08651E-4</v>
      </c>
      <c r="H53">
        <v>2.0833200000000001E-4</v>
      </c>
      <c r="I53">
        <v>2.3333300000000002E-6</v>
      </c>
      <c r="J53">
        <v>-1.4166699999999999E-6</v>
      </c>
      <c r="K53">
        <v>1.69167E-5</v>
      </c>
      <c r="L53">
        <v>-1.16667E-6</v>
      </c>
    </row>
    <row r="54" spans="1:12" x14ac:dyDescent="0.25">
      <c r="A54">
        <v>36</v>
      </c>
      <c r="B54" t="s">
        <v>66</v>
      </c>
      <c r="C54">
        <v>13</v>
      </c>
      <c r="D54">
        <v>15</v>
      </c>
      <c r="E54">
        <v>2.2488900000000001E-4</v>
      </c>
      <c r="F54">
        <v>9.0559299999999995E-6</v>
      </c>
      <c r="G54">
        <v>3.3054100000000001E-4</v>
      </c>
      <c r="H54">
        <v>1.1772700000000001E-4</v>
      </c>
      <c r="I54">
        <v>2.7499999999999999E-6</v>
      </c>
      <c r="J54">
        <v>-1.33333E-6</v>
      </c>
      <c r="K54">
        <v>1.45833E-5</v>
      </c>
      <c r="L54">
        <v>6.4166700000000003E-6</v>
      </c>
    </row>
    <row r="55" spans="1:12" x14ac:dyDescent="0.25">
      <c r="A55">
        <v>36</v>
      </c>
      <c r="B55" t="s">
        <v>65</v>
      </c>
      <c r="C55">
        <v>13</v>
      </c>
      <c r="D55">
        <v>150</v>
      </c>
      <c r="E55">
        <v>-4.8538200000000002E-5</v>
      </c>
      <c r="F55">
        <v>1.35907E-5</v>
      </c>
      <c r="G55">
        <v>1.2619899999999999E-5</v>
      </c>
      <c r="H55">
        <v>1.08726E-4</v>
      </c>
      <c r="I55">
        <v>-4.3333300000000001E-6</v>
      </c>
      <c r="J55">
        <v>-3.4999999999999999E-6</v>
      </c>
      <c r="K55">
        <v>-1.2500000000000001E-6</v>
      </c>
      <c r="L55">
        <v>-5.3333299999999998E-6</v>
      </c>
    </row>
    <row r="56" spans="1:12" x14ac:dyDescent="0.25">
      <c r="A56">
        <v>36</v>
      </c>
      <c r="B56" t="s">
        <v>7</v>
      </c>
      <c r="C56">
        <v>26</v>
      </c>
      <c r="D56">
        <v>15</v>
      </c>
      <c r="E56">
        <v>1.0635400000000001E-4</v>
      </c>
      <c r="F56">
        <v>1.10832E-4</v>
      </c>
      <c r="G56">
        <v>9.5159000000000002E-5</v>
      </c>
      <c r="H56">
        <v>1.73525E-4</v>
      </c>
      <c r="I56">
        <v>-2.2500000000000001E-6</v>
      </c>
      <c r="J56">
        <v>-5.2499999999999997E-6</v>
      </c>
      <c r="K56">
        <v>5.0000000000000004E-6</v>
      </c>
      <c r="L56">
        <v>1.1916700000000001E-5</v>
      </c>
    </row>
    <row r="57" spans="1:12" x14ac:dyDescent="0.25">
      <c r="A57">
        <v>36</v>
      </c>
      <c r="B57" t="s">
        <v>69</v>
      </c>
      <c r="C57">
        <v>26</v>
      </c>
      <c r="D57">
        <v>150</v>
      </c>
      <c r="E57">
        <v>-1.9143600000000001E-5</v>
      </c>
      <c r="F57">
        <v>8.5348700000000005E-5</v>
      </c>
      <c r="G57">
        <v>7.97651E-5</v>
      </c>
      <c r="H57">
        <v>1.15659E-4</v>
      </c>
      <c r="I57">
        <v>-6.6666699999999996E-6</v>
      </c>
      <c r="J57">
        <v>1.33333E-6</v>
      </c>
      <c r="K57">
        <v>-1.3166700000000001E-5</v>
      </c>
      <c r="L57">
        <v>8.2500000000000006E-6</v>
      </c>
    </row>
    <row r="58" spans="1:12" x14ac:dyDescent="0.25">
      <c r="A58">
        <v>36</v>
      </c>
      <c r="B58" t="s">
        <v>68</v>
      </c>
      <c r="C58">
        <v>34</v>
      </c>
      <c r="D58">
        <v>15</v>
      </c>
      <c r="E58">
        <v>-9.3304100000000003E-6</v>
      </c>
      <c r="F58">
        <v>2.3326E-5</v>
      </c>
      <c r="G58">
        <v>4.9762200000000003E-5</v>
      </c>
      <c r="H58">
        <v>7.4643300000000004E-5</v>
      </c>
      <c r="I58">
        <v>-4.25E-6</v>
      </c>
      <c r="J58">
        <v>-4.9999999999999998E-7</v>
      </c>
      <c r="K58">
        <v>-3.0833300000000002E-6</v>
      </c>
      <c r="L58">
        <v>5.2499999999999997E-6</v>
      </c>
    </row>
    <row r="59" spans="1:12" x14ac:dyDescent="0.25">
      <c r="A59">
        <v>36</v>
      </c>
      <c r="B59" t="s">
        <v>67</v>
      </c>
      <c r="C59">
        <v>34</v>
      </c>
      <c r="D59">
        <v>150</v>
      </c>
      <c r="E59">
        <v>-5.5588199999999997E-5</v>
      </c>
      <c r="F59">
        <v>5.0683400000000003E-5</v>
      </c>
      <c r="G59">
        <v>-3.7603800000000001E-5</v>
      </c>
      <c r="H59">
        <v>3.6459300000000002E-4</v>
      </c>
      <c r="I59">
        <v>-3.4166699999999998E-6</v>
      </c>
      <c r="J59">
        <v>3.66667E-6</v>
      </c>
      <c r="K59">
        <v>-1.9999999999999999E-6</v>
      </c>
      <c r="L59">
        <v>1.575E-5</v>
      </c>
    </row>
    <row r="60" spans="1:12" x14ac:dyDescent="0.25">
      <c r="A60">
        <v>36</v>
      </c>
      <c r="B60" t="s">
        <v>64</v>
      </c>
      <c r="C60">
        <v>52</v>
      </c>
      <c r="D60">
        <v>15</v>
      </c>
      <c r="E60">
        <v>3.6866699999999999E-4</v>
      </c>
      <c r="F60">
        <v>1.92867E-4</v>
      </c>
      <c r="G60">
        <v>3.22584E-4</v>
      </c>
      <c r="H60">
        <v>1.9457400000000001E-4</v>
      </c>
      <c r="I60">
        <v>9.6666699999999997E-6</v>
      </c>
      <c r="J60">
        <v>4.1666700000000001E-7</v>
      </c>
      <c r="K60">
        <v>1.38333E-5</v>
      </c>
      <c r="L60">
        <v>7.5833300000000003E-6</v>
      </c>
    </row>
    <row r="61" spans="1:12" x14ac:dyDescent="0.25">
      <c r="A61">
        <v>36</v>
      </c>
      <c r="B61" t="s">
        <v>63</v>
      </c>
      <c r="C61">
        <v>52</v>
      </c>
      <c r="D61">
        <v>150</v>
      </c>
      <c r="E61">
        <v>1.52607E-4</v>
      </c>
      <c r="F61">
        <v>4.3602100000000001E-6</v>
      </c>
      <c r="G61">
        <v>1.1227500000000001E-4</v>
      </c>
      <c r="H61">
        <v>3.59717E-5</v>
      </c>
      <c r="I61">
        <v>5.75E-6</v>
      </c>
      <c r="J61">
        <v>-1.6666699999999999E-7</v>
      </c>
      <c r="K61">
        <v>7.5000000000000002E-7</v>
      </c>
      <c r="L61">
        <v>9.1666699999999999E-7</v>
      </c>
    </row>
    <row r="62" spans="1:12" x14ac:dyDescent="0.25">
      <c r="A62">
        <v>48</v>
      </c>
      <c r="B62" t="s">
        <v>71</v>
      </c>
      <c r="C62">
        <v>11</v>
      </c>
      <c r="D62">
        <v>15</v>
      </c>
      <c r="E62">
        <v>1.2428900000000001E-5</v>
      </c>
      <c r="F62">
        <v>-1.8643399999999998E-5</v>
      </c>
      <c r="G62">
        <v>1.4204500000000001E-4</v>
      </c>
      <c r="H62">
        <v>1.9975E-4</v>
      </c>
      <c r="I62">
        <v>1.9166699999999998E-6</v>
      </c>
      <c r="J62">
        <v>1.9999999999999999E-6</v>
      </c>
      <c r="K62">
        <v>6.3333300000000004E-6</v>
      </c>
      <c r="L62">
        <v>1.2E-5</v>
      </c>
    </row>
    <row r="63" spans="1:12" x14ac:dyDescent="0.25">
      <c r="A63">
        <v>48</v>
      </c>
      <c r="B63" t="s">
        <v>70</v>
      </c>
      <c r="C63">
        <v>11</v>
      </c>
      <c r="D63">
        <v>150</v>
      </c>
      <c r="E63">
        <v>2.95471E-4</v>
      </c>
      <c r="F63">
        <v>9.8156400000000001E-5</v>
      </c>
      <c r="G63">
        <v>5.1381899999999999E-4</v>
      </c>
      <c r="H63">
        <v>4.77761E-4</v>
      </c>
      <c r="I63">
        <v>1.8666699999999999E-5</v>
      </c>
      <c r="J63">
        <v>2.3333300000000002E-6</v>
      </c>
      <c r="K63">
        <v>1.7249999999999999E-5</v>
      </c>
      <c r="L63">
        <v>2.675E-5</v>
      </c>
    </row>
    <row r="64" spans="1:12" x14ac:dyDescent="0.25">
      <c r="A64">
        <v>48</v>
      </c>
      <c r="B64" t="s">
        <v>66</v>
      </c>
      <c r="C64">
        <v>13</v>
      </c>
      <c r="D64">
        <v>15</v>
      </c>
      <c r="E64">
        <v>2.3545400000000001E-4</v>
      </c>
      <c r="F64">
        <v>5.6599499999999999E-6</v>
      </c>
      <c r="G64">
        <v>2.3771799999999999E-4</v>
      </c>
      <c r="H64">
        <v>3.3506900000000001E-4</v>
      </c>
      <c r="I64">
        <v>4.9166700000000003E-6</v>
      </c>
      <c r="J64" s="103">
        <v>-8.3333299999999999E-8</v>
      </c>
      <c r="K64">
        <v>-7.5000000000000002E-7</v>
      </c>
      <c r="L64">
        <v>1.81667E-5</v>
      </c>
    </row>
    <row r="65" spans="1:12" x14ac:dyDescent="0.25">
      <c r="A65">
        <v>48</v>
      </c>
      <c r="B65" t="s">
        <v>65</v>
      </c>
      <c r="C65">
        <v>13</v>
      </c>
      <c r="D65">
        <v>150</v>
      </c>
      <c r="E65">
        <v>1.6600100000000001E-4</v>
      </c>
      <c r="F65">
        <v>7.4991600000000002E-5</v>
      </c>
      <c r="G65">
        <v>1.04115E-4</v>
      </c>
      <c r="H65">
        <v>8.80969E-5</v>
      </c>
      <c r="I65">
        <v>2.31667E-5</v>
      </c>
      <c r="J65">
        <v>7.4166700000000001E-6</v>
      </c>
      <c r="K65">
        <v>1.08333E-5</v>
      </c>
      <c r="L65">
        <v>7.5000000000000002E-7</v>
      </c>
    </row>
    <row r="66" spans="1:12" x14ac:dyDescent="0.25">
      <c r="A66">
        <v>48</v>
      </c>
      <c r="B66" t="s">
        <v>7</v>
      </c>
      <c r="C66">
        <v>26</v>
      </c>
      <c r="D66">
        <v>15</v>
      </c>
      <c r="E66">
        <v>1.20068E-4</v>
      </c>
      <c r="F66">
        <v>9.5718799999999996E-5</v>
      </c>
      <c r="G66">
        <v>1.21748E-4</v>
      </c>
      <c r="H66">
        <v>1.1922900000000001E-4</v>
      </c>
      <c r="I66">
        <v>3.9999999999999998E-6</v>
      </c>
      <c r="J66">
        <v>1.2500000000000001E-6</v>
      </c>
      <c r="K66">
        <v>5.0000000000000004E-6</v>
      </c>
      <c r="L66">
        <v>-1.0833300000000001E-6</v>
      </c>
    </row>
    <row r="67" spans="1:12" x14ac:dyDescent="0.25">
      <c r="A67">
        <v>48</v>
      </c>
      <c r="B67" t="s">
        <v>69</v>
      </c>
      <c r="C67">
        <v>26</v>
      </c>
      <c r="D67">
        <v>150</v>
      </c>
      <c r="E67">
        <v>-6.5806199999999999E-6</v>
      </c>
      <c r="F67">
        <v>8.9735799999999996E-5</v>
      </c>
      <c r="G67">
        <v>7.4181600000000001E-5</v>
      </c>
      <c r="H67">
        <v>2.14169E-4</v>
      </c>
      <c r="I67">
        <v>1.0833300000000001E-6</v>
      </c>
      <c r="J67">
        <v>3.58333E-6</v>
      </c>
      <c r="K67">
        <v>1.9999999999999999E-6</v>
      </c>
      <c r="L67">
        <v>1.7750000000000001E-5</v>
      </c>
    </row>
    <row r="68" spans="1:12" x14ac:dyDescent="0.25">
      <c r="A68">
        <v>48</v>
      </c>
      <c r="B68" t="s">
        <v>68</v>
      </c>
      <c r="C68">
        <v>34</v>
      </c>
      <c r="D68">
        <v>15</v>
      </c>
      <c r="E68">
        <v>-6.99781E-6</v>
      </c>
      <c r="F68">
        <v>-2.3325999999999999E-6</v>
      </c>
      <c r="G68">
        <v>7.3477000000000001E-5</v>
      </c>
      <c r="H68">
        <v>3.1490100000000003E-4</v>
      </c>
      <c r="I68">
        <v>0</v>
      </c>
      <c r="J68">
        <v>-1.4166699999999999E-6</v>
      </c>
      <c r="K68">
        <v>2.5833299999999999E-6</v>
      </c>
      <c r="L68">
        <v>1.8499999999999999E-5</v>
      </c>
    </row>
    <row r="69" spans="1:12" x14ac:dyDescent="0.25">
      <c r="A69">
        <v>48</v>
      </c>
      <c r="B69" t="s">
        <v>67</v>
      </c>
      <c r="C69">
        <v>34</v>
      </c>
      <c r="D69">
        <v>150</v>
      </c>
      <c r="E69">
        <v>1.22621E-4</v>
      </c>
      <c r="F69">
        <v>1.58181E-4</v>
      </c>
      <c r="G69">
        <v>-1.7167E-5</v>
      </c>
      <c r="H69">
        <v>5.2481800000000003E-4</v>
      </c>
      <c r="I69">
        <v>1.1166699999999999E-5</v>
      </c>
      <c r="J69">
        <v>8.1666700000000005E-6</v>
      </c>
      <c r="K69">
        <v>7.5000000000000002E-7</v>
      </c>
      <c r="L69">
        <v>1.70833E-5</v>
      </c>
    </row>
    <row r="70" spans="1:12" x14ac:dyDescent="0.25">
      <c r="A70">
        <v>48</v>
      </c>
      <c r="B70" t="s">
        <v>64</v>
      </c>
      <c r="C70">
        <v>52</v>
      </c>
      <c r="D70">
        <v>15</v>
      </c>
      <c r="E70">
        <v>3.3026399999999998E-4</v>
      </c>
      <c r="F70">
        <v>1.4081E-4</v>
      </c>
      <c r="G70">
        <v>4.0579E-4</v>
      </c>
      <c r="H70">
        <v>4.7363499999999997E-4</v>
      </c>
      <c r="I70">
        <v>3.4999999999999999E-6</v>
      </c>
      <c r="J70">
        <v>-2.4999999999999999E-7</v>
      </c>
      <c r="K70">
        <v>1.0666700000000001E-5</v>
      </c>
      <c r="L70">
        <v>2.1333300000000001E-5</v>
      </c>
    </row>
    <row r="71" spans="1:12" x14ac:dyDescent="0.25">
      <c r="A71">
        <v>48</v>
      </c>
      <c r="B71" t="s">
        <v>63</v>
      </c>
      <c r="C71">
        <v>52</v>
      </c>
      <c r="D71">
        <v>150</v>
      </c>
      <c r="E71">
        <v>2.7387599999999999E-4</v>
      </c>
      <c r="F71">
        <v>9.8104699999999999E-6</v>
      </c>
      <c r="G71">
        <v>3.1475200000000001E-4</v>
      </c>
      <c r="H71">
        <v>9.4834500000000001E-5</v>
      </c>
      <c r="I71">
        <v>1.6249999999999999E-5</v>
      </c>
      <c r="J71">
        <v>6.6666700000000005E-7</v>
      </c>
      <c r="K71">
        <v>2.3499999999999999E-5</v>
      </c>
      <c r="L71">
        <v>6.9166699999999998E-6</v>
      </c>
    </row>
    <row r="72" spans="1:12" x14ac:dyDescent="0.25">
      <c r="A72">
        <v>72</v>
      </c>
      <c r="B72" t="s">
        <v>71</v>
      </c>
      <c r="C72">
        <v>11</v>
      </c>
      <c r="D72">
        <v>15</v>
      </c>
      <c r="E72">
        <v>1.1837E-6</v>
      </c>
      <c r="F72">
        <v>-1.83474E-5</v>
      </c>
      <c r="G72">
        <v>7.9900099999999998E-5</v>
      </c>
      <c r="H72">
        <v>1.8110700000000001E-4</v>
      </c>
      <c r="I72">
        <v>-4.9999999999999998E-7</v>
      </c>
      <c r="J72">
        <v>-4.1666700000000001E-7</v>
      </c>
      <c r="K72">
        <v>-1.0416699999999999E-6</v>
      </c>
      <c r="L72">
        <v>3.3749999999999999E-6</v>
      </c>
    </row>
    <row r="73" spans="1:12" x14ac:dyDescent="0.25">
      <c r="A73">
        <v>72</v>
      </c>
      <c r="B73" t="s">
        <v>70</v>
      </c>
      <c r="C73">
        <v>11</v>
      </c>
      <c r="D73">
        <v>150</v>
      </c>
      <c r="E73">
        <v>2.3103500000000001E-4</v>
      </c>
      <c r="F73">
        <v>4.6741199999999999E-5</v>
      </c>
      <c r="G73">
        <v>3.2585300000000003E-4</v>
      </c>
      <c r="H73">
        <v>1.085063E-3</v>
      </c>
      <c r="I73">
        <v>2.125E-6</v>
      </c>
      <c r="J73">
        <v>-1.16667E-6</v>
      </c>
      <c r="K73">
        <v>-1.0416699999999999E-6</v>
      </c>
      <c r="L73">
        <v>4.7833300000000002E-5</v>
      </c>
    </row>
    <row r="74" spans="1:12" x14ac:dyDescent="0.25">
      <c r="A74">
        <v>72</v>
      </c>
      <c r="B74" t="s">
        <v>66</v>
      </c>
      <c r="C74">
        <v>13</v>
      </c>
      <c r="D74">
        <v>15</v>
      </c>
      <c r="E74">
        <v>8.2257999999999997E-5</v>
      </c>
      <c r="F74">
        <v>-1.88665E-5</v>
      </c>
      <c r="G74">
        <v>1.4715900000000001E-4</v>
      </c>
      <c r="H74">
        <v>9.6294700000000002E-4</v>
      </c>
      <c r="I74">
        <v>-4.1250000000000003E-6</v>
      </c>
      <c r="J74">
        <v>-1.2500000000000001E-6</v>
      </c>
      <c r="K74">
        <v>-6.2500000000000005E-7</v>
      </c>
      <c r="L74">
        <v>4.0833300000000001E-5</v>
      </c>
    </row>
    <row r="75" spans="1:12" x14ac:dyDescent="0.25">
      <c r="A75">
        <v>72</v>
      </c>
      <c r="B75" t="s">
        <v>65</v>
      </c>
      <c r="C75">
        <v>13</v>
      </c>
      <c r="D75">
        <v>150</v>
      </c>
      <c r="E75">
        <v>3.1889599999999999E-4</v>
      </c>
      <c r="F75">
        <v>3.3006000000000002E-5</v>
      </c>
      <c r="G75">
        <v>4.8635300000000002E-4</v>
      </c>
      <c r="H75">
        <v>3.5190200000000002E-4</v>
      </c>
      <c r="I75">
        <v>1.7875000000000001E-5</v>
      </c>
      <c r="J75">
        <v>-1.4583300000000001E-6</v>
      </c>
      <c r="K75">
        <v>3.5791699999999998E-5</v>
      </c>
      <c r="L75">
        <v>2.5166700000000001E-5</v>
      </c>
    </row>
    <row r="76" spans="1:12" x14ac:dyDescent="0.25">
      <c r="A76">
        <v>72</v>
      </c>
      <c r="B76" t="s">
        <v>7</v>
      </c>
      <c r="C76">
        <v>26</v>
      </c>
      <c r="D76">
        <v>15</v>
      </c>
      <c r="E76">
        <v>6.9969799999999995E-5</v>
      </c>
      <c r="F76">
        <v>3.86234E-5</v>
      </c>
      <c r="G76">
        <v>5.9334399999999999E-5</v>
      </c>
      <c r="H76">
        <v>4.9090799999999997E-4</v>
      </c>
      <c r="I76">
        <v>-7.5000000000000002E-7</v>
      </c>
      <c r="J76">
        <v>-1.875E-6</v>
      </c>
      <c r="K76">
        <v>-1.6249999999999999E-6</v>
      </c>
      <c r="L76">
        <v>3.0624999999999999E-5</v>
      </c>
    </row>
    <row r="77" spans="1:12" x14ac:dyDescent="0.25">
      <c r="A77">
        <v>72</v>
      </c>
      <c r="B77" t="s">
        <v>69</v>
      </c>
      <c r="C77">
        <v>26</v>
      </c>
      <c r="D77">
        <v>150</v>
      </c>
      <c r="E77">
        <v>-1.6750699999999999E-5</v>
      </c>
      <c r="F77">
        <v>4.0281399999999997E-5</v>
      </c>
      <c r="G77">
        <v>3.3900199999999998E-5</v>
      </c>
      <c r="H77">
        <v>6.4809199999999996E-4</v>
      </c>
      <c r="I77">
        <v>-1.2916700000000001E-6</v>
      </c>
      <c r="J77">
        <v>-2.0416699999999999E-6</v>
      </c>
      <c r="K77">
        <v>-1.6249999999999999E-6</v>
      </c>
      <c r="L77">
        <v>5.2791699999999998E-5</v>
      </c>
    </row>
    <row r="78" spans="1:12" x14ac:dyDescent="0.25">
      <c r="A78">
        <v>72</v>
      </c>
      <c r="B78" t="s">
        <v>68</v>
      </c>
      <c r="C78">
        <v>34</v>
      </c>
      <c r="D78">
        <v>15</v>
      </c>
      <c r="E78">
        <v>-1.7105800000000001E-5</v>
      </c>
      <c r="F78">
        <v>2.1770999999999999E-5</v>
      </c>
      <c r="G78">
        <v>1.7105800000000001E-5</v>
      </c>
      <c r="H78">
        <v>7.3399200000000004E-4</v>
      </c>
      <c r="I78">
        <v>-6.6666700000000005E-7</v>
      </c>
      <c r="J78">
        <v>1.2500000000000001E-6</v>
      </c>
      <c r="K78">
        <v>-1.70833E-6</v>
      </c>
      <c r="L78">
        <v>2.8083299999999999E-5</v>
      </c>
    </row>
    <row r="79" spans="1:12" x14ac:dyDescent="0.25">
      <c r="A79">
        <v>72</v>
      </c>
      <c r="B79" t="s">
        <v>67</v>
      </c>
      <c r="C79">
        <v>34</v>
      </c>
      <c r="D79">
        <v>150</v>
      </c>
      <c r="E79">
        <v>-2.5341700000000002E-5</v>
      </c>
      <c r="F79">
        <v>7.7659999999999998E-5</v>
      </c>
      <c r="G79">
        <v>-3.7603800000000001E-5</v>
      </c>
      <c r="H79">
        <v>1.1689879999999999E-3</v>
      </c>
      <c r="I79">
        <v>-5.4583300000000003E-6</v>
      </c>
      <c r="J79">
        <v>-1.4166699999999999E-6</v>
      </c>
      <c r="K79">
        <v>-1.33333E-6</v>
      </c>
      <c r="L79">
        <v>4.1749999999999998E-5</v>
      </c>
    </row>
    <row r="80" spans="1:12" x14ac:dyDescent="0.25">
      <c r="A80">
        <v>72</v>
      </c>
      <c r="B80" t="s">
        <v>64</v>
      </c>
      <c r="C80">
        <v>52</v>
      </c>
      <c r="D80">
        <v>15</v>
      </c>
      <c r="E80">
        <v>2.03962E-4</v>
      </c>
      <c r="F80">
        <v>6.2297899999999999E-5</v>
      </c>
      <c r="G80">
        <v>2.0481500000000001E-4</v>
      </c>
      <c r="H80">
        <v>9.3532200000000004E-4</v>
      </c>
      <c r="I80">
        <v>-7.9166700000000002E-7</v>
      </c>
      <c r="J80">
        <v>-1.54167E-6</v>
      </c>
      <c r="K80">
        <v>-3.2083299999999998E-6</v>
      </c>
      <c r="L80">
        <v>3.025E-5</v>
      </c>
    </row>
    <row r="81" spans="1:12" x14ac:dyDescent="0.25">
      <c r="A81">
        <v>72</v>
      </c>
      <c r="B81" t="s">
        <v>63</v>
      </c>
      <c r="C81">
        <v>52</v>
      </c>
      <c r="D81">
        <v>150</v>
      </c>
      <c r="E81">
        <v>3.5099699999999997E-4</v>
      </c>
      <c r="F81">
        <v>2.1801000000000001E-6</v>
      </c>
      <c r="G81">
        <v>3.8424299999999999E-4</v>
      </c>
      <c r="H81">
        <v>5.7936299999999995E-4</v>
      </c>
      <c r="I81">
        <v>1.2875E-5</v>
      </c>
      <c r="J81">
        <v>-3.3333300000000001E-7</v>
      </c>
      <c r="K81">
        <v>1.33333E-5</v>
      </c>
      <c r="L81">
        <v>3.9458300000000001E-5</v>
      </c>
    </row>
    <row r="82" spans="1:12" x14ac:dyDescent="0.25">
      <c r="A82">
        <v>96</v>
      </c>
      <c r="B82" t="s">
        <v>71</v>
      </c>
      <c r="C82">
        <v>11</v>
      </c>
      <c r="D82">
        <v>15</v>
      </c>
      <c r="E82">
        <v>-6.6583399999999997E-6</v>
      </c>
      <c r="F82">
        <v>4.03939E-5</v>
      </c>
      <c r="G82">
        <v>4.9715600000000002E-5</v>
      </c>
      <c r="H82">
        <v>1.38493E-4</v>
      </c>
      <c r="I82">
        <v>-7.0833300000000002E-7</v>
      </c>
      <c r="J82">
        <v>5.0833299999999997E-6</v>
      </c>
      <c r="K82">
        <v>-9.5833300000000006E-7</v>
      </c>
      <c r="L82">
        <v>2.4999999999999999E-7</v>
      </c>
    </row>
    <row r="83" spans="1:12" x14ac:dyDescent="0.25">
      <c r="A83">
        <v>96</v>
      </c>
      <c r="B83" t="s">
        <v>70</v>
      </c>
      <c r="C83">
        <v>11</v>
      </c>
      <c r="D83">
        <v>150</v>
      </c>
      <c r="E83">
        <v>9.8156400000000001E-5</v>
      </c>
      <c r="F83">
        <v>3.90623E-5</v>
      </c>
      <c r="G83">
        <v>1.5124100000000001E-4</v>
      </c>
      <c r="H83">
        <v>7.3617300000000001E-4</v>
      </c>
      <c r="I83">
        <v>-6.2500000000000003E-6</v>
      </c>
      <c r="J83">
        <v>3.3333300000000001E-7</v>
      </c>
      <c r="K83">
        <v>-7.7500000000000003E-6</v>
      </c>
      <c r="L83">
        <v>-6.45833E-6</v>
      </c>
    </row>
    <row r="84" spans="1:12" x14ac:dyDescent="0.25">
      <c r="A84">
        <v>96</v>
      </c>
      <c r="B84" t="s">
        <v>66</v>
      </c>
      <c r="C84">
        <v>13</v>
      </c>
      <c r="D84">
        <v>15</v>
      </c>
      <c r="E84">
        <v>4.6411600000000001E-5</v>
      </c>
      <c r="F84">
        <v>5.6599500000000003E-7</v>
      </c>
      <c r="G84">
        <v>5.8297500000000002E-5</v>
      </c>
      <c r="H84">
        <v>5.0090599999999996E-4</v>
      </c>
      <c r="I84">
        <v>-1.125E-6</v>
      </c>
      <c r="J84">
        <v>1.0833300000000001E-6</v>
      </c>
      <c r="K84">
        <v>-3.8333299999999998E-6</v>
      </c>
      <c r="L84">
        <v>-1.6291699999999999E-5</v>
      </c>
    </row>
    <row r="85" spans="1:12" x14ac:dyDescent="0.25">
      <c r="A85">
        <v>96</v>
      </c>
      <c r="B85" t="s">
        <v>65</v>
      </c>
      <c r="C85">
        <v>13</v>
      </c>
      <c r="D85">
        <v>150</v>
      </c>
      <c r="E85">
        <v>1.4233799999999999E-4</v>
      </c>
      <c r="F85">
        <v>3.6403699999999999E-7</v>
      </c>
      <c r="G85">
        <v>2.3225599999999999E-4</v>
      </c>
      <c r="H85">
        <v>3.8078299999999999E-4</v>
      </c>
      <c r="I85">
        <v>-1.1083299999999999E-5</v>
      </c>
      <c r="J85">
        <v>-2.7916699999999999E-6</v>
      </c>
      <c r="K85">
        <v>-1.51667E-5</v>
      </c>
      <c r="L85">
        <v>1.3375E-5</v>
      </c>
    </row>
    <row r="86" spans="1:12" x14ac:dyDescent="0.25">
      <c r="A86">
        <v>96</v>
      </c>
      <c r="B86" t="s">
        <v>7</v>
      </c>
      <c r="C86">
        <v>26</v>
      </c>
      <c r="D86">
        <v>15</v>
      </c>
      <c r="E86">
        <v>1.8891900000000001E-5</v>
      </c>
      <c r="F86">
        <v>2.9807200000000002E-5</v>
      </c>
      <c r="G86">
        <v>3.1486399999999997E-5</v>
      </c>
      <c r="H86">
        <v>6.5197900000000001E-4</v>
      </c>
      <c r="I86">
        <v>-3.3333299999999999E-6</v>
      </c>
      <c r="J86">
        <v>8.3333299999999999E-8</v>
      </c>
      <c r="K86">
        <v>-1.2916700000000001E-6</v>
      </c>
      <c r="L86">
        <v>2.8166699999999999E-5</v>
      </c>
    </row>
    <row r="87" spans="1:12" x14ac:dyDescent="0.25">
      <c r="A87">
        <v>96</v>
      </c>
      <c r="B87" t="s">
        <v>69</v>
      </c>
      <c r="C87">
        <v>26</v>
      </c>
      <c r="D87">
        <v>150</v>
      </c>
      <c r="E87">
        <v>-2.7518999999999999E-5</v>
      </c>
      <c r="F87">
        <v>4.1278500000000001E-5</v>
      </c>
      <c r="G87">
        <v>1.9143600000000001E-5</v>
      </c>
      <c r="H87">
        <v>4.6812200000000002E-4</v>
      </c>
      <c r="I87">
        <v>-2.08333E-6</v>
      </c>
      <c r="J87">
        <v>1.54167E-6</v>
      </c>
      <c r="K87">
        <v>-8.7499999999999999E-7</v>
      </c>
      <c r="L87">
        <v>-2.5000000000000002E-6</v>
      </c>
    </row>
    <row r="88" spans="1:12" x14ac:dyDescent="0.25">
      <c r="A88">
        <v>96</v>
      </c>
      <c r="B88" t="s">
        <v>68</v>
      </c>
      <c r="C88">
        <v>34</v>
      </c>
      <c r="D88">
        <v>15</v>
      </c>
      <c r="E88">
        <v>-2.62418E-5</v>
      </c>
      <c r="F88">
        <v>6.0647699999999999E-5</v>
      </c>
      <c r="G88">
        <v>1.1663E-6</v>
      </c>
      <c r="H88">
        <v>3.4639099999999998E-4</v>
      </c>
      <c r="I88">
        <v>-9.5833300000000006E-7</v>
      </c>
      <c r="J88">
        <v>3.1666700000000001E-6</v>
      </c>
      <c r="K88">
        <v>-8.3333299999999999E-7</v>
      </c>
      <c r="L88">
        <v>-1.45833E-5</v>
      </c>
    </row>
    <row r="89" spans="1:12" x14ac:dyDescent="0.25">
      <c r="A89">
        <v>96</v>
      </c>
      <c r="B89" t="s">
        <v>67</v>
      </c>
      <c r="C89">
        <v>34</v>
      </c>
      <c r="D89">
        <v>150</v>
      </c>
      <c r="E89">
        <v>-3.1881500000000003E-5</v>
      </c>
      <c r="F89">
        <v>5.5179500000000003E-5</v>
      </c>
      <c r="G89">
        <v>-1.9006300000000001E-5</v>
      </c>
      <c r="H89">
        <v>8.8777699999999997E-4</v>
      </c>
      <c r="I89">
        <v>-8.7499999999999999E-7</v>
      </c>
      <c r="J89">
        <v>-2.0833299999999999E-7</v>
      </c>
      <c r="K89">
        <v>6.2500000000000005E-7</v>
      </c>
      <c r="L89">
        <v>7.5000000000000002E-7</v>
      </c>
    </row>
    <row r="90" spans="1:12" x14ac:dyDescent="0.25">
      <c r="A90">
        <v>96</v>
      </c>
      <c r="B90" t="s">
        <v>64</v>
      </c>
      <c r="C90">
        <v>52</v>
      </c>
      <c r="D90">
        <v>15</v>
      </c>
      <c r="E90">
        <v>4.3523199999999997E-5</v>
      </c>
      <c r="F90">
        <v>5.5684099999999998E-5</v>
      </c>
      <c r="G90">
        <v>9.8567199999999994E-5</v>
      </c>
      <c r="H90">
        <v>8.5510299999999996E-4</v>
      </c>
      <c r="I90">
        <v>-7.1250000000000004E-6</v>
      </c>
      <c r="J90">
        <v>5.8333300000000005E-7</v>
      </c>
      <c r="K90">
        <v>-3.58333E-6</v>
      </c>
      <c r="L90">
        <v>1.0000000000000001E-5</v>
      </c>
    </row>
    <row r="91" spans="1:12" x14ac:dyDescent="0.25">
      <c r="A91">
        <v>96</v>
      </c>
      <c r="B91" t="s">
        <v>63</v>
      </c>
      <c r="C91">
        <v>52</v>
      </c>
      <c r="D91">
        <v>150</v>
      </c>
      <c r="E91">
        <v>1.9048700000000001E-4</v>
      </c>
      <c r="F91">
        <v>1.1854299999999999E-5</v>
      </c>
      <c r="G91">
        <v>1.83537E-4</v>
      </c>
      <c r="H91">
        <v>7.8933400000000004E-4</v>
      </c>
      <c r="I91">
        <v>-7.4166700000000001E-6</v>
      </c>
      <c r="J91">
        <v>1.0416699999999999E-6</v>
      </c>
      <c r="K91">
        <v>-1.0666700000000001E-5</v>
      </c>
      <c r="L91">
        <v>3.6166700000000001E-5</v>
      </c>
    </row>
    <row r="92" spans="1:12" x14ac:dyDescent="0.25">
      <c r="A92">
        <v>120</v>
      </c>
      <c r="B92" t="s">
        <v>71</v>
      </c>
      <c r="C92">
        <v>11</v>
      </c>
      <c r="D92">
        <v>15</v>
      </c>
      <c r="E92">
        <v>-7.45734E-6</v>
      </c>
      <c r="F92">
        <v>1.1363600000000001E-5</v>
      </c>
      <c r="G92">
        <v>2.8764000000000001E-5</v>
      </c>
      <c r="H92">
        <v>8.9488100000000001E-5</v>
      </c>
      <c r="I92">
        <v>-2.4999999999999999E-7</v>
      </c>
      <c r="J92">
        <v>-2.4583299999999998E-6</v>
      </c>
      <c r="K92">
        <v>-1.2916700000000001E-6</v>
      </c>
      <c r="L92">
        <v>-2.5000000000000002E-6</v>
      </c>
    </row>
    <row r="93" spans="1:12" x14ac:dyDescent="0.25">
      <c r="A93">
        <v>120</v>
      </c>
      <c r="B93" t="s">
        <v>70</v>
      </c>
      <c r="C93">
        <v>11</v>
      </c>
      <c r="D93">
        <v>150</v>
      </c>
      <c r="E93">
        <v>1.02964E-4</v>
      </c>
      <c r="F93">
        <v>3.0849200000000003E-5</v>
      </c>
      <c r="G93">
        <v>1.5745099999999999E-4</v>
      </c>
      <c r="H93">
        <v>6.74275E-4</v>
      </c>
      <c r="I93">
        <v>2.5416700000000002E-6</v>
      </c>
      <c r="J93" s="103">
        <v>-4.1666700000000002E-8</v>
      </c>
      <c r="K93">
        <v>3.7916700000000001E-6</v>
      </c>
      <c r="L93">
        <v>8.8750000000000006E-6</v>
      </c>
    </row>
    <row r="94" spans="1:12" x14ac:dyDescent="0.25">
      <c r="A94">
        <v>120</v>
      </c>
      <c r="B94" t="s">
        <v>66</v>
      </c>
      <c r="C94">
        <v>13</v>
      </c>
      <c r="D94">
        <v>15</v>
      </c>
      <c r="E94">
        <v>1.5395100000000001E-5</v>
      </c>
      <c r="F94">
        <v>-6.3391500000000001E-6</v>
      </c>
      <c r="G94">
        <v>3.48653E-5</v>
      </c>
      <c r="H94">
        <v>3.5318099999999999E-4</v>
      </c>
      <c r="I94">
        <v>-1.9999999999999999E-6</v>
      </c>
      <c r="J94">
        <v>-6.2500000000000005E-7</v>
      </c>
      <c r="K94">
        <v>-1.0833300000000001E-6</v>
      </c>
      <c r="L94">
        <v>-4.3749999999999996E-6</v>
      </c>
    </row>
    <row r="95" spans="1:12" x14ac:dyDescent="0.25">
      <c r="A95">
        <v>120</v>
      </c>
      <c r="B95" t="s">
        <v>65</v>
      </c>
      <c r="C95">
        <v>13</v>
      </c>
      <c r="D95">
        <v>150</v>
      </c>
      <c r="E95">
        <v>8.2126700000000001E-5</v>
      </c>
      <c r="F95">
        <v>2.9122900000000002E-6</v>
      </c>
      <c r="G95">
        <v>1.5609900000000001E-4</v>
      </c>
      <c r="H95">
        <v>4.86644E-4</v>
      </c>
      <c r="I95">
        <v>-4.5416699999999997E-6</v>
      </c>
      <c r="J95">
        <v>3.7500000000000001E-7</v>
      </c>
      <c r="K95">
        <v>-4.25E-6</v>
      </c>
      <c r="L95">
        <v>2.6041699999999998E-5</v>
      </c>
    </row>
    <row r="96" spans="1:12" x14ac:dyDescent="0.25">
      <c r="A96">
        <v>120</v>
      </c>
      <c r="B96" t="s">
        <v>7</v>
      </c>
      <c r="C96">
        <v>26</v>
      </c>
      <c r="D96">
        <v>15</v>
      </c>
      <c r="E96">
        <v>1.6456900000000002E-5</v>
      </c>
      <c r="F96">
        <v>2.5189099999999999E-5</v>
      </c>
      <c r="G96">
        <v>2.0151300000000001E-5</v>
      </c>
      <c r="H96">
        <v>5.0781299999999997E-4</v>
      </c>
      <c r="I96">
        <v>1.6666699999999999E-7</v>
      </c>
      <c r="J96">
        <v>1.6666699999999999E-7</v>
      </c>
      <c r="K96">
        <v>-6.2500000000000005E-7</v>
      </c>
      <c r="L96">
        <v>-1.70833E-6</v>
      </c>
    </row>
    <row r="97" spans="1:12" x14ac:dyDescent="0.25">
      <c r="A97">
        <v>120</v>
      </c>
      <c r="B97" t="s">
        <v>69</v>
      </c>
      <c r="C97">
        <v>26</v>
      </c>
      <c r="D97">
        <v>150</v>
      </c>
      <c r="E97">
        <v>-1.3639799999999999E-5</v>
      </c>
      <c r="F97">
        <v>3.0869099999999999E-5</v>
      </c>
      <c r="G97">
        <v>1.7468600000000001E-5</v>
      </c>
      <c r="H97">
        <v>4.0081999999999997E-4</v>
      </c>
      <c r="I97">
        <v>1.4583300000000001E-6</v>
      </c>
      <c r="J97">
        <v>-3.7500000000000001E-7</v>
      </c>
      <c r="K97">
        <v>3.7500000000000001E-7</v>
      </c>
      <c r="L97">
        <v>4.5833300000000002E-6</v>
      </c>
    </row>
    <row r="98" spans="1:12" x14ac:dyDescent="0.25">
      <c r="A98">
        <v>120</v>
      </c>
      <c r="B98" t="s">
        <v>68</v>
      </c>
      <c r="C98">
        <v>34</v>
      </c>
      <c r="D98">
        <v>15</v>
      </c>
      <c r="E98">
        <v>-1.77278E-5</v>
      </c>
      <c r="F98">
        <v>1.8660800000000001E-6</v>
      </c>
      <c r="G98">
        <v>2.6591700000000002E-5</v>
      </c>
      <c r="H98">
        <v>2.14133E-4</v>
      </c>
      <c r="I98">
        <v>2.9166699999999999E-7</v>
      </c>
      <c r="J98">
        <v>-4.1666699999999999E-6</v>
      </c>
      <c r="K98">
        <v>2.29167E-6</v>
      </c>
      <c r="L98">
        <v>-5.6250000000000004E-6</v>
      </c>
    </row>
    <row r="99" spans="1:12" x14ac:dyDescent="0.25">
      <c r="A99">
        <v>120</v>
      </c>
      <c r="B99" t="s">
        <v>67</v>
      </c>
      <c r="C99">
        <v>34</v>
      </c>
      <c r="D99">
        <v>150</v>
      </c>
      <c r="E99">
        <v>3.8257799999999998E-5</v>
      </c>
      <c r="F99">
        <v>2.9429099999999999E-5</v>
      </c>
      <c r="G99">
        <v>-2.06003E-5</v>
      </c>
      <c r="H99">
        <v>1.107514E-3</v>
      </c>
      <c r="I99">
        <v>5.4166699999999998E-6</v>
      </c>
      <c r="J99">
        <v>-1.2500000000000001E-6</v>
      </c>
      <c r="K99">
        <v>-4.5833299999999998E-7</v>
      </c>
      <c r="L99">
        <v>3.375E-5</v>
      </c>
    </row>
    <row r="100" spans="1:12" x14ac:dyDescent="0.25">
      <c r="A100">
        <v>120</v>
      </c>
      <c r="B100" t="s">
        <v>64</v>
      </c>
      <c r="C100">
        <v>52</v>
      </c>
      <c r="D100">
        <v>15</v>
      </c>
      <c r="E100">
        <v>4.8643600000000003E-5</v>
      </c>
      <c r="F100">
        <v>4.76195E-5</v>
      </c>
      <c r="G100">
        <v>5.5300100000000003E-5</v>
      </c>
      <c r="H100">
        <v>6.1188499999999995E-4</v>
      </c>
      <c r="I100">
        <v>1.125E-6</v>
      </c>
      <c r="J100">
        <v>2.4999999999999999E-7</v>
      </c>
      <c r="K100">
        <v>-1.9166699999999998E-6</v>
      </c>
      <c r="L100">
        <v>-5.8749999999999997E-6</v>
      </c>
    </row>
    <row r="101" spans="1:12" x14ac:dyDescent="0.25">
      <c r="A101">
        <v>120</v>
      </c>
      <c r="B101" t="s">
        <v>63</v>
      </c>
      <c r="C101">
        <v>52</v>
      </c>
      <c r="D101">
        <v>150</v>
      </c>
      <c r="E101">
        <v>1.05299E-4</v>
      </c>
      <c r="F101">
        <v>8.1753900000000007E-6</v>
      </c>
      <c r="G101">
        <v>1.36038E-4</v>
      </c>
      <c r="H101">
        <v>7.4101699999999996E-4</v>
      </c>
      <c r="I101">
        <v>-6.0000000000000002E-6</v>
      </c>
      <c r="J101">
        <v>-1.6666699999999999E-7</v>
      </c>
      <c r="K101">
        <v>-1.375E-6</v>
      </c>
      <c r="L101">
        <v>1.39583E-5</v>
      </c>
    </row>
    <row r="102" spans="1:12" x14ac:dyDescent="0.25">
      <c r="A102">
        <v>144</v>
      </c>
      <c r="B102" t="s">
        <v>71</v>
      </c>
      <c r="C102">
        <v>11</v>
      </c>
      <c r="D102">
        <v>15</v>
      </c>
      <c r="E102">
        <v>-1.2133000000000001E-5</v>
      </c>
      <c r="F102">
        <v>2.4857800000000001E-5</v>
      </c>
      <c r="G102">
        <v>2.1010799999999999E-5</v>
      </c>
      <c r="H102">
        <v>4.7348200000000002E-5</v>
      </c>
      <c r="I102">
        <v>-8.3333299999999999E-7</v>
      </c>
      <c r="J102">
        <v>2.16667E-6</v>
      </c>
      <c r="K102">
        <v>-4.1666700000000001E-7</v>
      </c>
      <c r="L102">
        <v>-3.8333299999999998E-6</v>
      </c>
    </row>
    <row r="103" spans="1:12" x14ac:dyDescent="0.25">
      <c r="A103">
        <v>144</v>
      </c>
      <c r="B103" t="s">
        <v>70</v>
      </c>
      <c r="C103">
        <v>11</v>
      </c>
      <c r="D103">
        <v>150</v>
      </c>
      <c r="E103">
        <v>4.0731600000000001E-5</v>
      </c>
      <c r="F103">
        <v>8.4801800000000005E-5</v>
      </c>
      <c r="G103">
        <v>2.0799800000000001E-4</v>
      </c>
      <c r="H103">
        <v>4.9679200000000002E-4</v>
      </c>
      <c r="I103">
        <v>-5.6250000000000004E-6</v>
      </c>
      <c r="J103">
        <v>7.3749999999999997E-6</v>
      </c>
      <c r="K103">
        <v>9.5833300000000006E-6</v>
      </c>
      <c r="L103">
        <v>-8.1249999999999993E-6</v>
      </c>
    </row>
    <row r="104" spans="1:12" x14ac:dyDescent="0.25">
      <c r="A104">
        <v>144</v>
      </c>
      <c r="B104" t="s">
        <v>66</v>
      </c>
      <c r="C104">
        <v>13</v>
      </c>
      <c r="D104">
        <v>15</v>
      </c>
      <c r="E104">
        <v>-4.1506300000000001E-6</v>
      </c>
      <c r="F104">
        <v>-3.7733E-7</v>
      </c>
      <c r="G104">
        <v>3.3959699999999999E-5</v>
      </c>
      <c r="H104">
        <v>1.7583599999999999E-4</v>
      </c>
      <c r="I104">
        <v>-1.875E-6</v>
      </c>
      <c r="J104">
        <v>5.4166699999999998E-7</v>
      </c>
      <c r="K104">
        <v>5.4166699999999998E-7</v>
      </c>
      <c r="L104">
        <v>-1.3083300000000001E-5</v>
      </c>
    </row>
    <row r="105" spans="1:12" x14ac:dyDescent="0.25">
      <c r="A105">
        <v>144</v>
      </c>
      <c r="B105" t="s">
        <v>65</v>
      </c>
      <c r="C105">
        <v>13</v>
      </c>
      <c r="D105">
        <v>150</v>
      </c>
      <c r="E105">
        <v>5.0965199999999998E-5</v>
      </c>
      <c r="F105">
        <v>2.6695999999999998E-6</v>
      </c>
      <c r="G105">
        <v>9.95034E-5</v>
      </c>
      <c r="H105">
        <v>2.6234899999999999E-4</v>
      </c>
      <c r="I105">
        <v>-3.0000000000000001E-6</v>
      </c>
      <c r="J105">
        <v>4.1666700000000002E-8</v>
      </c>
      <c r="K105">
        <v>-5.2499999999999997E-6</v>
      </c>
      <c r="L105">
        <v>-2.4583299999999999E-5</v>
      </c>
    </row>
    <row r="106" spans="1:12" x14ac:dyDescent="0.25">
      <c r="A106">
        <v>144</v>
      </c>
      <c r="B106" t="s">
        <v>7</v>
      </c>
      <c r="C106">
        <v>26</v>
      </c>
      <c r="D106">
        <v>15</v>
      </c>
      <c r="E106">
        <v>-5.5975899999999997E-6</v>
      </c>
      <c r="F106">
        <v>3.7783700000000002E-5</v>
      </c>
      <c r="G106">
        <v>3.0227E-5</v>
      </c>
      <c r="H106">
        <v>3.7839699999999999E-4</v>
      </c>
      <c r="I106">
        <v>-2.875E-6</v>
      </c>
      <c r="J106">
        <v>2.5000000000000002E-6</v>
      </c>
      <c r="K106">
        <v>1.9999999999999999E-6</v>
      </c>
      <c r="L106">
        <v>-6.6666699999999996E-6</v>
      </c>
    </row>
    <row r="107" spans="1:12" x14ac:dyDescent="0.25">
      <c r="A107">
        <v>144</v>
      </c>
      <c r="B107" t="s">
        <v>69</v>
      </c>
      <c r="C107">
        <v>26</v>
      </c>
      <c r="D107">
        <v>150</v>
      </c>
      <c r="E107">
        <v>1.9343E-4</v>
      </c>
      <c r="F107">
        <v>2.87155E-5</v>
      </c>
      <c r="G107">
        <v>9.2527600000000005E-5</v>
      </c>
      <c r="H107">
        <v>2.8615699999999999E-4</v>
      </c>
      <c r="I107">
        <v>4.2791699999999999E-5</v>
      </c>
      <c r="J107">
        <v>6.2500000000000005E-7</v>
      </c>
      <c r="K107">
        <v>1.6291699999999999E-5</v>
      </c>
      <c r="L107">
        <v>-1.0000000000000001E-5</v>
      </c>
    </row>
    <row r="108" spans="1:12" x14ac:dyDescent="0.25">
      <c r="A108">
        <v>144</v>
      </c>
      <c r="B108" t="s">
        <v>68</v>
      </c>
      <c r="C108">
        <v>34</v>
      </c>
      <c r="D108">
        <v>15</v>
      </c>
      <c r="E108">
        <v>-1.2440500000000001E-5</v>
      </c>
      <c r="F108">
        <v>1.7883299999999999E-5</v>
      </c>
      <c r="G108">
        <v>1.01079E-5</v>
      </c>
      <c r="H108">
        <v>1.1935200000000001E-4</v>
      </c>
      <c r="I108">
        <v>2.4999999999999999E-7</v>
      </c>
      <c r="J108">
        <v>1.75E-6</v>
      </c>
      <c r="K108">
        <v>-1.2916700000000001E-6</v>
      </c>
      <c r="L108">
        <v>-6.3333300000000004E-6</v>
      </c>
    </row>
    <row r="109" spans="1:12" x14ac:dyDescent="0.25">
      <c r="A109">
        <v>144</v>
      </c>
      <c r="B109" t="s">
        <v>67</v>
      </c>
      <c r="C109">
        <v>34</v>
      </c>
      <c r="D109">
        <v>150</v>
      </c>
      <c r="E109">
        <v>-2.4933E-5</v>
      </c>
      <c r="F109">
        <v>3.6377600000000002E-5</v>
      </c>
      <c r="G109">
        <v>-4.0873699999999996E-6</v>
      </c>
      <c r="H109">
        <v>6.8259099999999997E-4</v>
      </c>
      <c r="I109">
        <v>-5.7916700000000004E-6</v>
      </c>
      <c r="J109">
        <v>1.2083299999999999E-6</v>
      </c>
      <c r="K109">
        <v>1.33333E-6</v>
      </c>
      <c r="L109">
        <v>-2.4499999999999999E-5</v>
      </c>
    </row>
    <row r="110" spans="1:12" x14ac:dyDescent="0.25">
      <c r="A110">
        <v>144</v>
      </c>
      <c r="B110" t="s">
        <v>64</v>
      </c>
      <c r="C110">
        <v>52</v>
      </c>
      <c r="D110">
        <v>15</v>
      </c>
      <c r="E110">
        <v>2.3895100000000001E-5</v>
      </c>
      <c r="F110">
        <v>3.49892E-5</v>
      </c>
      <c r="G110">
        <v>2.7308700000000002E-5</v>
      </c>
      <c r="H110">
        <v>4.3011200000000002E-4</v>
      </c>
      <c r="I110">
        <v>-1.6249999999999999E-6</v>
      </c>
      <c r="J110">
        <v>-4.5833299999999998E-7</v>
      </c>
      <c r="K110">
        <v>-1.8333300000000001E-6</v>
      </c>
      <c r="L110">
        <v>-7.7916699999999999E-6</v>
      </c>
    </row>
    <row r="111" spans="1:12" x14ac:dyDescent="0.25">
      <c r="A111">
        <v>144</v>
      </c>
      <c r="B111" t="s">
        <v>63</v>
      </c>
      <c r="C111">
        <v>52</v>
      </c>
      <c r="D111">
        <v>150</v>
      </c>
      <c r="E111">
        <v>5.69552E-5</v>
      </c>
      <c r="F111">
        <v>1.79859E-5</v>
      </c>
      <c r="G111">
        <v>6.1860399999999995E-5</v>
      </c>
      <c r="H111">
        <v>4.83983E-4</v>
      </c>
      <c r="I111">
        <v>-4.7083299999999999E-6</v>
      </c>
      <c r="J111">
        <v>1.70833E-6</v>
      </c>
      <c r="K111">
        <v>-7.875E-6</v>
      </c>
      <c r="L111">
        <v>-2.0416700000000001E-5</v>
      </c>
    </row>
    <row r="112" spans="1:12" x14ac:dyDescent="0.25">
      <c r="A112">
        <v>171</v>
      </c>
      <c r="B112" t="s">
        <v>71</v>
      </c>
      <c r="C112">
        <v>11</v>
      </c>
      <c r="D112">
        <v>15</v>
      </c>
      <c r="E112">
        <v>-7.2268300000000004E-6</v>
      </c>
      <c r="F112">
        <v>1.0590999999999999E-4</v>
      </c>
      <c r="G112">
        <v>5.7316199999999999E-5</v>
      </c>
      <c r="H112">
        <v>6.1303400000000007E-5</v>
      </c>
      <c r="I112">
        <v>4.4444399999999998E-7</v>
      </c>
      <c r="J112">
        <v>1.26296E-5</v>
      </c>
      <c r="K112">
        <v>5.8888899999999998E-6</v>
      </c>
      <c r="L112">
        <v>3.1851900000000002E-6</v>
      </c>
    </row>
    <row r="113" spans="1:12" x14ac:dyDescent="0.25">
      <c r="A113">
        <v>171</v>
      </c>
      <c r="B113" t="s">
        <v>70</v>
      </c>
      <c r="C113">
        <v>11</v>
      </c>
      <c r="D113">
        <v>150</v>
      </c>
      <c r="E113">
        <v>4.5152700000000002E-4</v>
      </c>
      <c r="F113">
        <v>6.9162899999999995E-5</v>
      </c>
      <c r="G113">
        <v>1.4676000000000001E-4</v>
      </c>
      <c r="H113">
        <v>4.20319E-4</v>
      </c>
      <c r="I113">
        <v>5.4963000000000002E-5</v>
      </c>
      <c r="J113">
        <v>-2.9629600000000002E-7</v>
      </c>
      <c r="K113">
        <v>-3.7407399999999999E-6</v>
      </c>
      <c r="L113">
        <v>2.5925899999999998E-7</v>
      </c>
    </row>
    <row r="114" spans="1:12" x14ac:dyDescent="0.25">
      <c r="A114">
        <v>171</v>
      </c>
      <c r="B114" t="s">
        <v>66</v>
      </c>
      <c r="C114">
        <v>13</v>
      </c>
      <c r="D114">
        <v>15</v>
      </c>
      <c r="E114">
        <v>1.9700599999999999E-5</v>
      </c>
      <c r="F114">
        <v>5.40178E-6</v>
      </c>
      <c r="G114">
        <v>2.28781E-5</v>
      </c>
      <c r="H114">
        <v>1.44895E-4</v>
      </c>
      <c r="I114">
        <v>2.7037E-6</v>
      </c>
      <c r="J114">
        <v>6.6666700000000005E-7</v>
      </c>
      <c r="K114">
        <v>-6.6666700000000005E-7</v>
      </c>
      <c r="L114">
        <v>-3.7037E-7</v>
      </c>
    </row>
    <row r="115" spans="1:12" x14ac:dyDescent="0.25">
      <c r="A115">
        <v>171</v>
      </c>
      <c r="B115" t="s">
        <v>65</v>
      </c>
      <c r="C115">
        <v>13</v>
      </c>
      <c r="D115">
        <v>150</v>
      </c>
      <c r="E115">
        <v>5.5997800000000001E-5</v>
      </c>
      <c r="F115">
        <v>3.6786900000000002E-6</v>
      </c>
      <c r="G115">
        <v>7.3573799999999997E-5</v>
      </c>
      <c r="H115">
        <v>2.03554E-4</v>
      </c>
      <c r="I115">
        <v>2.3703699999999998E-6</v>
      </c>
      <c r="J115">
        <v>2.5925899999999998E-7</v>
      </c>
      <c r="K115">
        <v>-1.8518499999999999E-6</v>
      </c>
      <c r="L115">
        <v>-3.1481500000000001E-6</v>
      </c>
    </row>
    <row r="116" spans="1:12" x14ac:dyDescent="0.25">
      <c r="A116">
        <v>171</v>
      </c>
      <c r="B116" t="s">
        <v>7</v>
      </c>
      <c r="C116">
        <v>26</v>
      </c>
      <c r="D116">
        <v>15</v>
      </c>
      <c r="E116">
        <v>2.59257E-6</v>
      </c>
      <c r="F116">
        <v>3.11108E-5</v>
      </c>
      <c r="G116">
        <v>2.21547E-5</v>
      </c>
      <c r="H116">
        <v>5.2016300000000003E-4</v>
      </c>
      <c r="I116">
        <v>1.14815E-6</v>
      </c>
      <c r="J116">
        <v>-1.1111099999999999E-7</v>
      </c>
      <c r="K116">
        <v>-5.1851899999999999E-7</v>
      </c>
      <c r="L116">
        <v>3.16667E-5</v>
      </c>
    </row>
    <row r="117" spans="1:12" x14ac:dyDescent="0.25">
      <c r="A117">
        <v>171</v>
      </c>
      <c r="B117" t="s">
        <v>69</v>
      </c>
      <c r="C117">
        <v>26</v>
      </c>
      <c r="D117">
        <v>150</v>
      </c>
      <c r="E117">
        <v>-9.7397400000000004E-6</v>
      </c>
      <c r="F117">
        <v>4.7019499999999999E-5</v>
      </c>
      <c r="G117">
        <v>3.3081499999999998E-5</v>
      </c>
      <c r="H117">
        <v>2.5138599999999998E-4</v>
      </c>
      <c r="I117">
        <v>-3.8074100000000002E-5</v>
      </c>
      <c r="J117">
        <v>5.0370399999999996E-6</v>
      </c>
      <c r="K117">
        <v>-9.8888900000000005E-6</v>
      </c>
      <c r="L117">
        <v>2.2962999999999999E-6</v>
      </c>
    </row>
    <row r="118" spans="1:12" x14ac:dyDescent="0.25">
      <c r="A118">
        <v>171</v>
      </c>
      <c r="B118" t="s">
        <v>68</v>
      </c>
      <c r="C118">
        <v>34</v>
      </c>
      <c r="D118">
        <v>15</v>
      </c>
      <c r="E118">
        <v>-8.8393399999999996E-6</v>
      </c>
      <c r="F118">
        <v>1.5059600000000001E-5</v>
      </c>
      <c r="G118">
        <v>1.9643000000000001E-5</v>
      </c>
      <c r="H118">
        <v>9.6577900000000002E-5</v>
      </c>
      <c r="I118">
        <v>1.85185E-7</v>
      </c>
      <c r="J118">
        <v>0</v>
      </c>
      <c r="K118">
        <v>1.2592599999999999E-6</v>
      </c>
      <c r="L118">
        <v>-4.4444399999999998E-7</v>
      </c>
    </row>
    <row r="119" spans="1:12" x14ac:dyDescent="0.25">
      <c r="A119">
        <v>171</v>
      </c>
      <c r="B119" t="s">
        <v>67</v>
      </c>
      <c r="C119">
        <v>34</v>
      </c>
      <c r="D119">
        <v>150</v>
      </c>
      <c r="E119">
        <v>-1.6521600000000001E-5</v>
      </c>
      <c r="F119">
        <v>4.0615599999999998E-5</v>
      </c>
      <c r="G119">
        <v>1.3768000000000001E-6</v>
      </c>
      <c r="H119">
        <v>6.2541099999999998E-4</v>
      </c>
      <c r="I119">
        <v>4.8148099999999997E-7</v>
      </c>
      <c r="J119">
        <v>1.07407E-6</v>
      </c>
      <c r="K119">
        <v>5.1851899999999999E-7</v>
      </c>
      <c r="L119">
        <v>5.4444400000000002E-6</v>
      </c>
    </row>
    <row r="120" spans="1:12" x14ac:dyDescent="0.25">
      <c r="A120">
        <v>171</v>
      </c>
      <c r="B120" t="s">
        <v>64</v>
      </c>
      <c r="C120">
        <v>52</v>
      </c>
      <c r="D120">
        <v>15</v>
      </c>
      <c r="E120">
        <v>1.97629E-5</v>
      </c>
      <c r="F120">
        <v>3.55731E-5</v>
      </c>
      <c r="G120">
        <v>2.5152700000000001E-5</v>
      </c>
      <c r="H120">
        <v>4.1861300000000003E-4</v>
      </c>
      <c r="I120">
        <v>-3.7037000000000003E-8</v>
      </c>
      <c r="J120">
        <v>6.2962999999999995E-7</v>
      </c>
      <c r="K120">
        <v>2.2222199999999999E-7</v>
      </c>
      <c r="L120">
        <v>5.8148099999999996E-6</v>
      </c>
    </row>
    <row r="121" spans="1:12" x14ac:dyDescent="0.25">
      <c r="A121">
        <v>171</v>
      </c>
      <c r="B121" t="s">
        <v>63</v>
      </c>
      <c r="C121">
        <v>52</v>
      </c>
      <c r="D121">
        <v>150</v>
      </c>
      <c r="E121">
        <v>4.5208499999999999E-5</v>
      </c>
      <c r="F121">
        <v>1.90472E-5</v>
      </c>
      <c r="G121">
        <v>4.4978999999999997E-5</v>
      </c>
      <c r="H121">
        <v>4.5713299999999998E-4</v>
      </c>
      <c r="I121">
        <v>-4.4444399999999998E-7</v>
      </c>
      <c r="J121">
        <v>6.2962999999999995E-7</v>
      </c>
      <c r="K121">
        <v>-1.14815E-6</v>
      </c>
      <c r="L121">
        <v>7.9999999999999996E-6</v>
      </c>
    </row>
    <row r="122" spans="1:12" x14ac:dyDescent="0.25">
      <c r="A122">
        <v>192</v>
      </c>
      <c r="B122" t="s">
        <v>71</v>
      </c>
      <c r="C122">
        <v>11</v>
      </c>
      <c r="D122">
        <v>15</v>
      </c>
      <c r="E122">
        <v>-1.15411E-5</v>
      </c>
      <c r="F122">
        <v>8.7890099999999994E-5</v>
      </c>
      <c r="G122">
        <v>6.0590900000000003E-5</v>
      </c>
      <c r="H122">
        <v>4.3057299999999999E-5</v>
      </c>
      <c r="I122">
        <v>-1.09524E-6</v>
      </c>
      <c r="J122">
        <v>-1.3809500000000001E-6</v>
      </c>
      <c r="K122">
        <v>2.0476199999999998E-6</v>
      </c>
      <c r="L122">
        <v>-2.4761899999999998E-6</v>
      </c>
    </row>
    <row r="123" spans="1:12" x14ac:dyDescent="0.25">
      <c r="A123">
        <v>192</v>
      </c>
      <c r="B123" t="s">
        <v>70</v>
      </c>
      <c r="C123">
        <v>11</v>
      </c>
      <c r="D123">
        <v>150</v>
      </c>
      <c r="E123">
        <v>2.42887E-5</v>
      </c>
      <c r="F123">
        <v>6.2349399999999996E-5</v>
      </c>
      <c r="G123">
        <v>1.17187E-4</v>
      </c>
      <c r="H123">
        <v>3.65583E-4</v>
      </c>
      <c r="I123">
        <v>-7.1857099999999993E-5</v>
      </c>
      <c r="J123">
        <v>1.4285699999999999E-7</v>
      </c>
      <c r="K123">
        <v>-2.57143E-6</v>
      </c>
      <c r="L123">
        <v>-1.6666700000000001E-6</v>
      </c>
    </row>
    <row r="124" spans="1:12" x14ac:dyDescent="0.25">
      <c r="A124">
        <v>192</v>
      </c>
      <c r="B124" t="s">
        <v>66</v>
      </c>
      <c r="C124">
        <v>13</v>
      </c>
      <c r="D124">
        <v>15</v>
      </c>
      <c r="E124">
        <v>2.8299799999999999E-6</v>
      </c>
      <c r="F124">
        <v>6.2259500000000001E-6</v>
      </c>
      <c r="G124">
        <v>4.58456E-5</v>
      </c>
      <c r="H124">
        <v>1.01313E-4</v>
      </c>
      <c r="I124">
        <v>-2.4761899999999998E-6</v>
      </c>
      <c r="J124">
        <v>2.3809499999999999E-7</v>
      </c>
      <c r="K124">
        <v>4.2857100000000002E-6</v>
      </c>
      <c r="L124">
        <v>-4.6666700000000002E-6</v>
      </c>
    </row>
    <row r="125" spans="1:12" x14ac:dyDescent="0.25">
      <c r="A125">
        <v>192</v>
      </c>
      <c r="B125" t="s">
        <v>65</v>
      </c>
      <c r="C125">
        <v>13</v>
      </c>
      <c r="D125">
        <v>150</v>
      </c>
      <c r="E125">
        <v>2.62107E-5</v>
      </c>
      <c r="F125">
        <v>1.27413E-6</v>
      </c>
      <c r="G125">
        <v>5.6971800000000002E-5</v>
      </c>
      <c r="H125">
        <v>1.17402E-4</v>
      </c>
      <c r="I125">
        <v>-6.1904799999999997E-6</v>
      </c>
      <c r="J125">
        <v>-5.2381000000000003E-7</v>
      </c>
      <c r="K125">
        <v>-2.2380999999999998E-6</v>
      </c>
      <c r="L125">
        <v>-1.67143E-5</v>
      </c>
    </row>
    <row r="126" spans="1:12" x14ac:dyDescent="0.25">
      <c r="A126">
        <v>192</v>
      </c>
      <c r="B126" t="s">
        <v>7</v>
      </c>
      <c r="C126">
        <v>26</v>
      </c>
      <c r="D126">
        <v>15</v>
      </c>
      <c r="E126">
        <v>-1.04955E-6</v>
      </c>
      <c r="F126">
        <v>2.35099E-5</v>
      </c>
      <c r="G126">
        <v>1.9941399999999999E-5</v>
      </c>
      <c r="H126">
        <v>4.0428600000000001E-4</v>
      </c>
      <c r="I126">
        <v>-7.6190499999999999E-7</v>
      </c>
      <c r="J126">
        <v>-9.5238099999999998E-7</v>
      </c>
      <c r="K126">
        <v>4.7618999999999998E-8</v>
      </c>
      <c r="L126">
        <v>-1.3380999999999999E-5</v>
      </c>
    </row>
    <row r="127" spans="1:12" x14ac:dyDescent="0.25">
      <c r="A127">
        <v>192</v>
      </c>
      <c r="B127" t="s">
        <v>69</v>
      </c>
      <c r="C127">
        <v>26</v>
      </c>
      <c r="D127">
        <v>150</v>
      </c>
      <c r="E127">
        <v>-7.1788599999999997E-6</v>
      </c>
      <c r="F127">
        <v>2.8864999999999999E-5</v>
      </c>
      <c r="G127">
        <v>2.0489700000000001E-5</v>
      </c>
      <c r="H127">
        <v>2.16562E-4</v>
      </c>
      <c r="I127">
        <v>4.7618999999999998E-7</v>
      </c>
      <c r="J127">
        <v>-4.1428600000000003E-6</v>
      </c>
      <c r="K127">
        <v>-2.85714E-6</v>
      </c>
      <c r="L127">
        <v>-2.3333300000000002E-6</v>
      </c>
    </row>
    <row r="128" spans="1:12" x14ac:dyDescent="0.25">
      <c r="A128">
        <v>192</v>
      </c>
      <c r="B128" t="s">
        <v>68</v>
      </c>
      <c r="C128">
        <v>34</v>
      </c>
      <c r="D128">
        <v>15</v>
      </c>
      <c r="E128">
        <v>-2.1576599999999999E-5</v>
      </c>
      <c r="F128">
        <v>6.4146600000000003E-6</v>
      </c>
      <c r="G128">
        <v>3.6738500000000001E-5</v>
      </c>
      <c r="H128">
        <v>6.4438100000000002E-5</v>
      </c>
      <c r="I128">
        <v>-2.2380999999999998E-6</v>
      </c>
      <c r="J128">
        <v>-1.1428600000000001E-6</v>
      </c>
      <c r="K128">
        <v>3.1428600000000002E-6</v>
      </c>
      <c r="L128">
        <v>-3.5238099999999999E-6</v>
      </c>
    </row>
    <row r="129" spans="1:12" x14ac:dyDescent="0.25">
      <c r="A129">
        <v>192</v>
      </c>
      <c r="B129" t="s">
        <v>67</v>
      </c>
      <c r="C129">
        <v>34</v>
      </c>
      <c r="D129">
        <v>150</v>
      </c>
      <c r="E129">
        <v>4.2917400000000002E-6</v>
      </c>
      <c r="F129">
        <v>9.99362E-5</v>
      </c>
      <c r="G129">
        <v>-9.50314E-6</v>
      </c>
      <c r="H129">
        <v>4.1936399999999998E-4</v>
      </c>
      <c r="I129">
        <v>2.9523800000000002E-6</v>
      </c>
      <c r="J129">
        <v>9.9047599999999993E-6</v>
      </c>
      <c r="K129">
        <v>-1.6666700000000001E-6</v>
      </c>
      <c r="L129">
        <v>-2.1381000000000001E-5</v>
      </c>
    </row>
    <row r="130" spans="1:12" x14ac:dyDescent="0.25">
      <c r="A130">
        <v>192</v>
      </c>
      <c r="B130" t="s">
        <v>64</v>
      </c>
      <c r="C130">
        <v>52</v>
      </c>
      <c r="D130">
        <v>15</v>
      </c>
      <c r="E130">
        <v>1.9521399999999999E-5</v>
      </c>
      <c r="F130">
        <v>2.7841999999999999E-5</v>
      </c>
      <c r="G130">
        <v>2.04815E-5</v>
      </c>
      <c r="H130">
        <v>3.6354699999999998E-4</v>
      </c>
      <c r="I130">
        <v>2.8571399999999999E-7</v>
      </c>
      <c r="J130">
        <v>-5.71429E-7</v>
      </c>
      <c r="K130">
        <v>-2.8571399999999999E-7</v>
      </c>
      <c r="L130">
        <v>-1.3809500000000001E-6</v>
      </c>
    </row>
    <row r="131" spans="1:12" x14ac:dyDescent="0.25">
      <c r="A131">
        <v>192</v>
      </c>
      <c r="B131" t="s">
        <v>63</v>
      </c>
      <c r="C131">
        <v>52</v>
      </c>
      <c r="D131">
        <v>150</v>
      </c>
      <c r="E131">
        <v>4.7417299999999997E-5</v>
      </c>
      <c r="F131">
        <v>1.88034E-5</v>
      </c>
      <c r="G131">
        <v>2.8000700000000001E-5</v>
      </c>
      <c r="H131">
        <v>3.1495699999999999E-4</v>
      </c>
      <c r="I131">
        <v>1.6666700000000001E-6</v>
      </c>
      <c r="J131">
        <v>4.2857100000000001E-7</v>
      </c>
      <c r="K131">
        <v>-2.8095200000000001E-6</v>
      </c>
      <c r="L131">
        <v>-2.1476199999999999E-5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24" sqref="E24"/>
    </sheetView>
  </sheetViews>
  <sheetFormatPr defaultRowHeight="15.75" x14ac:dyDescent="0.25"/>
  <cols>
    <col min="2" max="3" width="9" style="29"/>
    <col min="5" max="6" width="9" style="1"/>
  </cols>
  <sheetData>
    <row r="1" spans="1:10" x14ac:dyDescent="0.25">
      <c r="A1" t="s">
        <v>2</v>
      </c>
      <c r="B1" s="29" t="s">
        <v>19</v>
      </c>
      <c r="D1" t="s">
        <v>1</v>
      </c>
      <c r="E1" s="1" t="s">
        <v>0</v>
      </c>
      <c r="H1" s="7"/>
    </row>
    <row r="2" spans="1:10" x14ac:dyDescent="0.25">
      <c r="A2" s="28">
        <v>42024</v>
      </c>
      <c r="B2" s="30">
        <v>0.58333333333333337</v>
      </c>
      <c r="C2" s="30" t="s">
        <v>21</v>
      </c>
      <c r="D2">
        <v>0</v>
      </c>
      <c r="E2" s="1">
        <v>42024.375</v>
      </c>
      <c r="F2" s="45">
        <v>0.41666666666666669</v>
      </c>
      <c r="G2" s="5">
        <v>0.45833333333333331</v>
      </c>
      <c r="H2" s="6">
        <v>0.58333333333333337</v>
      </c>
      <c r="I2" s="5">
        <v>0.625</v>
      </c>
      <c r="J2" s="5">
        <v>0.66666666666666663</v>
      </c>
    </row>
    <row r="3" spans="1:10" x14ac:dyDescent="0.25">
      <c r="A3" s="28">
        <v>42024</v>
      </c>
      <c r="B3" s="31">
        <f t="shared" ref="B3:B15" si="0">B$2+$D3</f>
        <v>0.66666666666666674</v>
      </c>
      <c r="C3" s="31" t="s">
        <v>22</v>
      </c>
      <c r="D3" s="5">
        <v>8.3333333333333329E-2</v>
      </c>
      <c r="E3" s="1">
        <f t="shared" ref="E3:J15" si="1">E$2+$D3</f>
        <v>42024.458333333336</v>
      </c>
      <c r="F3" s="45">
        <f t="shared" si="1"/>
        <v>0.5</v>
      </c>
      <c r="G3" s="1">
        <f t="shared" si="1"/>
        <v>0.54166666666666663</v>
      </c>
      <c r="H3" s="3">
        <f t="shared" si="1"/>
        <v>0.66666666666666674</v>
      </c>
      <c r="I3" s="1">
        <f t="shared" si="1"/>
        <v>0.70833333333333337</v>
      </c>
      <c r="J3" s="1">
        <f t="shared" si="1"/>
        <v>0.75</v>
      </c>
    </row>
    <row r="4" spans="1:10" x14ac:dyDescent="0.25">
      <c r="A4" s="28">
        <v>42024</v>
      </c>
      <c r="B4" s="31">
        <f t="shared" si="0"/>
        <v>0.75</v>
      </c>
      <c r="C4" s="31" t="s">
        <v>23</v>
      </c>
      <c r="D4" s="5">
        <v>0.16666666666666666</v>
      </c>
      <c r="E4" s="1">
        <f t="shared" si="1"/>
        <v>42024.541666666664</v>
      </c>
      <c r="F4" s="45">
        <f t="shared" si="1"/>
        <v>0.58333333333333337</v>
      </c>
      <c r="G4" s="1">
        <f t="shared" si="1"/>
        <v>0.625</v>
      </c>
      <c r="H4" s="3">
        <f t="shared" si="1"/>
        <v>0.75</v>
      </c>
      <c r="I4" s="1">
        <f t="shared" si="1"/>
        <v>0.79166666666666663</v>
      </c>
      <c r="J4" s="1">
        <f t="shared" si="1"/>
        <v>0.83333333333333326</v>
      </c>
    </row>
    <row r="5" spans="1:10" x14ac:dyDescent="0.25">
      <c r="A5" s="28">
        <v>42024</v>
      </c>
      <c r="B5" s="31">
        <f t="shared" si="0"/>
        <v>0.91666666666666674</v>
      </c>
      <c r="C5" s="31" t="s">
        <v>24</v>
      </c>
      <c r="D5" s="5">
        <v>0.33333333333333331</v>
      </c>
      <c r="E5" s="1">
        <f t="shared" si="1"/>
        <v>42024.708333333336</v>
      </c>
      <c r="F5" s="45">
        <f t="shared" si="1"/>
        <v>0.75</v>
      </c>
      <c r="G5" s="1">
        <f t="shared" si="1"/>
        <v>0.79166666666666663</v>
      </c>
      <c r="H5" s="3">
        <f t="shared" si="1"/>
        <v>0.91666666666666674</v>
      </c>
      <c r="I5" s="1">
        <f t="shared" si="1"/>
        <v>0.95833333333333326</v>
      </c>
      <c r="J5" s="1">
        <f t="shared" si="1"/>
        <v>1</v>
      </c>
    </row>
    <row r="6" spans="1:10" x14ac:dyDescent="0.25">
      <c r="A6" s="28">
        <v>42025</v>
      </c>
      <c r="B6" s="31">
        <f t="shared" si="0"/>
        <v>1.25</v>
      </c>
      <c r="C6" s="31" t="s">
        <v>25</v>
      </c>
      <c r="D6" s="5">
        <v>0.66666666666666663</v>
      </c>
      <c r="E6" s="1">
        <f t="shared" si="1"/>
        <v>42025.041666666664</v>
      </c>
      <c r="F6" s="45">
        <f t="shared" si="1"/>
        <v>1.0833333333333333</v>
      </c>
      <c r="G6" s="1">
        <f t="shared" si="1"/>
        <v>1.125</v>
      </c>
      <c r="H6" s="3">
        <f t="shared" si="1"/>
        <v>1.25</v>
      </c>
      <c r="I6" s="1">
        <f t="shared" si="1"/>
        <v>1.2916666666666665</v>
      </c>
      <c r="J6" s="1">
        <f t="shared" si="1"/>
        <v>1.3333333333333333</v>
      </c>
    </row>
    <row r="7" spans="1:10" x14ac:dyDescent="0.25">
      <c r="A7" s="28">
        <v>42025</v>
      </c>
      <c r="B7" s="31">
        <f t="shared" si="0"/>
        <v>1.5833333333333335</v>
      </c>
      <c r="C7" s="31" t="s">
        <v>26</v>
      </c>
      <c r="D7" s="4">
        <v>1</v>
      </c>
      <c r="E7" s="1">
        <f t="shared" si="1"/>
        <v>42025.375</v>
      </c>
      <c r="F7" s="45">
        <f t="shared" si="1"/>
        <v>1.4166666666666667</v>
      </c>
      <c r="G7" s="1">
        <f t="shared" si="1"/>
        <v>1.4583333333333333</v>
      </c>
      <c r="H7" s="3">
        <f t="shared" si="1"/>
        <v>1.5833333333333335</v>
      </c>
      <c r="I7" s="1">
        <f t="shared" si="1"/>
        <v>1.625</v>
      </c>
      <c r="J7" s="1">
        <f t="shared" si="1"/>
        <v>1.6666666666666665</v>
      </c>
    </row>
    <row r="8" spans="1:10" x14ac:dyDescent="0.25">
      <c r="A8" s="28">
        <v>42026</v>
      </c>
      <c r="B8" s="31">
        <f t="shared" si="0"/>
        <v>2.0833333333333335</v>
      </c>
      <c r="C8" s="31" t="s">
        <v>27</v>
      </c>
      <c r="D8" s="4">
        <v>1.5</v>
      </c>
      <c r="E8" s="1">
        <f t="shared" si="1"/>
        <v>42025.875</v>
      </c>
      <c r="F8" s="45">
        <f t="shared" si="1"/>
        <v>1.9166666666666667</v>
      </c>
      <c r="G8" s="1">
        <f t="shared" si="1"/>
        <v>1.9583333333333333</v>
      </c>
      <c r="H8" s="3">
        <f t="shared" si="1"/>
        <v>2.0833333333333335</v>
      </c>
      <c r="I8" s="1">
        <f t="shared" si="1"/>
        <v>2.125</v>
      </c>
      <c r="J8" s="1">
        <f t="shared" si="1"/>
        <v>2.1666666666666665</v>
      </c>
    </row>
    <row r="9" spans="1:10" x14ac:dyDescent="0.25">
      <c r="A9" s="28">
        <v>42026</v>
      </c>
      <c r="B9" s="31">
        <f t="shared" si="0"/>
        <v>2.5833333333333335</v>
      </c>
      <c r="C9" s="31" t="s">
        <v>28</v>
      </c>
      <c r="D9" s="4">
        <v>2</v>
      </c>
      <c r="E9" s="1">
        <f t="shared" si="1"/>
        <v>42026.375</v>
      </c>
      <c r="F9" s="45">
        <f t="shared" si="1"/>
        <v>2.4166666666666665</v>
      </c>
      <c r="G9" s="1">
        <f t="shared" si="1"/>
        <v>2.4583333333333335</v>
      </c>
      <c r="H9" s="3">
        <f t="shared" si="1"/>
        <v>2.5833333333333335</v>
      </c>
      <c r="I9" s="1">
        <f t="shared" si="1"/>
        <v>2.625</v>
      </c>
      <c r="J9" s="1">
        <f t="shared" si="1"/>
        <v>2.6666666666666665</v>
      </c>
    </row>
    <row r="10" spans="1:10" x14ac:dyDescent="0.25">
      <c r="A10" s="28">
        <v>42028</v>
      </c>
      <c r="B10" s="31">
        <f t="shared" si="0"/>
        <v>3.5833333333333335</v>
      </c>
      <c r="C10" s="31" t="s">
        <v>29</v>
      </c>
      <c r="D10" s="4">
        <v>3</v>
      </c>
      <c r="E10" s="1">
        <f t="shared" si="1"/>
        <v>42027.375</v>
      </c>
      <c r="F10" s="45">
        <f t="shared" si="1"/>
        <v>3.4166666666666665</v>
      </c>
      <c r="G10" s="1">
        <f t="shared" si="1"/>
        <v>3.4583333333333335</v>
      </c>
      <c r="H10" s="3">
        <f t="shared" si="1"/>
        <v>3.5833333333333335</v>
      </c>
      <c r="I10" s="1">
        <f t="shared" si="1"/>
        <v>3.625</v>
      </c>
      <c r="J10" s="1">
        <f t="shared" si="1"/>
        <v>3.6666666666666665</v>
      </c>
    </row>
    <row r="11" spans="1:10" x14ac:dyDescent="0.25">
      <c r="A11" s="28">
        <v>42029</v>
      </c>
      <c r="B11" s="31">
        <f t="shared" si="0"/>
        <v>4.583333333333333</v>
      </c>
      <c r="C11" s="31" t="s">
        <v>30</v>
      </c>
      <c r="D11" s="4">
        <v>4</v>
      </c>
      <c r="E11" s="1">
        <f t="shared" si="1"/>
        <v>42028.375</v>
      </c>
      <c r="F11" s="45">
        <f t="shared" si="1"/>
        <v>4.416666666666667</v>
      </c>
      <c r="G11" s="1">
        <f t="shared" si="1"/>
        <v>4.458333333333333</v>
      </c>
      <c r="H11" s="3">
        <f t="shared" si="1"/>
        <v>4.583333333333333</v>
      </c>
      <c r="I11" s="1">
        <f t="shared" si="1"/>
        <v>4.625</v>
      </c>
      <c r="J11" s="1">
        <f t="shared" si="1"/>
        <v>4.666666666666667</v>
      </c>
    </row>
    <row r="12" spans="1:10" x14ac:dyDescent="0.25">
      <c r="A12" s="28">
        <v>42030</v>
      </c>
      <c r="B12" s="31">
        <f t="shared" si="0"/>
        <v>5.583333333333333</v>
      </c>
      <c r="C12" s="31" t="s">
        <v>31</v>
      </c>
      <c r="D12" s="4">
        <v>5</v>
      </c>
      <c r="E12" s="1">
        <f t="shared" si="1"/>
        <v>42029.375</v>
      </c>
      <c r="F12" s="45">
        <f t="shared" si="1"/>
        <v>5.416666666666667</v>
      </c>
      <c r="G12" s="1">
        <f t="shared" si="1"/>
        <v>5.458333333333333</v>
      </c>
      <c r="H12" s="3">
        <f t="shared" si="1"/>
        <v>5.583333333333333</v>
      </c>
      <c r="I12" s="1">
        <f t="shared" si="1"/>
        <v>5.625</v>
      </c>
      <c r="J12" s="1">
        <f t="shared" si="1"/>
        <v>5.666666666666667</v>
      </c>
    </row>
    <row r="13" spans="1:10" x14ac:dyDescent="0.25">
      <c r="A13" s="28">
        <v>42031</v>
      </c>
      <c r="B13" s="31">
        <f t="shared" si="0"/>
        <v>6.583333333333333</v>
      </c>
      <c r="C13" s="31" t="s">
        <v>32</v>
      </c>
      <c r="D13" s="4">
        <v>6</v>
      </c>
      <c r="E13" s="1">
        <f t="shared" si="1"/>
        <v>42030.375</v>
      </c>
      <c r="F13" s="45">
        <f t="shared" si="1"/>
        <v>6.416666666666667</v>
      </c>
      <c r="G13" s="1">
        <f t="shared" si="1"/>
        <v>6.458333333333333</v>
      </c>
      <c r="H13" s="3">
        <f t="shared" si="1"/>
        <v>6.583333333333333</v>
      </c>
      <c r="I13" s="1">
        <f t="shared" si="1"/>
        <v>6.625</v>
      </c>
      <c r="J13" s="1">
        <f t="shared" si="1"/>
        <v>6.666666666666667</v>
      </c>
    </row>
    <row r="14" spans="1:10" x14ac:dyDescent="0.25">
      <c r="A14" s="28">
        <v>42032</v>
      </c>
      <c r="B14" s="31">
        <f t="shared" si="0"/>
        <v>7.583333333333333</v>
      </c>
      <c r="C14" s="31" t="s">
        <v>33</v>
      </c>
      <c r="D14" s="4">
        <v>7</v>
      </c>
      <c r="E14" s="1">
        <f t="shared" si="1"/>
        <v>42031.375</v>
      </c>
      <c r="F14" s="45">
        <f t="shared" si="1"/>
        <v>7.416666666666667</v>
      </c>
      <c r="G14" s="1">
        <f t="shared" si="1"/>
        <v>7.458333333333333</v>
      </c>
      <c r="H14" s="3">
        <f t="shared" si="1"/>
        <v>7.583333333333333</v>
      </c>
      <c r="I14" s="1">
        <f t="shared" si="1"/>
        <v>7.625</v>
      </c>
      <c r="J14" s="1">
        <f t="shared" si="1"/>
        <v>7.666666666666667</v>
      </c>
    </row>
    <row r="15" spans="1:10" x14ac:dyDescent="0.25">
      <c r="B15" s="31">
        <f t="shared" si="0"/>
        <v>8.5833333333333339</v>
      </c>
      <c r="C15" s="31" t="s">
        <v>114</v>
      </c>
      <c r="D15" s="68">
        <v>8</v>
      </c>
      <c r="E15" s="1">
        <f t="shared" si="1"/>
        <v>42032.375</v>
      </c>
      <c r="F15" s="1">
        <f t="shared" si="1"/>
        <v>8.4166666666666661</v>
      </c>
      <c r="G15" s="1">
        <f t="shared" si="1"/>
        <v>8.4583333333333339</v>
      </c>
      <c r="H15" s="3">
        <f t="shared" si="1"/>
        <v>8.5833333333333339</v>
      </c>
      <c r="I15" s="1">
        <f t="shared" si="1"/>
        <v>8.625</v>
      </c>
      <c r="J15" s="1">
        <f t="shared" si="1"/>
        <v>8.6666666666666661</v>
      </c>
    </row>
    <row r="16" spans="1:10" x14ac:dyDescent="0.25">
      <c r="D16" s="2"/>
    </row>
    <row r="17" spans="4:4" x14ac:dyDescent="0.25">
      <c r="D17" s="2"/>
    </row>
    <row r="18" spans="4:4" x14ac:dyDescent="0.25">
      <c r="D18" s="2">
        <f>24*7</f>
        <v>168</v>
      </c>
    </row>
    <row r="19" spans="4:4" x14ac:dyDescent="0.25">
      <c r="D19" s="2">
        <f>24*8</f>
        <v>192</v>
      </c>
    </row>
    <row r="20" spans="4:4" x14ac:dyDescent="0.25">
      <c r="D20" s="2"/>
    </row>
    <row r="23" spans="4:4" x14ac:dyDescent="0.25">
      <c r="D23">
        <f>7*24</f>
        <v>168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view="pageLayout" topLeftCell="A102" zoomScaleNormal="100" workbookViewId="0">
      <selection activeCell="F133" sqref="F133"/>
    </sheetView>
  </sheetViews>
  <sheetFormatPr defaultRowHeight="15" x14ac:dyDescent="0.25"/>
  <cols>
    <col min="1" max="1" width="9" style="8"/>
    <col min="2" max="2" width="10.625" style="8" customWidth="1"/>
    <col min="3" max="3" width="13.75" style="8" customWidth="1"/>
    <col min="4" max="4" width="13.625" style="8" customWidth="1"/>
    <col min="5" max="5" width="12.875" style="8" customWidth="1"/>
    <col min="6" max="7" width="8" style="8"/>
    <col min="8" max="16384" width="9" style="8"/>
  </cols>
  <sheetData>
    <row r="1" spans="1:5" ht="18.75" thickBot="1" x14ac:dyDescent="0.4">
      <c r="A1" s="27" t="s">
        <v>18</v>
      </c>
      <c r="B1" s="26" t="s">
        <v>14</v>
      </c>
      <c r="C1" s="25"/>
      <c r="D1" s="25"/>
      <c r="E1" s="24"/>
    </row>
    <row r="2" spans="1:5" ht="15.75" thickBot="1" x14ac:dyDescent="0.3">
      <c r="A2" s="23" t="s">
        <v>13</v>
      </c>
      <c r="B2" s="22" t="s">
        <v>12</v>
      </c>
      <c r="C2" s="21" t="s">
        <v>11</v>
      </c>
      <c r="D2" s="21" t="s">
        <v>10</v>
      </c>
      <c r="E2" s="20" t="s">
        <v>9</v>
      </c>
    </row>
    <row r="3" spans="1:5" x14ac:dyDescent="0.25">
      <c r="A3" s="16" t="s">
        <v>8</v>
      </c>
      <c r="B3" s="19"/>
      <c r="C3" s="18"/>
      <c r="D3" s="18"/>
      <c r="E3" s="17"/>
    </row>
    <row r="4" spans="1:5" x14ac:dyDescent="0.25">
      <c r="A4" s="16" t="s">
        <v>7</v>
      </c>
      <c r="B4" s="15"/>
      <c r="C4" s="14"/>
      <c r="D4" s="14"/>
      <c r="E4" s="13"/>
    </row>
    <row r="5" spans="1:5" x14ac:dyDescent="0.25">
      <c r="A5" s="16" t="s">
        <v>6</v>
      </c>
      <c r="B5" s="15"/>
      <c r="C5" s="14"/>
      <c r="D5" s="14"/>
      <c r="E5" s="13"/>
    </row>
    <row r="6" spans="1:5" x14ac:dyDescent="0.25">
      <c r="A6" s="16" t="s">
        <v>5</v>
      </c>
      <c r="B6" s="15"/>
      <c r="C6" s="14"/>
      <c r="D6" s="14"/>
      <c r="E6" s="13"/>
    </row>
    <row r="7" spans="1:5" x14ac:dyDescent="0.25">
      <c r="A7" s="16" t="s">
        <v>4</v>
      </c>
      <c r="B7" s="15"/>
      <c r="C7" s="14"/>
      <c r="D7" s="14"/>
      <c r="E7" s="13"/>
    </row>
    <row r="8" spans="1:5" ht="15.75" thickBot="1" x14ac:dyDescent="0.3">
      <c r="A8" s="12" t="s">
        <v>3</v>
      </c>
      <c r="B8" s="11"/>
      <c r="C8" s="10"/>
      <c r="D8" s="10"/>
      <c r="E8" s="9"/>
    </row>
    <row r="9" spans="1:5" ht="15.75" thickBot="1" x14ac:dyDescent="0.3"/>
    <row r="10" spans="1:5" ht="18.75" thickBot="1" x14ac:dyDescent="0.4">
      <c r="A10" s="27" t="s">
        <v>17</v>
      </c>
      <c r="B10" s="26" t="s">
        <v>14</v>
      </c>
      <c r="C10" s="25"/>
      <c r="D10" s="25"/>
      <c r="E10" s="24"/>
    </row>
    <row r="11" spans="1:5" ht="15.75" thickBot="1" x14ac:dyDescent="0.3">
      <c r="A11" s="23" t="s">
        <v>13</v>
      </c>
      <c r="B11" s="22" t="s">
        <v>12</v>
      </c>
      <c r="C11" s="21" t="s">
        <v>11</v>
      </c>
      <c r="D11" s="21" t="s">
        <v>10</v>
      </c>
      <c r="E11" s="20" t="s">
        <v>9</v>
      </c>
    </row>
    <row r="12" spans="1:5" x14ac:dyDescent="0.25">
      <c r="A12" s="16" t="s">
        <v>8</v>
      </c>
      <c r="B12" s="19"/>
      <c r="C12" s="18"/>
      <c r="D12" s="18"/>
      <c r="E12" s="17"/>
    </row>
    <row r="13" spans="1:5" x14ac:dyDescent="0.25">
      <c r="A13" s="16" t="s">
        <v>7</v>
      </c>
      <c r="B13" s="15"/>
      <c r="C13" s="14"/>
      <c r="D13" s="14"/>
      <c r="E13" s="13"/>
    </row>
    <row r="14" spans="1:5" x14ac:dyDescent="0.25">
      <c r="A14" s="16" t="s">
        <v>6</v>
      </c>
      <c r="B14" s="15"/>
      <c r="C14" s="14"/>
      <c r="D14" s="14"/>
      <c r="E14" s="13"/>
    </row>
    <row r="15" spans="1:5" x14ac:dyDescent="0.25">
      <c r="A15" s="16" t="s">
        <v>5</v>
      </c>
      <c r="B15" s="15"/>
      <c r="C15" s="14"/>
      <c r="D15" s="14"/>
      <c r="E15" s="13"/>
    </row>
    <row r="16" spans="1:5" x14ac:dyDescent="0.25">
      <c r="A16" s="16" t="s">
        <v>4</v>
      </c>
      <c r="B16" s="15"/>
      <c r="C16" s="14"/>
      <c r="D16" s="14"/>
      <c r="E16" s="13"/>
    </row>
    <row r="17" spans="1:5" ht="15.75" thickBot="1" x14ac:dyDescent="0.3">
      <c r="A17" s="12" t="s">
        <v>3</v>
      </c>
      <c r="B17" s="11"/>
      <c r="C17" s="10"/>
      <c r="D17" s="10"/>
      <c r="E17" s="9"/>
    </row>
    <row r="18" spans="1:5" ht="15.75" thickBot="1" x14ac:dyDescent="0.3"/>
    <row r="19" spans="1:5" ht="18.75" thickBot="1" x14ac:dyDescent="0.4">
      <c r="A19" s="27" t="s">
        <v>16</v>
      </c>
      <c r="B19" s="26" t="s">
        <v>14</v>
      </c>
      <c r="C19" s="25"/>
      <c r="D19" s="25"/>
      <c r="E19" s="24"/>
    </row>
    <row r="20" spans="1:5" ht="15.75" thickBot="1" x14ac:dyDescent="0.3">
      <c r="A20" s="23" t="s">
        <v>13</v>
      </c>
      <c r="B20" s="22" t="s">
        <v>12</v>
      </c>
      <c r="C20" s="21" t="s">
        <v>11</v>
      </c>
      <c r="D20" s="21" t="s">
        <v>10</v>
      </c>
      <c r="E20" s="20" t="s">
        <v>9</v>
      </c>
    </row>
    <row r="21" spans="1:5" x14ac:dyDescent="0.25">
      <c r="A21" s="16" t="s">
        <v>8</v>
      </c>
      <c r="B21" s="19"/>
      <c r="C21" s="18"/>
      <c r="D21" s="18"/>
      <c r="E21" s="17"/>
    </row>
    <row r="22" spans="1:5" x14ac:dyDescent="0.25">
      <c r="A22" s="16" t="s">
        <v>7</v>
      </c>
      <c r="B22" s="15"/>
      <c r="C22" s="14"/>
      <c r="D22" s="14"/>
      <c r="E22" s="13"/>
    </row>
    <row r="23" spans="1:5" x14ac:dyDescent="0.25">
      <c r="A23" s="16" t="s">
        <v>6</v>
      </c>
      <c r="B23" s="15"/>
      <c r="C23" s="14"/>
      <c r="D23" s="14"/>
      <c r="E23" s="13"/>
    </row>
    <row r="24" spans="1:5" x14ac:dyDescent="0.25">
      <c r="A24" s="16" t="s">
        <v>5</v>
      </c>
      <c r="B24" s="15"/>
      <c r="C24" s="14"/>
      <c r="D24" s="14"/>
      <c r="E24" s="13"/>
    </row>
    <row r="25" spans="1:5" x14ac:dyDescent="0.25">
      <c r="A25" s="16" t="s">
        <v>4</v>
      </c>
      <c r="B25" s="15"/>
      <c r="C25" s="14"/>
      <c r="D25" s="14"/>
      <c r="E25" s="13"/>
    </row>
    <row r="26" spans="1:5" ht="15.75" thickBot="1" x14ac:dyDescent="0.3">
      <c r="A26" s="12" t="s">
        <v>3</v>
      </c>
      <c r="B26" s="11"/>
      <c r="C26" s="10"/>
      <c r="D26" s="10"/>
      <c r="E26" s="9"/>
    </row>
    <row r="27" spans="1:5" ht="15.75" thickBot="1" x14ac:dyDescent="0.3"/>
    <row r="28" spans="1:5" ht="18.75" thickBot="1" x14ac:dyDescent="0.4">
      <c r="A28" s="27" t="s">
        <v>15</v>
      </c>
      <c r="B28" s="26" t="s">
        <v>14</v>
      </c>
      <c r="C28" s="25"/>
      <c r="D28" s="25"/>
      <c r="E28" s="24"/>
    </row>
    <row r="29" spans="1:5" ht="15.75" thickBot="1" x14ac:dyDescent="0.3">
      <c r="A29" s="23" t="s">
        <v>13</v>
      </c>
      <c r="B29" s="22" t="s">
        <v>12</v>
      </c>
      <c r="C29" s="21" t="s">
        <v>11</v>
      </c>
      <c r="D29" s="21" t="s">
        <v>10</v>
      </c>
      <c r="E29" s="20" t="s">
        <v>9</v>
      </c>
    </row>
    <row r="30" spans="1:5" x14ac:dyDescent="0.25">
      <c r="A30" s="16" t="s">
        <v>8</v>
      </c>
      <c r="B30" s="19"/>
      <c r="C30" s="18"/>
      <c r="D30" s="18"/>
      <c r="E30" s="17"/>
    </row>
    <row r="31" spans="1:5" x14ac:dyDescent="0.25">
      <c r="A31" s="16" t="s">
        <v>7</v>
      </c>
      <c r="B31" s="15"/>
      <c r="C31" s="14"/>
      <c r="D31" s="14"/>
      <c r="E31" s="13"/>
    </row>
    <row r="32" spans="1:5" x14ac:dyDescent="0.25">
      <c r="A32" s="16" t="s">
        <v>6</v>
      </c>
      <c r="B32" s="15"/>
      <c r="C32" s="14"/>
      <c r="D32" s="14"/>
      <c r="E32" s="13"/>
    </row>
    <row r="33" spans="1:5" x14ac:dyDescent="0.25">
      <c r="A33" s="16" t="s">
        <v>5</v>
      </c>
      <c r="B33" s="15"/>
      <c r="C33" s="14"/>
      <c r="D33" s="14"/>
      <c r="E33" s="13"/>
    </row>
    <row r="34" spans="1:5" x14ac:dyDescent="0.25">
      <c r="A34" s="16" t="s">
        <v>4</v>
      </c>
      <c r="B34" s="15"/>
      <c r="C34" s="14"/>
      <c r="D34" s="14"/>
      <c r="E34" s="13"/>
    </row>
    <row r="35" spans="1:5" ht="15.75" thickBot="1" x14ac:dyDescent="0.3">
      <c r="A35" s="12" t="s">
        <v>3</v>
      </c>
      <c r="B35" s="11"/>
      <c r="C35" s="10"/>
      <c r="D35" s="10"/>
      <c r="E35" s="9"/>
    </row>
    <row r="36" spans="1:5" ht="15.75" thickBot="1" x14ac:dyDescent="0.3"/>
    <row r="37" spans="1:5" ht="18.75" thickBot="1" x14ac:dyDescent="0.4">
      <c r="A37" s="27" t="s">
        <v>20</v>
      </c>
      <c r="B37" s="26" t="s">
        <v>14</v>
      </c>
      <c r="C37" s="25"/>
      <c r="D37" s="25"/>
      <c r="E37" s="24"/>
    </row>
    <row r="38" spans="1:5" ht="15.75" thickBot="1" x14ac:dyDescent="0.3">
      <c r="A38" s="23" t="s">
        <v>13</v>
      </c>
      <c r="B38" s="22" t="s">
        <v>12</v>
      </c>
      <c r="C38" s="21" t="s">
        <v>11</v>
      </c>
      <c r="D38" s="21" t="s">
        <v>10</v>
      </c>
      <c r="E38" s="20" t="s">
        <v>9</v>
      </c>
    </row>
    <row r="39" spans="1:5" x14ac:dyDescent="0.25">
      <c r="A39" s="16" t="s">
        <v>8</v>
      </c>
      <c r="B39" s="19"/>
      <c r="C39" s="18"/>
      <c r="D39" s="18"/>
      <c r="E39" s="17"/>
    </row>
    <row r="40" spans="1:5" x14ac:dyDescent="0.25">
      <c r="A40" s="16" t="s">
        <v>7</v>
      </c>
      <c r="B40" s="15"/>
      <c r="C40" s="14"/>
      <c r="D40" s="14"/>
      <c r="E40" s="13"/>
    </row>
    <row r="41" spans="1:5" x14ac:dyDescent="0.25">
      <c r="A41" s="16" t="s">
        <v>6</v>
      </c>
      <c r="B41" s="15"/>
      <c r="C41" s="14"/>
      <c r="D41" s="14"/>
      <c r="E41" s="13"/>
    </row>
    <row r="42" spans="1:5" x14ac:dyDescent="0.25">
      <c r="A42" s="16" t="s">
        <v>5</v>
      </c>
      <c r="B42" s="15"/>
      <c r="C42" s="14"/>
      <c r="D42" s="14"/>
      <c r="E42" s="13"/>
    </row>
    <row r="43" spans="1:5" x14ac:dyDescent="0.25">
      <c r="A43" s="16" t="s">
        <v>4</v>
      </c>
      <c r="B43" s="15"/>
      <c r="C43" s="14"/>
      <c r="D43" s="14"/>
      <c r="E43" s="13"/>
    </row>
    <row r="44" spans="1:5" ht="15.75" thickBot="1" x14ac:dyDescent="0.3">
      <c r="A44" s="12" t="s">
        <v>3</v>
      </c>
      <c r="B44" s="11"/>
      <c r="C44" s="10"/>
      <c r="D44" s="10"/>
      <c r="E44" s="9"/>
    </row>
    <row r="45" spans="1:5" ht="18.75" thickBot="1" x14ac:dyDescent="0.4">
      <c r="A45" s="27" t="s">
        <v>34</v>
      </c>
      <c r="B45" s="26" t="s">
        <v>14</v>
      </c>
      <c r="C45" s="25"/>
      <c r="D45" s="25"/>
      <c r="E45" s="24"/>
    </row>
    <row r="46" spans="1:5" ht="15.75" thickBot="1" x14ac:dyDescent="0.3">
      <c r="A46" s="23" t="s">
        <v>13</v>
      </c>
      <c r="B46" s="22" t="s">
        <v>12</v>
      </c>
      <c r="C46" s="21" t="s">
        <v>11</v>
      </c>
      <c r="D46" s="21" t="s">
        <v>10</v>
      </c>
      <c r="E46" s="20" t="s">
        <v>9</v>
      </c>
    </row>
    <row r="47" spans="1:5" x14ac:dyDescent="0.25">
      <c r="A47" s="16" t="s">
        <v>8</v>
      </c>
      <c r="B47" s="19"/>
      <c r="C47" s="18"/>
      <c r="D47" s="18"/>
      <c r="E47" s="17"/>
    </row>
    <row r="48" spans="1:5" x14ac:dyDescent="0.25">
      <c r="A48" s="16" t="s">
        <v>7</v>
      </c>
      <c r="B48" s="15"/>
      <c r="C48" s="14"/>
      <c r="D48" s="14"/>
      <c r="E48" s="13"/>
    </row>
    <row r="49" spans="1:5" x14ac:dyDescent="0.25">
      <c r="A49" s="16" t="s">
        <v>6</v>
      </c>
      <c r="B49" s="15"/>
      <c r="C49" s="14"/>
      <c r="D49" s="14"/>
      <c r="E49" s="13"/>
    </row>
    <row r="50" spans="1:5" x14ac:dyDescent="0.25">
      <c r="A50" s="16" t="s">
        <v>5</v>
      </c>
      <c r="B50" s="15"/>
      <c r="C50" s="14"/>
      <c r="D50" s="14"/>
      <c r="E50" s="13"/>
    </row>
    <row r="51" spans="1:5" x14ac:dyDescent="0.25">
      <c r="A51" s="16" t="s">
        <v>4</v>
      </c>
      <c r="B51" s="15"/>
      <c r="C51" s="14"/>
      <c r="D51" s="14"/>
      <c r="E51" s="13"/>
    </row>
    <row r="52" spans="1:5" ht="15.75" thickBot="1" x14ac:dyDescent="0.3">
      <c r="A52" s="12" t="s">
        <v>3</v>
      </c>
      <c r="B52" s="11"/>
      <c r="C52" s="10"/>
      <c r="D52" s="10"/>
      <c r="E52" s="9"/>
    </row>
    <row r="53" spans="1:5" ht="15.75" thickBot="1" x14ac:dyDescent="0.3"/>
    <row r="54" spans="1:5" ht="18.75" thickBot="1" x14ac:dyDescent="0.4">
      <c r="A54" s="27" t="s">
        <v>35</v>
      </c>
      <c r="B54" s="26" t="s">
        <v>14</v>
      </c>
      <c r="C54" s="25"/>
      <c r="D54" s="25"/>
      <c r="E54" s="24"/>
    </row>
    <row r="55" spans="1:5" ht="15.75" thickBot="1" x14ac:dyDescent="0.3">
      <c r="A55" s="23" t="s">
        <v>13</v>
      </c>
      <c r="B55" s="22" t="s">
        <v>12</v>
      </c>
      <c r="C55" s="21" t="s">
        <v>11</v>
      </c>
      <c r="D55" s="21" t="s">
        <v>10</v>
      </c>
      <c r="E55" s="20" t="s">
        <v>9</v>
      </c>
    </row>
    <row r="56" spans="1:5" x14ac:dyDescent="0.25">
      <c r="A56" s="16" t="s">
        <v>8</v>
      </c>
      <c r="B56" s="19"/>
      <c r="C56" s="18"/>
      <c r="D56" s="18"/>
      <c r="E56" s="17"/>
    </row>
    <row r="57" spans="1:5" x14ac:dyDescent="0.25">
      <c r="A57" s="16" t="s">
        <v>7</v>
      </c>
      <c r="B57" s="15"/>
      <c r="C57" s="14"/>
      <c r="D57" s="14"/>
      <c r="E57" s="13"/>
    </row>
    <row r="58" spans="1:5" x14ac:dyDescent="0.25">
      <c r="A58" s="16" t="s">
        <v>6</v>
      </c>
      <c r="B58" s="15"/>
      <c r="C58" s="14"/>
      <c r="D58" s="14"/>
      <c r="E58" s="13"/>
    </row>
    <row r="59" spans="1:5" x14ac:dyDescent="0.25">
      <c r="A59" s="16" t="s">
        <v>5</v>
      </c>
      <c r="B59" s="15"/>
      <c r="C59" s="14"/>
      <c r="D59" s="14"/>
      <c r="E59" s="13"/>
    </row>
    <row r="60" spans="1:5" x14ac:dyDescent="0.25">
      <c r="A60" s="16" t="s">
        <v>4</v>
      </c>
      <c r="B60" s="15"/>
      <c r="C60" s="14"/>
      <c r="D60" s="14"/>
      <c r="E60" s="13"/>
    </row>
    <row r="61" spans="1:5" ht="15.75" thickBot="1" x14ac:dyDescent="0.3">
      <c r="A61" s="12" t="s">
        <v>3</v>
      </c>
      <c r="B61" s="11"/>
      <c r="C61" s="10"/>
      <c r="D61" s="10"/>
      <c r="E61" s="9"/>
    </row>
    <row r="62" spans="1:5" ht="15.75" thickBot="1" x14ac:dyDescent="0.3"/>
    <row r="63" spans="1:5" ht="18.75" thickBot="1" x14ac:dyDescent="0.4">
      <c r="A63" s="27" t="s">
        <v>36</v>
      </c>
      <c r="B63" s="26" t="s">
        <v>14</v>
      </c>
      <c r="C63" s="25"/>
      <c r="D63" s="25"/>
      <c r="E63" s="24"/>
    </row>
    <row r="64" spans="1:5" ht="15.75" thickBot="1" x14ac:dyDescent="0.3">
      <c r="A64" s="23" t="s">
        <v>13</v>
      </c>
      <c r="B64" s="22" t="s">
        <v>12</v>
      </c>
      <c r="C64" s="21" t="s">
        <v>11</v>
      </c>
      <c r="D64" s="21" t="s">
        <v>10</v>
      </c>
      <c r="E64" s="20" t="s">
        <v>9</v>
      </c>
    </row>
    <row r="65" spans="1:5" x14ac:dyDescent="0.25">
      <c r="A65" s="16" t="s">
        <v>8</v>
      </c>
      <c r="B65" s="19"/>
      <c r="C65" s="18"/>
      <c r="D65" s="18"/>
      <c r="E65" s="17"/>
    </row>
    <row r="66" spans="1:5" x14ac:dyDescent="0.25">
      <c r="A66" s="16" t="s">
        <v>7</v>
      </c>
      <c r="B66" s="15"/>
      <c r="C66" s="14"/>
      <c r="D66" s="14"/>
      <c r="E66" s="13"/>
    </row>
    <row r="67" spans="1:5" x14ac:dyDescent="0.25">
      <c r="A67" s="16" t="s">
        <v>6</v>
      </c>
      <c r="B67" s="15"/>
      <c r="C67" s="14"/>
      <c r="D67" s="14"/>
      <c r="E67" s="13"/>
    </row>
    <row r="68" spans="1:5" x14ac:dyDescent="0.25">
      <c r="A68" s="16" t="s">
        <v>5</v>
      </c>
      <c r="B68" s="15"/>
      <c r="C68" s="14"/>
      <c r="D68" s="14"/>
      <c r="E68" s="13"/>
    </row>
    <row r="69" spans="1:5" x14ac:dyDescent="0.25">
      <c r="A69" s="16" t="s">
        <v>4</v>
      </c>
      <c r="B69" s="15"/>
      <c r="C69" s="14"/>
      <c r="D69" s="14"/>
      <c r="E69" s="13"/>
    </row>
    <row r="70" spans="1:5" ht="15.75" thickBot="1" x14ac:dyDescent="0.3">
      <c r="A70" s="12" t="s">
        <v>3</v>
      </c>
      <c r="B70" s="11"/>
      <c r="C70" s="10"/>
      <c r="D70" s="10"/>
      <c r="E70" s="9"/>
    </row>
    <row r="71" spans="1:5" ht="15.75" thickBot="1" x14ac:dyDescent="0.3"/>
    <row r="72" spans="1:5" ht="18.75" thickBot="1" x14ac:dyDescent="0.4">
      <c r="A72" s="27" t="s">
        <v>37</v>
      </c>
      <c r="B72" s="26" t="s">
        <v>14</v>
      </c>
      <c r="C72" s="25"/>
      <c r="D72" s="25"/>
      <c r="E72" s="24"/>
    </row>
    <row r="73" spans="1:5" ht="15.75" thickBot="1" x14ac:dyDescent="0.3">
      <c r="A73" s="23" t="s">
        <v>13</v>
      </c>
      <c r="B73" s="22" t="s">
        <v>12</v>
      </c>
      <c r="C73" s="21" t="s">
        <v>11</v>
      </c>
      <c r="D73" s="21" t="s">
        <v>10</v>
      </c>
      <c r="E73" s="20" t="s">
        <v>9</v>
      </c>
    </row>
    <row r="74" spans="1:5" x14ac:dyDescent="0.25">
      <c r="A74" s="16" t="s">
        <v>8</v>
      </c>
      <c r="B74" s="19"/>
      <c r="C74" s="18"/>
      <c r="D74" s="18"/>
      <c r="E74" s="17"/>
    </row>
    <row r="75" spans="1:5" x14ac:dyDescent="0.25">
      <c r="A75" s="16" t="s">
        <v>7</v>
      </c>
      <c r="B75" s="15"/>
      <c r="C75" s="14"/>
      <c r="D75" s="14"/>
      <c r="E75" s="13"/>
    </row>
    <row r="76" spans="1:5" x14ac:dyDescent="0.25">
      <c r="A76" s="16" t="s">
        <v>6</v>
      </c>
      <c r="B76" s="15"/>
      <c r="C76" s="14"/>
      <c r="D76" s="14"/>
      <c r="E76" s="13"/>
    </row>
    <row r="77" spans="1:5" x14ac:dyDescent="0.25">
      <c r="A77" s="16" t="s">
        <v>5</v>
      </c>
      <c r="B77" s="15"/>
      <c r="C77" s="14"/>
      <c r="D77" s="14"/>
      <c r="E77" s="13"/>
    </row>
    <row r="78" spans="1:5" x14ac:dyDescent="0.25">
      <c r="A78" s="16" t="s">
        <v>4</v>
      </c>
      <c r="B78" s="15"/>
      <c r="C78" s="14"/>
      <c r="D78" s="14"/>
      <c r="E78" s="13"/>
    </row>
    <row r="79" spans="1:5" ht="15.75" thickBot="1" x14ac:dyDescent="0.3">
      <c r="A79" s="12" t="s">
        <v>3</v>
      </c>
      <c r="B79" s="11"/>
      <c r="C79" s="10"/>
      <c r="D79" s="10"/>
      <c r="E79" s="9"/>
    </row>
    <row r="80" spans="1:5" ht="15.75" thickBot="1" x14ac:dyDescent="0.3"/>
    <row r="81" spans="1:5" ht="18.75" thickBot="1" x14ac:dyDescent="0.4">
      <c r="A81" s="27" t="s">
        <v>38</v>
      </c>
      <c r="B81" s="26" t="s">
        <v>14</v>
      </c>
      <c r="C81" s="25"/>
      <c r="D81" s="25"/>
      <c r="E81" s="24"/>
    </row>
    <row r="82" spans="1:5" ht="15.75" thickBot="1" x14ac:dyDescent="0.3">
      <c r="A82" s="23" t="s">
        <v>13</v>
      </c>
      <c r="B82" s="22" t="s">
        <v>12</v>
      </c>
      <c r="C82" s="21" t="s">
        <v>11</v>
      </c>
      <c r="D82" s="21" t="s">
        <v>10</v>
      </c>
      <c r="E82" s="20" t="s">
        <v>9</v>
      </c>
    </row>
    <row r="83" spans="1:5" x14ac:dyDescent="0.25">
      <c r="A83" s="16" t="s">
        <v>8</v>
      </c>
      <c r="B83" s="19"/>
      <c r="C83" s="18"/>
      <c r="D83" s="18"/>
      <c r="E83" s="17"/>
    </row>
    <row r="84" spans="1:5" x14ac:dyDescent="0.25">
      <c r="A84" s="16" t="s">
        <v>7</v>
      </c>
      <c r="B84" s="15"/>
      <c r="C84" s="14"/>
      <c r="D84" s="14"/>
      <c r="E84" s="13"/>
    </row>
    <row r="85" spans="1:5" x14ac:dyDescent="0.25">
      <c r="A85" s="16" t="s">
        <v>6</v>
      </c>
      <c r="B85" s="15"/>
      <c r="C85" s="14"/>
      <c r="D85" s="14"/>
      <c r="E85" s="13"/>
    </row>
    <row r="86" spans="1:5" x14ac:dyDescent="0.25">
      <c r="A86" s="16" t="s">
        <v>5</v>
      </c>
      <c r="B86" s="15"/>
      <c r="C86" s="14"/>
      <c r="D86" s="14"/>
      <c r="E86" s="13"/>
    </row>
    <row r="87" spans="1:5" x14ac:dyDescent="0.25">
      <c r="A87" s="16" t="s">
        <v>4</v>
      </c>
      <c r="B87" s="15"/>
      <c r="C87" s="14"/>
      <c r="D87" s="14"/>
      <c r="E87" s="13"/>
    </row>
    <row r="88" spans="1:5" ht="15.75" thickBot="1" x14ac:dyDescent="0.3">
      <c r="A88" s="12" t="s">
        <v>3</v>
      </c>
      <c r="B88" s="11"/>
      <c r="C88" s="10"/>
      <c r="D88" s="10"/>
      <c r="E88" s="9"/>
    </row>
    <row r="89" spans="1:5" ht="15.75" thickBot="1" x14ac:dyDescent="0.3"/>
    <row r="90" spans="1:5" ht="18.75" thickBot="1" x14ac:dyDescent="0.4">
      <c r="A90" s="27" t="s">
        <v>60</v>
      </c>
      <c r="B90" s="26" t="s">
        <v>14</v>
      </c>
      <c r="C90" s="25"/>
      <c r="D90" s="25"/>
      <c r="E90" s="24"/>
    </row>
    <row r="91" spans="1:5" ht="15.75" thickBot="1" x14ac:dyDescent="0.3">
      <c r="A91" s="23" t="s">
        <v>13</v>
      </c>
      <c r="B91" s="22" t="s">
        <v>12</v>
      </c>
      <c r="C91" s="21" t="s">
        <v>11</v>
      </c>
      <c r="D91" s="21" t="s">
        <v>10</v>
      </c>
      <c r="E91" s="20" t="s">
        <v>9</v>
      </c>
    </row>
    <row r="92" spans="1:5" x14ac:dyDescent="0.25">
      <c r="A92" s="16" t="s">
        <v>8</v>
      </c>
      <c r="B92" s="19"/>
      <c r="C92" s="18"/>
      <c r="D92" s="18"/>
      <c r="E92" s="17"/>
    </row>
    <row r="93" spans="1:5" x14ac:dyDescent="0.25">
      <c r="A93" s="16" t="s">
        <v>7</v>
      </c>
      <c r="B93" s="15"/>
      <c r="C93" s="14"/>
      <c r="D93" s="14"/>
      <c r="E93" s="13"/>
    </row>
    <row r="94" spans="1:5" x14ac:dyDescent="0.25">
      <c r="A94" s="16" t="s">
        <v>6</v>
      </c>
      <c r="B94" s="15"/>
      <c r="C94" s="14"/>
      <c r="D94" s="14"/>
      <c r="E94" s="13"/>
    </row>
    <row r="95" spans="1:5" x14ac:dyDescent="0.25">
      <c r="A95" s="16" t="s">
        <v>5</v>
      </c>
      <c r="B95" s="15"/>
      <c r="C95" s="14"/>
      <c r="D95" s="14"/>
      <c r="E95" s="13"/>
    </row>
    <row r="96" spans="1:5" x14ac:dyDescent="0.25">
      <c r="A96" s="16" t="s">
        <v>4</v>
      </c>
      <c r="B96" s="15"/>
      <c r="C96" s="14"/>
      <c r="D96" s="14"/>
      <c r="E96" s="13"/>
    </row>
    <row r="97" spans="1:5" ht="15.75" thickBot="1" x14ac:dyDescent="0.3">
      <c r="A97" s="12" t="s">
        <v>3</v>
      </c>
      <c r="B97" s="11"/>
      <c r="C97" s="10"/>
      <c r="D97" s="10"/>
      <c r="E97" s="9"/>
    </row>
    <row r="98" spans="1:5" ht="15.75" thickBot="1" x14ac:dyDescent="0.3"/>
    <row r="99" spans="1:5" ht="18.75" thickBot="1" x14ac:dyDescent="0.4">
      <c r="A99" s="27" t="s">
        <v>61</v>
      </c>
      <c r="B99" s="26" t="s">
        <v>14</v>
      </c>
      <c r="C99" s="25"/>
      <c r="D99" s="25"/>
      <c r="E99" s="24"/>
    </row>
    <row r="100" spans="1:5" ht="15.75" thickBot="1" x14ac:dyDescent="0.3">
      <c r="A100" s="23" t="s">
        <v>13</v>
      </c>
      <c r="B100" s="22" t="s">
        <v>12</v>
      </c>
      <c r="C100" s="21" t="s">
        <v>11</v>
      </c>
      <c r="D100" s="21" t="s">
        <v>10</v>
      </c>
      <c r="E100" s="20" t="s">
        <v>9</v>
      </c>
    </row>
    <row r="101" spans="1:5" x14ac:dyDescent="0.25">
      <c r="A101" s="16" t="s">
        <v>8</v>
      </c>
      <c r="B101" s="19"/>
      <c r="C101" s="18"/>
      <c r="D101" s="18"/>
      <c r="E101" s="17"/>
    </row>
    <row r="102" spans="1:5" x14ac:dyDescent="0.25">
      <c r="A102" s="16" t="s">
        <v>7</v>
      </c>
      <c r="B102" s="15"/>
      <c r="C102" s="14"/>
      <c r="D102" s="14"/>
      <c r="E102" s="13"/>
    </row>
    <row r="103" spans="1:5" x14ac:dyDescent="0.25">
      <c r="A103" s="16" t="s">
        <v>6</v>
      </c>
      <c r="B103" s="15"/>
      <c r="C103" s="14"/>
      <c r="D103" s="14"/>
      <c r="E103" s="13"/>
    </row>
    <row r="104" spans="1:5" x14ac:dyDescent="0.25">
      <c r="A104" s="16" t="s">
        <v>5</v>
      </c>
      <c r="B104" s="15"/>
      <c r="C104" s="14"/>
      <c r="D104" s="14"/>
      <c r="E104" s="13"/>
    </row>
    <row r="105" spans="1:5" x14ac:dyDescent="0.25">
      <c r="A105" s="16" t="s">
        <v>4</v>
      </c>
      <c r="B105" s="15"/>
      <c r="C105" s="14"/>
      <c r="D105" s="14"/>
      <c r="E105" s="13"/>
    </row>
    <row r="106" spans="1:5" ht="15.75" thickBot="1" x14ac:dyDescent="0.3">
      <c r="A106" s="12" t="s">
        <v>3</v>
      </c>
      <c r="B106" s="11"/>
      <c r="C106" s="10"/>
      <c r="D106" s="10"/>
      <c r="E106" s="9"/>
    </row>
    <row r="107" spans="1:5" ht="15.75" thickBot="1" x14ac:dyDescent="0.3"/>
    <row r="108" spans="1:5" ht="18.75" thickBot="1" x14ac:dyDescent="0.4">
      <c r="A108" s="27" t="s">
        <v>62</v>
      </c>
      <c r="B108" s="26" t="s">
        <v>14</v>
      </c>
      <c r="C108" s="25"/>
      <c r="D108" s="25"/>
      <c r="E108" s="24"/>
    </row>
    <row r="109" spans="1:5" ht="15.75" thickBot="1" x14ac:dyDescent="0.3">
      <c r="A109" s="23" t="s">
        <v>13</v>
      </c>
      <c r="B109" s="22" t="s">
        <v>12</v>
      </c>
      <c r="C109" s="21" t="s">
        <v>11</v>
      </c>
      <c r="D109" s="21" t="s">
        <v>10</v>
      </c>
      <c r="E109" s="20" t="s">
        <v>9</v>
      </c>
    </row>
    <row r="110" spans="1:5" x14ac:dyDescent="0.25">
      <c r="A110" s="16" t="s">
        <v>8</v>
      </c>
      <c r="B110" s="19"/>
      <c r="C110" s="18"/>
      <c r="D110" s="18"/>
      <c r="E110" s="17"/>
    </row>
    <row r="111" spans="1:5" x14ac:dyDescent="0.25">
      <c r="A111" s="16" t="s">
        <v>7</v>
      </c>
      <c r="B111" s="15"/>
      <c r="C111" s="14"/>
      <c r="D111" s="14"/>
      <c r="E111" s="13"/>
    </row>
    <row r="112" spans="1:5" x14ac:dyDescent="0.25">
      <c r="A112" s="16" t="s">
        <v>6</v>
      </c>
      <c r="B112" s="15"/>
      <c r="C112" s="14"/>
      <c r="D112" s="14"/>
      <c r="E112" s="13"/>
    </row>
    <row r="113" spans="1:5" x14ac:dyDescent="0.25">
      <c r="A113" s="16" t="s">
        <v>5</v>
      </c>
      <c r="B113" s="15"/>
      <c r="C113" s="14"/>
      <c r="D113" s="14"/>
      <c r="E113" s="13"/>
    </row>
    <row r="114" spans="1:5" x14ac:dyDescent="0.25">
      <c r="A114" s="16" t="s">
        <v>4</v>
      </c>
      <c r="B114" s="15"/>
      <c r="C114" s="14"/>
      <c r="D114" s="14"/>
      <c r="E114" s="13"/>
    </row>
    <row r="115" spans="1:5" ht="15.75" thickBot="1" x14ac:dyDescent="0.3">
      <c r="A115" s="12" t="s">
        <v>3</v>
      </c>
      <c r="B115" s="11"/>
      <c r="C115" s="10"/>
      <c r="D115" s="10"/>
      <c r="E115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workbookViewId="0">
      <selection activeCell="E32" sqref="E32"/>
    </sheetView>
  </sheetViews>
  <sheetFormatPr defaultRowHeight="15.75" x14ac:dyDescent="0.25"/>
  <cols>
    <col min="1" max="1" width="6.25" style="32" customWidth="1"/>
    <col min="2" max="2" width="5.75" style="32" customWidth="1"/>
    <col min="4" max="4" width="5.625" customWidth="1"/>
  </cols>
  <sheetData>
    <row r="1" spans="1:7" s="34" customFormat="1" ht="23.25" customHeight="1" x14ac:dyDescent="0.35">
      <c r="A1" s="33" t="s">
        <v>45</v>
      </c>
      <c r="B1" s="33" t="s">
        <v>43</v>
      </c>
      <c r="C1" s="34" t="s">
        <v>13</v>
      </c>
      <c r="D1" s="34" t="s">
        <v>41</v>
      </c>
      <c r="E1" s="34" t="s">
        <v>42</v>
      </c>
      <c r="F1" s="34" t="s">
        <v>44</v>
      </c>
      <c r="G1" s="34" t="s">
        <v>46</v>
      </c>
    </row>
    <row r="2" spans="1:7" ht="18.75" x14ac:dyDescent="0.35">
      <c r="A2" s="32" t="s">
        <v>47</v>
      </c>
      <c r="B2" s="32">
        <v>0</v>
      </c>
      <c r="C2" t="s">
        <v>8</v>
      </c>
      <c r="D2">
        <v>19</v>
      </c>
      <c r="E2">
        <v>15</v>
      </c>
      <c r="F2" t="s">
        <v>12</v>
      </c>
      <c r="G2">
        <v>394</v>
      </c>
    </row>
    <row r="3" spans="1:7" ht="18.75" x14ac:dyDescent="0.35">
      <c r="A3" s="32" t="s">
        <v>47</v>
      </c>
      <c r="B3" s="32">
        <v>0</v>
      </c>
      <c r="C3" t="s">
        <v>8</v>
      </c>
      <c r="D3">
        <v>19</v>
      </c>
      <c r="E3">
        <v>15</v>
      </c>
      <c r="F3" t="s">
        <v>39</v>
      </c>
      <c r="G3">
        <v>533</v>
      </c>
    </row>
    <row r="4" spans="1:7" ht="18.75" x14ac:dyDescent="0.35">
      <c r="A4" s="32" t="s">
        <v>47</v>
      </c>
      <c r="B4" s="32">
        <v>0</v>
      </c>
      <c r="C4" t="s">
        <v>8</v>
      </c>
      <c r="D4">
        <v>19</v>
      </c>
      <c r="E4">
        <v>15</v>
      </c>
      <c r="F4" t="s">
        <v>40</v>
      </c>
      <c r="G4">
        <v>482</v>
      </c>
    </row>
    <row r="5" spans="1:7" ht="18.75" x14ac:dyDescent="0.35">
      <c r="A5" s="32" t="s">
        <v>47</v>
      </c>
      <c r="B5" s="32">
        <v>0</v>
      </c>
      <c r="C5" t="s">
        <v>8</v>
      </c>
      <c r="D5">
        <v>19</v>
      </c>
      <c r="E5">
        <v>15</v>
      </c>
      <c r="F5" t="s">
        <v>9</v>
      </c>
      <c r="G5">
        <v>493</v>
      </c>
    </row>
    <row r="6" spans="1:7" ht="18.75" x14ac:dyDescent="0.35">
      <c r="A6" s="32" t="s">
        <v>47</v>
      </c>
      <c r="B6" s="32">
        <v>0</v>
      </c>
      <c r="C6" t="s">
        <v>7</v>
      </c>
      <c r="D6">
        <v>26</v>
      </c>
      <c r="E6">
        <v>15</v>
      </c>
      <c r="F6" t="s">
        <v>12</v>
      </c>
      <c r="G6">
        <v>541</v>
      </c>
    </row>
    <row r="7" spans="1:7" ht="18.75" x14ac:dyDescent="0.35">
      <c r="A7" s="32" t="s">
        <v>47</v>
      </c>
      <c r="B7" s="32">
        <v>0</v>
      </c>
      <c r="C7" t="s">
        <v>7</v>
      </c>
      <c r="D7">
        <v>26</v>
      </c>
      <c r="E7">
        <v>15</v>
      </c>
      <c r="F7" t="s">
        <v>39</v>
      </c>
      <c r="G7">
        <v>503</v>
      </c>
    </row>
    <row r="8" spans="1:7" ht="18.75" x14ac:dyDescent="0.35">
      <c r="A8" s="32" t="s">
        <v>47</v>
      </c>
      <c r="B8" s="32">
        <v>0</v>
      </c>
      <c r="C8" t="s">
        <v>7</v>
      </c>
      <c r="D8">
        <v>26</v>
      </c>
      <c r="E8">
        <v>15</v>
      </c>
      <c r="F8" t="s">
        <v>40</v>
      </c>
      <c r="G8">
        <v>404</v>
      </c>
    </row>
    <row r="9" spans="1:7" ht="18.75" x14ac:dyDescent="0.35">
      <c r="A9" s="32" t="s">
        <v>47</v>
      </c>
      <c r="B9" s="32">
        <v>0</v>
      </c>
      <c r="C9" t="s">
        <v>7</v>
      </c>
      <c r="D9">
        <v>26</v>
      </c>
      <c r="E9">
        <v>15</v>
      </c>
      <c r="F9" t="s">
        <v>9</v>
      </c>
      <c r="G9">
        <v>471</v>
      </c>
    </row>
    <row r="10" spans="1:7" ht="18.75" x14ac:dyDescent="0.35">
      <c r="A10" s="32" t="s">
        <v>47</v>
      </c>
      <c r="B10" s="32">
        <v>0</v>
      </c>
      <c r="C10" t="s">
        <v>6</v>
      </c>
      <c r="D10">
        <v>51</v>
      </c>
      <c r="E10">
        <v>15</v>
      </c>
      <c r="F10" t="s">
        <v>12</v>
      </c>
      <c r="G10">
        <v>400</v>
      </c>
    </row>
    <row r="11" spans="1:7" ht="18.75" x14ac:dyDescent="0.35">
      <c r="A11" s="32" t="s">
        <v>47</v>
      </c>
      <c r="B11" s="32">
        <v>0</v>
      </c>
      <c r="C11" t="s">
        <v>6</v>
      </c>
      <c r="D11">
        <v>51</v>
      </c>
      <c r="E11">
        <v>15</v>
      </c>
      <c r="F11" t="s">
        <v>39</v>
      </c>
      <c r="G11">
        <v>334</v>
      </c>
    </row>
    <row r="12" spans="1:7" ht="18.75" x14ac:dyDescent="0.35">
      <c r="A12" s="32" t="s">
        <v>47</v>
      </c>
      <c r="B12" s="32">
        <v>0</v>
      </c>
      <c r="C12" t="s">
        <v>6</v>
      </c>
      <c r="D12">
        <v>51</v>
      </c>
      <c r="E12">
        <v>15</v>
      </c>
      <c r="F12" t="s">
        <v>40</v>
      </c>
      <c r="G12">
        <v>398</v>
      </c>
    </row>
    <row r="13" spans="1:7" ht="18.75" x14ac:dyDescent="0.35">
      <c r="A13" s="32" t="s">
        <v>47</v>
      </c>
      <c r="B13" s="32">
        <v>0</v>
      </c>
      <c r="C13" t="s">
        <v>6</v>
      </c>
      <c r="D13">
        <v>51</v>
      </c>
      <c r="E13">
        <v>15</v>
      </c>
      <c r="F13" t="s">
        <v>9</v>
      </c>
      <c r="G13">
        <v>449</v>
      </c>
    </row>
    <row r="14" spans="1:7" ht="18.75" x14ac:dyDescent="0.35">
      <c r="A14" s="32" t="s">
        <v>47</v>
      </c>
      <c r="B14" s="32">
        <v>0</v>
      </c>
      <c r="C14" t="s">
        <v>5</v>
      </c>
      <c r="D14">
        <v>19</v>
      </c>
      <c r="E14">
        <v>500</v>
      </c>
      <c r="F14" t="s">
        <v>12</v>
      </c>
      <c r="G14">
        <v>413</v>
      </c>
    </row>
    <row r="15" spans="1:7" ht="18.75" x14ac:dyDescent="0.35">
      <c r="A15" s="32" t="s">
        <v>47</v>
      </c>
      <c r="B15" s="32">
        <v>0</v>
      </c>
      <c r="C15" t="s">
        <v>5</v>
      </c>
      <c r="D15">
        <v>19</v>
      </c>
      <c r="E15">
        <v>500</v>
      </c>
      <c r="F15" t="s">
        <v>39</v>
      </c>
      <c r="G15">
        <v>435</v>
      </c>
    </row>
    <row r="16" spans="1:7" ht="18.75" x14ac:dyDescent="0.35">
      <c r="A16" s="32" t="s">
        <v>47</v>
      </c>
      <c r="B16" s="32">
        <v>0</v>
      </c>
      <c r="C16" t="s">
        <v>5</v>
      </c>
      <c r="D16">
        <v>19</v>
      </c>
      <c r="E16">
        <v>500</v>
      </c>
      <c r="F16" t="s">
        <v>40</v>
      </c>
      <c r="G16">
        <v>466</v>
      </c>
    </row>
    <row r="17" spans="1:7" ht="18.75" x14ac:dyDescent="0.35">
      <c r="A17" s="32" t="s">
        <v>47</v>
      </c>
      <c r="B17" s="32">
        <v>0</v>
      </c>
      <c r="C17" t="s">
        <v>5</v>
      </c>
      <c r="D17">
        <v>19</v>
      </c>
      <c r="E17">
        <v>500</v>
      </c>
      <c r="F17" t="s">
        <v>9</v>
      </c>
      <c r="G17">
        <v>526</v>
      </c>
    </row>
    <row r="18" spans="1:7" ht="18.75" x14ac:dyDescent="0.35">
      <c r="A18" s="32" t="s">
        <v>47</v>
      </c>
      <c r="B18" s="32">
        <v>0</v>
      </c>
      <c r="C18" t="s">
        <v>4</v>
      </c>
      <c r="D18">
        <v>26</v>
      </c>
      <c r="E18">
        <v>500</v>
      </c>
      <c r="F18" t="s">
        <v>12</v>
      </c>
      <c r="G18">
        <v>411</v>
      </c>
    </row>
    <row r="19" spans="1:7" ht="18.75" x14ac:dyDescent="0.35">
      <c r="A19" s="32" t="s">
        <v>47</v>
      </c>
      <c r="B19" s="32">
        <v>0</v>
      </c>
      <c r="C19" t="s">
        <v>4</v>
      </c>
      <c r="D19">
        <v>26</v>
      </c>
      <c r="E19">
        <v>500</v>
      </c>
      <c r="F19" t="s">
        <v>39</v>
      </c>
      <c r="G19">
        <v>522</v>
      </c>
    </row>
    <row r="20" spans="1:7" ht="18.75" x14ac:dyDescent="0.35">
      <c r="A20" s="32" t="s">
        <v>47</v>
      </c>
      <c r="B20" s="32">
        <v>0</v>
      </c>
      <c r="C20" t="s">
        <v>4</v>
      </c>
      <c r="D20">
        <v>26</v>
      </c>
      <c r="E20">
        <v>500</v>
      </c>
      <c r="F20" t="s">
        <v>40</v>
      </c>
      <c r="G20">
        <v>465</v>
      </c>
    </row>
    <row r="21" spans="1:7" ht="18.75" x14ac:dyDescent="0.35">
      <c r="A21" s="32" t="s">
        <v>47</v>
      </c>
      <c r="B21" s="32">
        <v>0</v>
      </c>
      <c r="C21" t="s">
        <v>3</v>
      </c>
      <c r="D21">
        <v>51</v>
      </c>
      <c r="E21">
        <v>500</v>
      </c>
      <c r="F21" t="s">
        <v>12</v>
      </c>
      <c r="G21">
        <v>371</v>
      </c>
    </row>
    <row r="22" spans="1:7" ht="18.75" x14ac:dyDescent="0.35">
      <c r="A22" s="32" t="s">
        <v>47</v>
      </c>
      <c r="B22" s="32">
        <v>0</v>
      </c>
      <c r="C22" t="s">
        <v>3</v>
      </c>
      <c r="D22">
        <v>51</v>
      </c>
      <c r="E22">
        <v>500</v>
      </c>
      <c r="F22" t="s">
        <v>39</v>
      </c>
      <c r="G22">
        <v>469</v>
      </c>
    </row>
    <row r="23" spans="1:7" ht="18.75" x14ac:dyDescent="0.35">
      <c r="A23" s="32" t="s">
        <v>47</v>
      </c>
      <c r="B23" s="32">
        <v>0</v>
      </c>
      <c r="C23" t="s">
        <v>3</v>
      </c>
      <c r="D23">
        <v>51</v>
      </c>
      <c r="E23">
        <v>500</v>
      </c>
      <c r="F23" t="s">
        <v>40</v>
      </c>
      <c r="G23">
        <v>363</v>
      </c>
    </row>
    <row r="24" spans="1:7" ht="18.75" x14ac:dyDescent="0.35">
      <c r="A24" s="32" t="s">
        <v>48</v>
      </c>
      <c r="B24" s="32">
        <v>2</v>
      </c>
      <c r="C24" t="s">
        <v>8</v>
      </c>
      <c r="D24">
        <v>19</v>
      </c>
      <c r="E24">
        <v>15</v>
      </c>
      <c r="F24" t="s">
        <v>12</v>
      </c>
      <c r="G24">
        <v>418</v>
      </c>
    </row>
    <row r="25" spans="1:7" ht="18.75" x14ac:dyDescent="0.35">
      <c r="A25" s="32" t="s">
        <v>48</v>
      </c>
      <c r="B25" s="32">
        <v>2</v>
      </c>
      <c r="C25" t="s">
        <v>8</v>
      </c>
      <c r="D25">
        <v>19</v>
      </c>
      <c r="E25">
        <v>15</v>
      </c>
      <c r="F25" t="s">
        <v>39</v>
      </c>
      <c r="G25">
        <v>750</v>
      </c>
    </row>
    <row r="26" spans="1:7" ht="18.75" x14ac:dyDescent="0.35">
      <c r="A26" s="32" t="s">
        <v>48</v>
      </c>
      <c r="B26" s="32">
        <v>2</v>
      </c>
      <c r="C26" t="s">
        <v>8</v>
      </c>
      <c r="D26">
        <v>19</v>
      </c>
      <c r="E26">
        <v>15</v>
      </c>
      <c r="F26" t="s">
        <v>40</v>
      </c>
      <c r="G26">
        <v>466</v>
      </c>
    </row>
    <row r="27" spans="1:7" ht="18.75" x14ac:dyDescent="0.35">
      <c r="A27" s="32" t="s">
        <v>48</v>
      </c>
      <c r="B27" s="32">
        <v>2</v>
      </c>
      <c r="C27" t="s">
        <v>8</v>
      </c>
      <c r="D27">
        <v>19</v>
      </c>
      <c r="E27">
        <v>15</v>
      </c>
      <c r="F27" t="s">
        <v>9</v>
      </c>
      <c r="G27">
        <v>661</v>
      </c>
    </row>
    <row r="28" spans="1:7" ht="18.75" x14ac:dyDescent="0.35">
      <c r="A28" s="32" t="s">
        <v>48</v>
      </c>
      <c r="B28" s="32">
        <v>2</v>
      </c>
      <c r="C28" t="s">
        <v>7</v>
      </c>
      <c r="D28">
        <v>26</v>
      </c>
      <c r="E28">
        <v>15</v>
      </c>
      <c r="F28" t="s">
        <v>12</v>
      </c>
      <c r="G28">
        <v>478</v>
      </c>
    </row>
    <row r="29" spans="1:7" ht="18.75" x14ac:dyDescent="0.35">
      <c r="A29" s="32" t="s">
        <v>48</v>
      </c>
      <c r="B29" s="32">
        <v>2</v>
      </c>
      <c r="C29" t="s">
        <v>7</v>
      </c>
      <c r="D29">
        <v>26</v>
      </c>
      <c r="E29">
        <v>15</v>
      </c>
      <c r="F29" t="s">
        <v>39</v>
      </c>
      <c r="G29">
        <v>565</v>
      </c>
    </row>
    <row r="30" spans="1:7" ht="18.75" x14ac:dyDescent="0.35">
      <c r="A30" s="32" t="s">
        <v>48</v>
      </c>
      <c r="B30" s="32">
        <v>2</v>
      </c>
      <c r="C30" t="s">
        <v>7</v>
      </c>
      <c r="D30">
        <v>26</v>
      </c>
      <c r="E30">
        <v>15</v>
      </c>
      <c r="F30" t="s">
        <v>40</v>
      </c>
      <c r="G30">
        <v>466</v>
      </c>
    </row>
    <row r="31" spans="1:7" ht="18.75" x14ac:dyDescent="0.35">
      <c r="A31" s="32" t="s">
        <v>48</v>
      </c>
      <c r="B31" s="32">
        <v>2</v>
      </c>
      <c r="C31" t="s">
        <v>7</v>
      </c>
      <c r="D31">
        <v>26</v>
      </c>
      <c r="E31">
        <v>15</v>
      </c>
      <c r="F31" t="s">
        <v>9</v>
      </c>
      <c r="G31">
        <v>604</v>
      </c>
    </row>
    <row r="32" spans="1:7" ht="18.75" x14ac:dyDescent="0.35">
      <c r="A32" s="32" t="s">
        <v>48</v>
      </c>
      <c r="B32" s="32">
        <v>2</v>
      </c>
      <c r="C32" t="s">
        <v>6</v>
      </c>
      <c r="D32">
        <v>51</v>
      </c>
      <c r="E32">
        <v>15</v>
      </c>
      <c r="F32" t="s">
        <v>12</v>
      </c>
      <c r="G32">
        <v>477</v>
      </c>
    </row>
    <row r="33" spans="1:7" ht="18.75" x14ac:dyDescent="0.35">
      <c r="A33" s="32" t="s">
        <v>48</v>
      </c>
      <c r="B33" s="32">
        <v>2</v>
      </c>
      <c r="C33" t="s">
        <v>6</v>
      </c>
      <c r="D33">
        <v>51</v>
      </c>
      <c r="E33">
        <v>15</v>
      </c>
      <c r="F33" t="s">
        <v>39</v>
      </c>
      <c r="G33">
        <v>522</v>
      </c>
    </row>
    <row r="34" spans="1:7" ht="18.75" x14ac:dyDescent="0.35">
      <c r="A34" s="32" t="s">
        <v>48</v>
      </c>
      <c r="B34" s="32">
        <v>2</v>
      </c>
      <c r="C34" t="s">
        <v>6</v>
      </c>
      <c r="D34">
        <v>51</v>
      </c>
      <c r="E34">
        <v>15</v>
      </c>
      <c r="F34" t="s">
        <v>40</v>
      </c>
      <c r="G34">
        <v>430</v>
      </c>
    </row>
    <row r="35" spans="1:7" ht="18.75" x14ac:dyDescent="0.35">
      <c r="A35" s="32" t="s">
        <v>48</v>
      </c>
      <c r="B35" s="32">
        <v>2</v>
      </c>
      <c r="C35" t="s">
        <v>6</v>
      </c>
      <c r="D35">
        <v>51</v>
      </c>
      <c r="E35">
        <v>15</v>
      </c>
      <c r="F35" t="s">
        <v>9</v>
      </c>
      <c r="G35">
        <v>563</v>
      </c>
    </row>
    <row r="36" spans="1:7" ht="18.75" x14ac:dyDescent="0.35">
      <c r="A36" s="32" t="s">
        <v>48</v>
      </c>
      <c r="B36" s="32">
        <v>2</v>
      </c>
      <c r="C36" t="s">
        <v>5</v>
      </c>
      <c r="D36">
        <v>19</v>
      </c>
      <c r="E36">
        <v>500</v>
      </c>
      <c r="F36" t="s">
        <v>12</v>
      </c>
      <c r="G36">
        <v>368</v>
      </c>
    </row>
    <row r="37" spans="1:7" ht="18.75" x14ac:dyDescent="0.35">
      <c r="A37" s="32" t="s">
        <v>48</v>
      </c>
      <c r="B37" s="32">
        <v>2</v>
      </c>
      <c r="C37" t="s">
        <v>5</v>
      </c>
      <c r="D37">
        <v>19</v>
      </c>
      <c r="E37">
        <v>500</v>
      </c>
      <c r="F37" t="s">
        <v>39</v>
      </c>
      <c r="G37">
        <v>630</v>
      </c>
    </row>
    <row r="38" spans="1:7" ht="18.75" x14ac:dyDescent="0.35">
      <c r="A38" s="32" t="s">
        <v>48</v>
      </c>
      <c r="B38" s="32">
        <v>2</v>
      </c>
      <c r="C38" t="s">
        <v>5</v>
      </c>
      <c r="D38">
        <v>19</v>
      </c>
      <c r="E38">
        <v>500</v>
      </c>
      <c r="F38" t="s">
        <v>40</v>
      </c>
      <c r="G38">
        <v>426</v>
      </c>
    </row>
    <row r="39" spans="1:7" ht="18.75" x14ac:dyDescent="0.35">
      <c r="A39" s="32" t="s">
        <v>48</v>
      </c>
      <c r="B39" s="32">
        <v>2</v>
      </c>
      <c r="C39" t="s">
        <v>5</v>
      </c>
      <c r="D39">
        <v>19</v>
      </c>
      <c r="E39">
        <v>500</v>
      </c>
      <c r="F39" t="s">
        <v>9</v>
      </c>
      <c r="G39">
        <v>566</v>
      </c>
    </row>
    <row r="40" spans="1:7" ht="18.75" x14ac:dyDescent="0.35">
      <c r="A40" s="32" t="s">
        <v>48</v>
      </c>
      <c r="B40" s="32">
        <v>2</v>
      </c>
      <c r="C40" t="s">
        <v>4</v>
      </c>
      <c r="D40">
        <v>26</v>
      </c>
      <c r="E40">
        <v>500</v>
      </c>
      <c r="F40" t="s">
        <v>12</v>
      </c>
      <c r="G40">
        <v>394</v>
      </c>
    </row>
    <row r="41" spans="1:7" ht="18.75" x14ac:dyDescent="0.35">
      <c r="A41" s="32" t="s">
        <v>48</v>
      </c>
      <c r="B41" s="32">
        <v>2</v>
      </c>
      <c r="C41" t="s">
        <v>4</v>
      </c>
      <c r="D41">
        <v>26</v>
      </c>
      <c r="E41">
        <v>500</v>
      </c>
      <c r="F41" t="s">
        <v>39</v>
      </c>
      <c r="G41">
        <v>661</v>
      </c>
    </row>
    <row r="42" spans="1:7" ht="18.75" x14ac:dyDescent="0.35">
      <c r="A42" s="32" t="s">
        <v>48</v>
      </c>
      <c r="B42" s="32">
        <v>2</v>
      </c>
      <c r="C42" t="s">
        <v>4</v>
      </c>
      <c r="D42">
        <v>26</v>
      </c>
      <c r="E42">
        <v>500</v>
      </c>
      <c r="F42" t="s">
        <v>40</v>
      </c>
      <c r="G42">
        <v>566</v>
      </c>
    </row>
    <row r="43" spans="1:7" ht="18.75" x14ac:dyDescent="0.35">
      <c r="A43" s="32" t="s">
        <v>48</v>
      </c>
      <c r="B43" s="32">
        <v>2</v>
      </c>
      <c r="C43" t="s">
        <v>3</v>
      </c>
      <c r="D43">
        <v>51</v>
      </c>
      <c r="E43">
        <v>500</v>
      </c>
      <c r="F43" t="s">
        <v>12</v>
      </c>
      <c r="G43">
        <v>366</v>
      </c>
    </row>
    <row r="44" spans="1:7" ht="18.75" x14ac:dyDescent="0.35">
      <c r="A44" s="32" t="s">
        <v>48</v>
      </c>
      <c r="B44" s="32">
        <v>2</v>
      </c>
      <c r="C44" t="s">
        <v>3</v>
      </c>
      <c r="D44">
        <v>51</v>
      </c>
      <c r="E44">
        <v>500</v>
      </c>
      <c r="F44" t="s">
        <v>39</v>
      </c>
      <c r="G44">
        <v>554</v>
      </c>
    </row>
    <row r="45" spans="1:7" ht="18.75" x14ac:dyDescent="0.35">
      <c r="A45" s="32" t="s">
        <v>48</v>
      </c>
      <c r="B45" s="32">
        <v>2</v>
      </c>
      <c r="C45" t="s">
        <v>3</v>
      </c>
      <c r="D45">
        <v>51</v>
      </c>
      <c r="E45">
        <v>500</v>
      </c>
      <c r="F45" t="s">
        <v>40</v>
      </c>
      <c r="G45">
        <v>447</v>
      </c>
    </row>
    <row r="46" spans="1:7" ht="18.75" x14ac:dyDescent="0.35">
      <c r="A46" s="32" t="s">
        <v>49</v>
      </c>
      <c r="B46" s="32">
        <v>4</v>
      </c>
      <c r="C46" t="s">
        <v>8</v>
      </c>
      <c r="D46">
        <v>19</v>
      </c>
      <c r="E46">
        <v>15</v>
      </c>
      <c r="F46" t="s">
        <v>12</v>
      </c>
      <c r="G46">
        <v>419</v>
      </c>
    </row>
    <row r="47" spans="1:7" ht="18.75" x14ac:dyDescent="0.35">
      <c r="A47" s="32" t="s">
        <v>49</v>
      </c>
      <c r="B47" s="32">
        <v>4</v>
      </c>
      <c r="C47" t="s">
        <v>8</v>
      </c>
      <c r="D47">
        <v>19</v>
      </c>
      <c r="E47">
        <v>15</v>
      </c>
      <c r="F47" t="s">
        <v>39</v>
      </c>
      <c r="G47">
        <v>620</v>
      </c>
    </row>
    <row r="48" spans="1:7" ht="18.75" x14ac:dyDescent="0.35">
      <c r="A48" s="32" t="s">
        <v>49</v>
      </c>
      <c r="B48" s="32">
        <v>4</v>
      </c>
      <c r="C48" t="s">
        <v>8</v>
      </c>
      <c r="D48">
        <v>19</v>
      </c>
      <c r="E48">
        <v>15</v>
      </c>
      <c r="F48" t="s">
        <v>40</v>
      </c>
      <c r="G48">
        <v>521</v>
      </c>
    </row>
    <row r="49" spans="1:7" ht="18.75" x14ac:dyDescent="0.35">
      <c r="A49" s="32" t="s">
        <v>49</v>
      </c>
      <c r="B49" s="32">
        <v>4</v>
      </c>
      <c r="C49" t="s">
        <v>8</v>
      </c>
      <c r="D49">
        <v>19</v>
      </c>
      <c r="E49">
        <v>15</v>
      </c>
      <c r="F49" t="s">
        <v>9</v>
      </c>
      <c r="G49">
        <v>723</v>
      </c>
    </row>
    <row r="50" spans="1:7" ht="18.75" x14ac:dyDescent="0.35">
      <c r="A50" s="32" t="s">
        <v>49</v>
      </c>
      <c r="B50" s="32">
        <v>4</v>
      </c>
      <c r="C50" t="s">
        <v>7</v>
      </c>
      <c r="D50">
        <v>26</v>
      </c>
      <c r="E50">
        <v>15</v>
      </c>
      <c r="F50" t="s">
        <v>12</v>
      </c>
      <c r="G50">
        <v>419</v>
      </c>
    </row>
    <row r="51" spans="1:7" ht="18.75" x14ac:dyDescent="0.35">
      <c r="A51" s="32" t="s">
        <v>49</v>
      </c>
      <c r="B51" s="32">
        <v>4</v>
      </c>
      <c r="C51" t="s">
        <v>7</v>
      </c>
      <c r="D51">
        <v>26</v>
      </c>
      <c r="E51">
        <v>15</v>
      </c>
      <c r="F51" t="s">
        <v>39</v>
      </c>
      <c r="G51">
        <v>623</v>
      </c>
    </row>
    <row r="52" spans="1:7" ht="18.75" x14ac:dyDescent="0.35">
      <c r="A52" s="32" t="s">
        <v>49</v>
      </c>
      <c r="B52" s="32">
        <v>4</v>
      </c>
      <c r="C52" t="s">
        <v>7</v>
      </c>
      <c r="D52">
        <v>26</v>
      </c>
      <c r="E52">
        <v>15</v>
      </c>
      <c r="F52" t="s">
        <v>40</v>
      </c>
      <c r="G52">
        <v>447</v>
      </c>
    </row>
    <row r="53" spans="1:7" ht="18.75" x14ac:dyDescent="0.35">
      <c r="A53" s="32" t="s">
        <v>49</v>
      </c>
      <c r="B53" s="32">
        <v>4</v>
      </c>
      <c r="C53" t="s">
        <v>7</v>
      </c>
      <c r="D53">
        <v>26</v>
      </c>
      <c r="E53">
        <v>15</v>
      </c>
      <c r="F53" t="s">
        <v>9</v>
      </c>
      <c r="G53">
        <v>495</v>
      </c>
    </row>
    <row r="54" spans="1:7" ht="18.75" x14ac:dyDescent="0.35">
      <c r="A54" s="32" t="s">
        <v>49</v>
      </c>
      <c r="B54" s="32">
        <v>4</v>
      </c>
      <c r="C54" t="s">
        <v>6</v>
      </c>
      <c r="D54">
        <v>51</v>
      </c>
      <c r="E54">
        <v>15</v>
      </c>
      <c r="F54" t="s">
        <v>12</v>
      </c>
      <c r="G54">
        <v>407</v>
      </c>
    </row>
    <row r="55" spans="1:7" ht="18.75" x14ac:dyDescent="0.35">
      <c r="A55" s="32" t="s">
        <v>49</v>
      </c>
      <c r="B55" s="32">
        <v>4</v>
      </c>
      <c r="C55" t="s">
        <v>6</v>
      </c>
      <c r="D55">
        <v>51</v>
      </c>
      <c r="E55">
        <v>15</v>
      </c>
      <c r="F55" t="s">
        <v>39</v>
      </c>
      <c r="G55">
        <v>575</v>
      </c>
    </row>
    <row r="56" spans="1:7" ht="18.75" x14ac:dyDescent="0.35">
      <c r="A56" s="32" t="s">
        <v>49</v>
      </c>
      <c r="B56" s="32">
        <v>4</v>
      </c>
      <c r="C56" t="s">
        <v>6</v>
      </c>
      <c r="D56">
        <v>51</v>
      </c>
      <c r="E56">
        <v>15</v>
      </c>
      <c r="F56" t="s">
        <v>40</v>
      </c>
      <c r="G56">
        <v>441</v>
      </c>
    </row>
    <row r="57" spans="1:7" ht="18.75" x14ac:dyDescent="0.35">
      <c r="A57" s="32" t="s">
        <v>49</v>
      </c>
      <c r="B57" s="32">
        <v>4</v>
      </c>
      <c r="C57" t="s">
        <v>6</v>
      </c>
      <c r="D57">
        <v>51</v>
      </c>
      <c r="E57">
        <v>15</v>
      </c>
      <c r="F57" t="s">
        <v>9</v>
      </c>
      <c r="G57">
        <v>539</v>
      </c>
    </row>
    <row r="58" spans="1:7" ht="18.75" x14ac:dyDescent="0.35">
      <c r="A58" s="32" t="s">
        <v>49</v>
      </c>
      <c r="B58" s="32">
        <v>4</v>
      </c>
      <c r="C58" t="s">
        <v>5</v>
      </c>
      <c r="D58">
        <v>19</v>
      </c>
      <c r="E58">
        <v>500</v>
      </c>
      <c r="F58" t="s">
        <v>12</v>
      </c>
      <c r="G58">
        <v>519</v>
      </c>
    </row>
    <row r="59" spans="1:7" ht="18.75" x14ac:dyDescent="0.35">
      <c r="A59" s="32" t="s">
        <v>49</v>
      </c>
      <c r="B59" s="32">
        <v>4</v>
      </c>
      <c r="C59" t="s">
        <v>5</v>
      </c>
      <c r="D59">
        <v>19</v>
      </c>
      <c r="E59">
        <v>500</v>
      </c>
      <c r="F59" t="s">
        <v>39</v>
      </c>
      <c r="G59">
        <v>600</v>
      </c>
    </row>
    <row r="60" spans="1:7" ht="18.75" x14ac:dyDescent="0.35">
      <c r="A60" s="32" t="s">
        <v>49</v>
      </c>
      <c r="B60" s="32">
        <v>4</v>
      </c>
      <c r="C60" t="s">
        <v>5</v>
      </c>
      <c r="D60">
        <v>19</v>
      </c>
      <c r="E60">
        <v>500</v>
      </c>
      <c r="F60" t="s">
        <v>40</v>
      </c>
      <c r="G60">
        <v>438</v>
      </c>
    </row>
    <row r="61" spans="1:7" ht="18.75" x14ac:dyDescent="0.35">
      <c r="A61" s="32" t="s">
        <v>49</v>
      </c>
      <c r="B61" s="32">
        <v>4</v>
      </c>
      <c r="C61" t="s">
        <v>5</v>
      </c>
      <c r="D61">
        <v>19</v>
      </c>
      <c r="E61">
        <v>500</v>
      </c>
      <c r="F61" t="s">
        <v>9</v>
      </c>
      <c r="G61">
        <v>644</v>
      </c>
    </row>
    <row r="62" spans="1:7" ht="18.75" x14ac:dyDescent="0.35">
      <c r="A62" s="32" t="s">
        <v>49</v>
      </c>
      <c r="B62" s="32">
        <v>4</v>
      </c>
      <c r="C62" t="s">
        <v>4</v>
      </c>
      <c r="D62">
        <v>26</v>
      </c>
      <c r="E62">
        <v>500</v>
      </c>
      <c r="F62" t="s">
        <v>12</v>
      </c>
      <c r="G62">
        <v>387</v>
      </c>
    </row>
    <row r="63" spans="1:7" ht="18.75" x14ac:dyDescent="0.35">
      <c r="A63" s="32" t="s">
        <v>49</v>
      </c>
      <c r="B63" s="32">
        <v>4</v>
      </c>
      <c r="C63" t="s">
        <v>4</v>
      </c>
      <c r="D63">
        <v>26</v>
      </c>
      <c r="E63">
        <v>500</v>
      </c>
      <c r="F63" t="s">
        <v>39</v>
      </c>
      <c r="G63">
        <v>620</v>
      </c>
    </row>
    <row r="64" spans="1:7" ht="18.75" x14ac:dyDescent="0.35">
      <c r="A64" s="32" t="s">
        <v>49</v>
      </c>
      <c r="B64" s="32">
        <v>4</v>
      </c>
      <c r="C64" t="s">
        <v>4</v>
      </c>
      <c r="D64">
        <v>26</v>
      </c>
      <c r="E64">
        <v>500</v>
      </c>
      <c r="F64" t="s">
        <v>40</v>
      </c>
      <c r="G64">
        <v>579</v>
      </c>
    </row>
    <row r="65" spans="1:7" ht="18.75" x14ac:dyDescent="0.35">
      <c r="A65" s="32" t="s">
        <v>49</v>
      </c>
      <c r="B65" s="32">
        <v>4</v>
      </c>
      <c r="C65" t="s">
        <v>3</v>
      </c>
      <c r="D65">
        <v>51</v>
      </c>
      <c r="E65">
        <v>500</v>
      </c>
      <c r="F65" t="s">
        <v>12</v>
      </c>
      <c r="G65">
        <v>371</v>
      </c>
    </row>
    <row r="66" spans="1:7" ht="18.75" x14ac:dyDescent="0.35">
      <c r="A66" s="32" t="s">
        <v>49</v>
      </c>
      <c r="B66" s="32">
        <v>4</v>
      </c>
      <c r="C66" t="s">
        <v>3</v>
      </c>
      <c r="D66">
        <v>51</v>
      </c>
      <c r="E66">
        <v>500</v>
      </c>
      <c r="F66" t="s">
        <v>39</v>
      </c>
      <c r="G66">
        <v>551</v>
      </c>
    </row>
    <row r="67" spans="1:7" ht="18.75" x14ac:dyDescent="0.35">
      <c r="A67" s="32" t="s">
        <v>49</v>
      </c>
      <c r="B67" s="32">
        <v>4</v>
      </c>
      <c r="C67" t="s">
        <v>3</v>
      </c>
      <c r="D67">
        <v>51</v>
      </c>
      <c r="E67">
        <v>500</v>
      </c>
      <c r="F67" t="s">
        <v>40</v>
      </c>
      <c r="G67">
        <v>424</v>
      </c>
    </row>
    <row r="68" spans="1:7" ht="18.75" x14ac:dyDescent="0.35">
      <c r="A68" s="32" t="s">
        <v>50</v>
      </c>
      <c r="B68" s="32">
        <v>8</v>
      </c>
      <c r="C68" t="s">
        <v>8</v>
      </c>
      <c r="D68">
        <v>19</v>
      </c>
      <c r="E68">
        <v>15</v>
      </c>
      <c r="F68" t="s">
        <v>12</v>
      </c>
      <c r="G68">
        <v>662</v>
      </c>
    </row>
    <row r="69" spans="1:7" ht="18.75" x14ac:dyDescent="0.35">
      <c r="A69" s="32" t="s">
        <v>50</v>
      </c>
      <c r="B69" s="32">
        <v>8</v>
      </c>
      <c r="C69" t="s">
        <v>8</v>
      </c>
      <c r="D69">
        <v>19</v>
      </c>
      <c r="E69">
        <v>15</v>
      </c>
      <c r="F69" t="s">
        <v>39</v>
      </c>
      <c r="G69">
        <v>940</v>
      </c>
    </row>
    <row r="70" spans="1:7" ht="18.75" x14ac:dyDescent="0.35">
      <c r="A70" s="32" t="s">
        <v>50</v>
      </c>
      <c r="B70" s="32">
        <v>8</v>
      </c>
      <c r="C70" t="s">
        <v>8</v>
      </c>
      <c r="D70">
        <v>19</v>
      </c>
      <c r="E70">
        <v>15</v>
      </c>
      <c r="F70" t="s">
        <v>40</v>
      </c>
      <c r="G70">
        <v>457</v>
      </c>
    </row>
    <row r="71" spans="1:7" ht="18.75" x14ac:dyDescent="0.35">
      <c r="A71" s="32" t="s">
        <v>50</v>
      </c>
      <c r="B71" s="32">
        <v>8</v>
      </c>
      <c r="C71" t="s">
        <v>8</v>
      </c>
      <c r="D71">
        <v>19</v>
      </c>
      <c r="E71">
        <v>15</v>
      </c>
      <c r="F71" t="s">
        <v>9</v>
      </c>
      <c r="G71">
        <v>518</v>
      </c>
    </row>
    <row r="72" spans="1:7" ht="18.75" x14ac:dyDescent="0.35">
      <c r="A72" s="32" t="s">
        <v>50</v>
      </c>
      <c r="B72" s="32">
        <v>8</v>
      </c>
      <c r="C72" t="s">
        <v>7</v>
      </c>
      <c r="D72">
        <v>26</v>
      </c>
      <c r="E72">
        <v>15</v>
      </c>
      <c r="F72" t="s">
        <v>12</v>
      </c>
      <c r="G72">
        <v>343</v>
      </c>
    </row>
    <row r="73" spans="1:7" ht="18.75" x14ac:dyDescent="0.35">
      <c r="A73" s="32" t="s">
        <v>50</v>
      </c>
      <c r="B73" s="32">
        <v>8</v>
      </c>
      <c r="C73" t="s">
        <v>7</v>
      </c>
      <c r="D73">
        <v>26</v>
      </c>
      <c r="E73">
        <v>15</v>
      </c>
      <c r="F73" t="s">
        <v>39</v>
      </c>
      <c r="G73">
        <v>626</v>
      </c>
    </row>
    <row r="74" spans="1:7" ht="18.75" x14ac:dyDescent="0.35">
      <c r="A74" s="32" t="s">
        <v>50</v>
      </c>
      <c r="B74" s="32">
        <v>8</v>
      </c>
      <c r="C74" t="s">
        <v>7</v>
      </c>
      <c r="D74">
        <v>26</v>
      </c>
      <c r="E74">
        <v>15</v>
      </c>
      <c r="F74" t="s">
        <v>40</v>
      </c>
      <c r="G74">
        <v>433</v>
      </c>
    </row>
    <row r="75" spans="1:7" ht="18.75" x14ac:dyDescent="0.35">
      <c r="A75" s="32" t="s">
        <v>50</v>
      </c>
      <c r="B75" s="32">
        <v>8</v>
      </c>
      <c r="C75" t="s">
        <v>7</v>
      </c>
      <c r="D75">
        <v>26</v>
      </c>
      <c r="E75">
        <v>15</v>
      </c>
      <c r="F75" t="s">
        <v>9</v>
      </c>
      <c r="G75">
        <v>599</v>
      </c>
    </row>
    <row r="76" spans="1:7" ht="18.75" x14ac:dyDescent="0.35">
      <c r="A76" s="32" t="s">
        <v>50</v>
      </c>
      <c r="B76" s="32">
        <v>8</v>
      </c>
      <c r="C76" t="s">
        <v>6</v>
      </c>
      <c r="D76">
        <v>51</v>
      </c>
      <c r="E76">
        <v>15</v>
      </c>
      <c r="F76" t="s">
        <v>12</v>
      </c>
      <c r="G76">
        <v>466</v>
      </c>
    </row>
    <row r="77" spans="1:7" ht="18.75" x14ac:dyDescent="0.35">
      <c r="A77" s="32" t="s">
        <v>50</v>
      </c>
      <c r="B77" s="32">
        <v>8</v>
      </c>
      <c r="C77" t="s">
        <v>6</v>
      </c>
      <c r="D77">
        <v>51</v>
      </c>
      <c r="E77">
        <v>15</v>
      </c>
      <c r="F77" t="s">
        <v>39</v>
      </c>
      <c r="G77">
        <v>708</v>
      </c>
    </row>
    <row r="78" spans="1:7" ht="18.75" x14ac:dyDescent="0.35">
      <c r="A78" s="32" t="s">
        <v>50</v>
      </c>
      <c r="B78" s="32">
        <v>8</v>
      </c>
      <c r="C78" t="s">
        <v>6</v>
      </c>
      <c r="D78">
        <v>51</v>
      </c>
      <c r="E78">
        <v>15</v>
      </c>
      <c r="F78" t="s">
        <v>40</v>
      </c>
      <c r="G78">
        <v>473</v>
      </c>
    </row>
    <row r="79" spans="1:7" ht="18.75" x14ac:dyDescent="0.35">
      <c r="A79" s="32" t="s">
        <v>50</v>
      </c>
      <c r="B79" s="32">
        <v>8</v>
      </c>
      <c r="C79" t="s">
        <v>6</v>
      </c>
      <c r="D79">
        <v>51</v>
      </c>
      <c r="E79">
        <v>15</v>
      </c>
      <c r="F79" t="s">
        <v>9</v>
      </c>
      <c r="G79">
        <v>511</v>
      </c>
    </row>
    <row r="80" spans="1:7" ht="18.75" x14ac:dyDescent="0.35">
      <c r="A80" s="32" t="s">
        <v>50</v>
      </c>
      <c r="B80" s="32">
        <v>8</v>
      </c>
      <c r="C80" t="s">
        <v>5</v>
      </c>
      <c r="D80">
        <v>19</v>
      </c>
      <c r="E80">
        <v>500</v>
      </c>
      <c r="F80" t="s">
        <v>12</v>
      </c>
      <c r="G80">
        <v>428</v>
      </c>
    </row>
    <row r="81" spans="1:7" ht="18.75" x14ac:dyDescent="0.35">
      <c r="A81" s="32" t="s">
        <v>50</v>
      </c>
      <c r="B81" s="32">
        <v>8</v>
      </c>
      <c r="C81" t="s">
        <v>5</v>
      </c>
      <c r="D81">
        <v>19</v>
      </c>
      <c r="E81">
        <v>500</v>
      </c>
      <c r="F81" t="s">
        <v>39</v>
      </c>
      <c r="G81">
        <v>600</v>
      </c>
    </row>
    <row r="82" spans="1:7" ht="18.75" x14ac:dyDescent="0.35">
      <c r="A82" s="32" t="s">
        <v>50</v>
      </c>
      <c r="B82" s="32">
        <v>8</v>
      </c>
      <c r="C82" t="s">
        <v>5</v>
      </c>
      <c r="D82">
        <v>19</v>
      </c>
      <c r="E82">
        <v>500</v>
      </c>
      <c r="F82" t="s">
        <v>40</v>
      </c>
      <c r="G82">
        <v>448</v>
      </c>
    </row>
    <row r="83" spans="1:7" ht="18.75" x14ac:dyDescent="0.35">
      <c r="A83" s="32" t="s">
        <v>50</v>
      </c>
      <c r="B83" s="32">
        <v>8</v>
      </c>
      <c r="C83" t="s">
        <v>5</v>
      </c>
      <c r="D83">
        <v>19</v>
      </c>
      <c r="E83">
        <v>500</v>
      </c>
      <c r="F83" t="s">
        <v>9</v>
      </c>
      <c r="G83">
        <v>674</v>
      </c>
    </row>
    <row r="84" spans="1:7" ht="18.75" x14ac:dyDescent="0.35">
      <c r="A84" s="32" t="s">
        <v>50</v>
      </c>
      <c r="B84" s="32">
        <v>8</v>
      </c>
      <c r="C84" t="s">
        <v>4</v>
      </c>
      <c r="D84">
        <v>26</v>
      </c>
      <c r="E84">
        <v>500</v>
      </c>
      <c r="F84" t="s">
        <v>12</v>
      </c>
      <c r="G84">
        <v>418</v>
      </c>
    </row>
    <row r="85" spans="1:7" ht="18.75" x14ac:dyDescent="0.35">
      <c r="A85" s="32" t="s">
        <v>50</v>
      </c>
      <c r="B85" s="32">
        <v>8</v>
      </c>
      <c r="C85" t="s">
        <v>4</v>
      </c>
      <c r="D85">
        <v>26</v>
      </c>
      <c r="E85">
        <v>500</v>
      </c>
      <c r="F85" t="s">
        <v>39</v>
      </c>
      <c r="G85">
        <v>580</v>
      </c>
    </row>
    <row r="86" spans="1:7" ht="18.75" x14ac:dyDescent="0.35">
      <c r="A86" s="32" t="s">
        <v>50</v>
      </c>
      <c r="B86" s="32">
        <v>8</v>
      </c>
      <c r="C86" t="s">
        <v>4</v>
      </c>
      <c r="D86">
        <v>26</v>
      </c>
      <c r="E86">
        <v>500</v>
      </c>
      <c r="F86" t="s">
        <v>40</v>
      </c>
      <c r="G86">
        <v>408</v>
      </c>
    </row>
    <row r="87" spans="1:7" ht="18.75" x14ac:dyDescent="0.35">
      <c r="A87" s="32" t="s">
        <v>50</v>
      </c>
      <c r="B87" s="32">
        <v>8</v>
      </c>
      <c r="C87" t="s">
        <v>3</v>
      </c>
      <c r="D87">
        <v>51</v>
      </c>
      <c r="E87">
        <v>500</v>
      </c>
      <c r="F87" t="s">
        <v>12</v>
      </c>
      <c r="G87">
        <v>416</v>
      </c>
    </row>
    <row r="88" spans="1:7" ht="18.75" x14ac:dyDescent="0.35">
      <c r="A88" s="32" t="s">
        <v>50</v>
      </c>
      <c r="B88" s="32">
        <v>8</v>
      </c>
      <c r="C88" t="s">
        <v>3</v>
      </c>
      <c r="D88">
        <v>51</v>
      </c>
      <c r="E88">
        <v>500</v>
      </c>
      <c r="F88" t="s">
        <v>39</v>
      </c>
      <c r="G88">
        <v>537</v>
      </c>
    </row>
    <row r="89" spans="1:7" ht="18.75" x14ac:dyDescent="0.35">
      <c r="A89" s="32" t="s">
        <v>50</v>
      </c>
      <c r="B89" s="32">
        <v>8</v>
      </c>
      <c r="C89" t="s">
        <v>3</v>
      </c>
      <c r="D89">
        <v>51</v>
      </c>
      <c r="E89">
        <v>500</v>
      </c>
      <c r="F89" t="s">
        <v>40</v>
      </c>
      <c r="G89">
        <v>478</v>
      </c>
    </row>
    <row r="90" spans="1:7" ht="18.75" x14ac:dyDescent="0.35">
      <c r="A90" s="32" t="s">
        <v>51</v>
      </c>
      <c r="B90" s="32">
        <v>16</v>
      </c>
      <c r="C90" t="s">
        <v>8</v>
      </c>
      <c r="D90">
        <v>19</v>
      </c>
      <c r="E90">
        <v>15</v>
      </c>
      <c r="F90" t="s">
        <v>12</v>
      </c>
      <c r="G90">
        <v>494</v>
      </c>
    </row>
    <row r="91" spans="1:7" ht="18.75" x14ac:dyDescent="0.35">
      <c r="A91" s="32" t="s">
        <v>51</v>
      </c>
      <c r="B91" s="32">
        <v>16</v>
      </c>
      <c r="C91" t="s">
        <v>8</v>
      </c>
      <c r="D91">
        <v>19</v>
      </c>
      <c r="E91">
        <v>15</v>
      </c>
      <c r="F91" t="s">
        <v>39</v>
      </c>
      <c r="G91">
        <v>672</v>
      </c>
    </row>
    <row r="92" spans="1:7" ht="18.75" x14ac:dyDescent="0.35">
      <c r="A92" s="32" t="s">
        <v>51</v>
      </c>
      <c r="B92" s="32">
        <v>16</v>
      </c>
      <c r="C92" t="s">
        <v>8</v>
      </c>
      <c r="D92">
        <v>19</v>
      </c>
      <c r="E92">
        <v>15</v>
      </c>
      <c r="F92" t="s">
        <v>40</v>
      </c>
      <c r="G92">
        <v>444</v>
      </c>
    </row>
    <row r="93" spans="1:7" ht="18.75" x14ac:dyDescent="0.35">
      <c r="A93" s="32" t="s">
        <v>51</v>
      </c>
      <c r="B93" s="32">
        <v>16</v>
      </c>
      <c r="C93" t="s">
        <v>8</v>
      </c>
      <c r="D93">
        <v>19</v>
      </c>
      <c r="E93">
        <v>15</v>
      </c>
      <c r="F93" t="s">
        <v>9</v>
      </c>
      <c r="G93">
        <v>534</v>
      </c>
    </row>
    <row r="94" spans="1:7" ht="18.75" x14ac:dyDescent="0.35">
      <c r="A94" s="32" t="s">
        <v>51</v>
      </c>
      <c r="B94" s="32">
        <v>16</v>
      </c>
      <c r="C94" t="s">
        <v>7</v>
      </c>
      <c r="D94">
        <v>26</v>
      </c>
      <c r="E94">
        <v>15</v>
      </c>
      <c r="F94" t="s">
        <v>12</v>
      </c>
      <c r="G94">
        <v>443</v>
      </c>
    </row>
    <row r="95" spans="1:7" ht="18.75" x14ac:dyDescent="0.35">
      <c r="A95" s="32" t="s">
        <v>51</v>
      </c>
      <c r="B95" s="32">
        <v>16</v>
      </c>
      <c r="C95" t="s">
        <v>7</v>
      </c>
      <c r="D95">
        <v>26</v>
      </c>
      <c r="E95">
        <v>15</v>
      </c>
      <c r="F95" t="s">
        <v>39</v>
      </c>
      <c r="G95">
        <v>560</v>
      </c>
    </row>
    <row r="96" spans="1:7" ht="18.75" x14ac:dyDescent="0.35">
      <c r="A96" s="32" t="s">
        <v>51</v>
      </c>
      <c r="B96" s="32">
        <v>16</v>
      </c>
      <c r="C96" t="s">
        <v>7</v>
      </c>
      <c r="D96">
        <v>26</v>
      </c>
      <c r="E96">
        <v>15</v>
      </c>
      <c r="F96" t="s">
        <v>40</v>
      </c>
      <c r="G96">
        <v>454</v>
      </c>
    </row>
    <row r="97" spans="1:7" ht="18.75" x14ac:dyDescent="0.35">
      <c r="A97" s="32" t="s">
        <v>51</v>
      </c>
      <c r="B97" s="32">
        <v>16</v>
      </c>
      <c r="C97" t="s">
        <v>7</v>
      </c>
      <c r="D97">
        <v>26</v>
      </c>
      <c r="E97">
        <v>15</v>
      </c>
      <c r="F97" t="s">
        <v>9</v>
      </c>
      <c r="G97">
        <v>499</v>
      </c>
    </row>
    <row r="98" spans="1:7" ht="18.75" x14ac:dyDescent="0.35">
      <c r="A98" s="32" t="s">
        <v>51</v>
      </c>
      <c r="B98" s="32">
        <v>16</v>
      </c>
      <c r="C98" t="s">
        <v>6</v>
      </c>
      <c r="D98">
        <v>51</v>
      </c>
      <c r="E98">
        <v>15</v>
      </c>
      <c r="F98" t="s">
        <v>12</v>
      </c>
      <c r="G98">
        <v>415</v>
      </c>
    </row>
    <row r="99" spans="1:7" ht="18.75" x14ac:dyDescent="0.35">
      <c r="A99" s="32" t="s">
        <v>51</v>
      </c>
      <c r="B99" s="32">
        <v>16</v>
      </c>
      <c r="C99" t="s">
        <v>6</v>
      </c>
      <c r="D99">
        <v>51</v>
      </c>
      <c r="E99">
        <v>15</v>
      </c>
      <c r="F99" t="s">
        <v>39</v>
      </c>
      <c r="G99">
        <v>475</v>
      </c>
    </row>
    <row r="100" spans="1:7" ht="18.75" x14ac:dyDescent="0.35">
      <c r="A100" s="32" t="s">
        <v>51</v>
      </c>
      <c r="B100" s="32">
        <v>16</v>
      </c>
      <c r="C100" t="s">
        <v>6</v>
      </c>
      <c r="D100">
        <v>51</v>
      </c>
      <c r="E100">
        <v>15</v>
      </c>
      <c r="F100" t="s">
        <v>40</v>
      </c>
      <c r="G100">
        <v>447</v>
      </c>
    </row>
    <row r="101" spans="1:7" ht="18.75" x14ac:dyDescent="0.35">
      <c r="A101" s="32" t="s">
        <v>51</v>
      </c>
      <c r="B101" s="32">
        <v>16</v>
      </c>
      <c r="C101" t="s">
        <v>6</v>
      </c>
      <c r="D101">
        <v>51</v>
      </c>
      <c r="E101">
        <v>15</v>
      </c>
      <c r="F101" t="s">
        <v>9</v>
      </c>
      <c r="G101">
        <v>475</v>
      </c>
    </row>
    <row r="102" spans="1:7" ht="18.75" x14ac:dyDescent="0.35">
      <c r="A102" s="32" t="s">
        <v>51</v>
      </c>
      <c r="B102" s="32">
        <v>16</v>
      </c>
      <c r="C102" t="s">
        <v>5</v>
      </c>
      <c r="D102">
        <v>19</v>
      </c>
      <c r="E102">
        <v>500</v>
      </c>
      <c r="F102" t="s">
        <v>12</v>
      </c>
      <c r="G102">
        <v>439</v>
      </c>
    </row>
    <row r="103" spans="1:7" ht="18.75" x14ac:dyDescent="0.35">
      <c r="A103" s="32" t="s">
        <v>51</v>
      </c>
      <c r="B103" s="32">
        <v>16</v>
      </c>
      <c r="C103" t="s">
        <v>5</v>
      </c>
      <c r="D103">
        <v>19</v>
      </c>
      <c r="E103">
        <v>500</v>
      </c>
      <c r="F103" t="s">
        <v>39</v>
      </c>
      <c r="G103">
        <v>543</v>
      </c>
    </row>
    <row r="104" spans="1:7" ht="18.75" x14ac:dyDescent="0.35">
      <c r="A104" s="32" t="s">
        <v>51</v>
      </c>
      <c r="B104" s="32">
        <v>16</v>
      </c>
      <c r="C104" t="s">
        <v>5</v>
      </c>
      <c r="D104">
        <v>19</v>
      </c>
      <c r="E104">
        <v>500</v>
      </c>
      <c r="F104" t="s">
        <v>40</v>
      </c>
      <c r="G104">
        <v>435</v>
      </c>
    </row>
    <row r="105" spans="1:7" ht="18.75" x14ac:dyDescent="0.35">
      <c r="A105" s="32" t="s">
        <v>51</v>
      </c>
      <c r="B105" s="32">
        <v>16</v>
      </c>
      <c r="C105" t="s">
        <v>5</v>
      </c>
      <c r="D105">
        <v>19</v>
      </c>
      <c r="E105">
        <v>500</v>
      </c>
      <c r="F105" t="s">
        <v>9</v>
      </c>
      <c r="G105">
        <v>489</v>
      </c>
    </row>
    <row r="106" spans="1:7" ht="18.75" x14ac:dyDescent="0.35">
      <c r="A106" s="32" t="s">
        <v>51</v>
      </c>
      <c r="B106" s="32">
        <v>16</v>
      </c>
      <c r="C106" t="s">
        <v>4</v>
      </c>
      <c r="D106">
        <v>26</v>
      </c>
      <c r="E106">
        <v>500</v>
      </c>
      <c r="F106" t="s">
        <v>12</v>
      </c>
      <c r="G106">
        <v>411</v>
      </c>
    </row>
    <row r="107" spans="1:7" ht="18.75" x14ac:dyDescent="0.35">
      <c r="A107" s="32" t="s">
        <v>51</v>
      </c>
      <c r="B107" s="32">
        <v>16</v>
      </c>
      <c r="C107" t="s">
        <v>4</v>
      </c>
      <c r="D107">
        <v>26</v>
      </c>
      <c r="E107">
        <v>500</v>
      </c>
      <c r="F107" t="s">
        <v>39</v>
      </c>
      <c r="G107">
        <v>538</v>
      </c>
    </row>
    <row r="108" spans="1:7" ht="18.75" x14ac:dyDescent="0.35">
      <c r="A108" s="32" t="s">
        <v>51</v>
      </c>
      <c r="B108" s="32">
        <v>16</v>
      </c>
      <c r="C108" t="s">
        <v>4</v>
      </c>
      <c r="D108">
        <v>26</v>
      </c>
      <c r="E108">
        <v>500</v>
      </c>
      <c r="F108" t="s">
        <v>40</v>
      </c>
      <c r="G108">
        <v>417</v>
      </c>
    </row>
    <row r="109" spans="1:7" ht="18.75" x14ac:dyDescent="0.35">
      <c r="A109" s="32" t="s">
        <v>51</v>
      </c>
      <c r="B109" s="32">
        <v>16</v>
      </c>
      <c r="C109" t="s">
        <v>3</v>
      </c>
      <c r="D109">
        <v>51</v>
      </c>
      <c r="E109">
        <v>500</v>
      </c>
      <c r="F109" t="s">
        <v>12</v>
      </c>
      <c r="G109">
        <v>460</v>
      </c>
    </row>
    <row r="110" spans="1:7" ht="18.75" x14ac:dyDescent="0.35">
      <c r="A110" s="32" t="s">
        <v>51</v>
      </c>
      <c r="B110" s="32">
        <v>16</v>
      </c>
      <c r="C110" t="s">
        <v>3</v>
      </c>
      <c r="D110">
        <v>51</v>
      </c>
      <c r="E110">
        <v>500</v>
      </c>
      <c r="F110" t="s">
        <v>39</v>
      </c>
      <c r="G110">
        <v>510</v>
      </c>
    </row>
    <row r="111" spans="1:7" ht="18.75" x14ac:dyDescent="0.35">
      <c r="A111" s="32" t="s">
        <v>51</v>
      </c>
      <c r="B111" s="32">
        <v>16</v>
      </c>
      <c r="C111" t="s">
        <v>3</v>
      </c>
      <c r="D111">
        <v>51</v>
      </c>
      <c r="E111">
        <v>500</v>
      </c>
      <c r="F111" t="s">
        <v>40</v>
      </c>
      <c r="G111">
        <v>426</v>
      </c>
    </row>
    <row r="112" spans="1:7" ht="18.75" x14ac:dyDescent="0.35">
      <c r="A112" s="32" t="s">
        <v>52</v>
      </c>
      <c r="B112" s="32">
        <v>24</v>
      </c>
      <c r="C112" t="s">
        <v>8</v>
      </c>
      <c r="D112">
        <v>19</v>
      </c>
      <c r="E112">
        <v>15</v>
      </c>
      <c r="F112" t="s">
        <v>12</v>
      </c>
      <c r="G112">
        <v>669</v>
      </c>
    </row>
    <row r="113" spans="1:7" ht="18.75" x14ac:dyDescent="0.35">
      <c r="A113" s="32" t="s">
        <v>52</v>
      </c>
      <c r="B113" s="32">
        <v>24</v>
      </c>
      <c r="C113" t="s">
        <v>8</v>
      </c>
      <c r="D113">
        <v>19</v>
      </c>
      <c r="E113">
        <v>15</v>
      </c>
      <c r="F113" t="s">
        <v>39</v>
      </c>
      <c r="G113">
        <v>822</v>
      </c>
    </row>
    <row r="114" spans="1:7" ht="18.75" x14ac:dyDescent="0.35">
      <c r="A114" s="32" t="s">
        <v>52</v>
      </c>
      <c r="B114" s="32">
        <v>24</v>
      </c>
      <c r="C114" t="s">
        <v>8</v>
      </c>
      <c r="D114">
        <v>19</v>
      </c>
      <c r="E114">
        <v>15</v>
      </c>
      <c r="F114" t="s">
        <v>40</v>
      </c>
      <c r="G114">
        <v>770</v>
      </c>
    </row>
    <row r="115" spans="1:7" ht="18.75" x14ac:dyDescent="0.35">
      <c r="A115" s="32" t="s">
        <v>52</v>
      </c>
      <c r="B115" s="32">
        <v>24</v>
      </c>
      <c r="C115" t="s">
        <v>8</v>
      </c>
      <c r="D115">
        <v>19</v>
      </c>
      <c r="E115">
        <v>15</v>
      </c>
      <c r="F115" t="s">
        <v>9</v>
      </c>
      <c r="G115">
        <v>776</v>
      </c>
    </row>
    <row r="116" spans="1:7" ht="18.75" x14ac:dyDescent="0.35">
      <c r="A116" s="32" t="s">
        <v>52</v>
      </c>
      <c r="B116" s="32">
        <v>24</v>
      </c>
      <c r="C116" t="s">
        <v>7</v>
      </c>
      <c r="D116">
        <v>26</v>
      </c>
      <c r="E116">
        <v>15</v>
      </c>
      <c r="F116" t="s">
        <v>12</v>
      </c>
      <c r="G116">
        <v>451</v>
      </c>
    </row>
    <row r="117" spans="1:7" ht="18.75" x14ac:dyDescent="0.35">
      <c r="A117" s="32" t="s">
        <v>52</v>
      </c>
      <c r="B117" s="32">
        <v>24</v>
      </c>
      <c r="C117" t="s">
        <v>7</v>
      </c>
      <c r="D117">
        <v>26</v>
      </c>
      <c r="E117">
        <v>15</v>
      </c>
      <c r="F117" t="s">
        <v>39</v>
      </c>
      <c r="G117">
        <v>797</v>
      </c>
    </row>
    <row r="118" spans="1:7" ht="18.75" x14ac:dyDescent="0.35">
      <c r="A118" s="32" t="s">
        <v>52</v>
      </c>
      <c r="B118" s="32">
        <v>24</v>
      </c>
      <c r="C118" t="s">
        <v>7</v>
      </c>
      <c r="D118">
        <v>26</v>
      </c>
      <c r="E118">
        <v>15</v>
      </c>
      <c r="F118" t="s">
        <v>40</v>
      </c>
      <c r="G118">
        <v>540</v>
      </c>
    </row>
    <row r="119" spans="1:7" ht="18.75" x14ac:dyDescent="0.35">
      <c r="A119" s="32" t="s">
        <v>52</v>
      </c>
      <c r="B119" s="32">
        <v>24</v>
      </c>
      <c r="C119" t="s">
        <v>7</v>
      </c>
      <c r="D119">
        <v>26</v>
      </c>
      <c r="E119">
        <v>15</v>
      </c>
      <c r="F119" t="s">
        <v>9</v>
      </c>
      <c r="G119">
        <v>642</v>
      </c>
    </row>
    <row r="120" spans="1:7" ht="18.75" x14ac:dyDescent="0.35">
      <c r="A120" s="32" t="s">
        <v>52</v>
      </c>
      <c r="B120" s="32">
        <v>24</v>
      </c>
      <c r="C120" t="s">
        <v>6</v>
      </c>
      <c r="D120">
        <v>51</v>
      </c>
      <c r="E120">
        <v>15</v>
      </c>
      <c r="F120" t="s">
        <v>12</v>
      </c>
      <c r="G120">
        <v>466</v>
      </c>
    </row>
    <row r="121" spans="1:7" ht="18.75" x14ac:dyDescent="0.35">
      <c r="A121" s="32" t="s">
        <v>52</v>
      </c>
      <c r="B121" s="32">
        <v>24</v>
      </c>
      <c r="C121" t="s">
        <v>6</v>
      </c>
      <c r="D121">
        <v>51</v>
      </c>
      <c r="E121">
        <v>15</v>
      </c>
      <c r="F121" t="s">
        <v>39</v>
      </c>
      <c r="G121">
        <v>604</v>
      </c>
    </row>
    <row r="122" spans="1:7" ht="18.75" x14ac:dyDescent="0.35">
      <c r="A122" s="32" t="s">
        <v>52</v>
      </c>
      <c r="B122" s="32">
        <v>24</v>
      </c>
      <c r="C122" t="s">
        <v>6</v>
      </c>
      <c r="D122">
        <v>51</v>
      </c>
      <c r="E122">
        <v>15</v>
      </c>
      <c r="F122" t="s">
        <v>40</v>
      </c>
      <c r="G122">
        <v>523</v>
      </c>
    </row>
    <row r="123" spans="1:7" ht="18.75" x14ac:dyDescent="0.35">
      <c r="A123" s="32" t="s">
        <v>52</v>
      </c>
      <c r="B123" s="32">
        <v>24</v>
      </c>
      <c r="C123" t="s">
        <v>6</v>
      </c>
      <c r="D123">
        <v>51</v>
      </c>
      <c r="E123">
        <v>15</v>
      </c>
      <c r="F123" t="s">
        <v>9</v>
      </c>
      <c r="G123">
        <v>696</v>
      </c>
    </row>
    <row r="124" spans="1:7" ht="18.75" x14ac:dyDescent="0.35">
      <c r="A124" s="32" t="s">
        <v>52</v>
      </c>
      <c r="B124" s="32">
        <v>24</v>
      </c>
      <c r="C124" t="s">
        <v>5</v>
      </c>
      <c r="D124">
        <v>19</v>
      </c>
      <c r="E124">
        <v>500</v>
      </c>
      <c r="F124" t="s">
        <v>12</v>
      </c>
      <c r="G124">
        <v>418</v>
      </c>
    </row>
    <row r="125" spans="1:7" ht="18.75" x14ac:dyDescent="0.35">
      <c r="A125" s="32" t="s">
        <v>52</v>
      </c>
      <c r="B125" s="32">
        <v>24</v>
      </c>
      <c r="C125" t="s">
        <v>5</v>
      </c>
      <c r="D125">
        <v>19</v>
      </c>
      <c r="E125">
        <v>500</v>
      </c>
      <c r="F125" t="s">
        <v>39</v>
      </c>
      <c r="G125">
        <v>733</v>
      </c>
    </row>
    <row r="126" spans="1:7" ht="18.75" x14ac:dyDescent="0.35">
      <c r="A126" s="32" t="s">
        <v>52</v>
      </c>
      <c r="B126" s="32">
        <v>24</v>
      </c>
      <c r="C126" t="s">
        <v>5</v>
      </c>
      <c r="D126">
        <v>19</v>
      </c>
      <c r="E126">
        <v>500</v>
      </c>
      <c r="F126" t="s">
        <v>40</v>
      </c>
      <c r="G126">
        <v>752</v>
      </c>
    </row>
    <row r="127" spans="1:7" ht="18.75" x14ac:dyDescent="0.35">
      <c r="A127" s="32" t="s">
        <v>52</v>
      </c>
      <c r="B127" s="32">
        <v>24</v>
      </c>
      <c r="C127" t="s">
        <v>5</v>
      </c>
      <c r="D127">
        <v>19</v>
      </c>
      <c r="E127">
        <v>500</v>
      </c>
      <c r="F127" t="s">
        <v>9</v>
      </c>
      <c r="G127">
        <v>675</v>
      </c>
    </row>
    <row r="128" spans="1:7" ht="18.75" x14ac:dyDescent="0.35">
      <c r="A128" s="32" t="s">
        <v>52</v>
      </c>
      <c r="B128" s="32">
        <v>24</v>
      </c>
      <c r="C128" t="s">
        <v>4</v>
      </c>
      <c r="D128">
        <v>26</v>
      </c>
      <c r="E128">
        <v>500</v>
      </c>
      <c r="F128" t="s">
        <v>12</v>
      </c>
      <c r="G128">
        <v>399</v>
      </c>
    </row>
    <row r="129" spans="1:7" ht="18.75" x14ac:dyDescent="0.35">
      <c r="A129" s="32" t="s">
        <v>52</v>
      </c>
      <c r="B129" s="32">
        <v>24</v>
      </c>
      <c r="C129" t="s">
        <v>4</v>
      </c>
      <c r="D129">
        <v>26</v>
      </c>
      <c r="E129">
        <v>500</v>
      </c>
      <c r="F129" t="s">
        <v>39</v>
      </c>
      <c r="G129">
        <v>691</v>
      </c>
    </row>
    <row r="130" spans="1:7" ht="18.75" x14ac:dyDescent="0.35">
      <c r="A130" s="32" t="s">
        <v>52</v>
      </c>
      <c r="B130" s="32">
        <v>24</v>
      </c>
      <c r="C130" t="s">
        <v>4</v>
      </c>
      <c r="D130">
        <v>26</v>
      </c>
      <c r="E130">
        <v>500</v>
      </c>
      <c r="F130" t="s">
        <v>40</v>
      </c>
      <c r="G130">
        <v>464</v>
      </c>
    </row>
    <row r="131" spans="1:7" ht="18.75" x14ac:dyDescent="0.35">
      <c r="A131" s="32" t="s">
        <v>52</v>
      </c>
      <c r="B131" s="32">
        <v>24</v>
      </c>
      <c r="C131" t="s">
        <v>3</v>
      </c>
      <c r="D131">
        <v>51</v>
      </c>
      <c r="E131">
        <v>500</v>
      </c>
      <c r="F131" t="s">
        <v>12</v>
      </c>
      <c r="G131">
        <v>399</v>
      </c>
    </row>
    <row r="132" spans="1:7" ht="18.75" x14ac:dyDescent="0.35">
      <c r="A132" s="32" t="s">
        <v>52</v>
      </c>
      <c r="B132" s="32">
        <v>24</v>
      </c>
      <c r="C132" t="s">
        <v>3</v>
      </c>
      <c r="D132">
        <v>51</v>
      </c>
      <c r="E132">
        <v>500</v>
      </c>
      <c r="F132" t="s">
        <v>39</v>
      </c>
      <c r="G132">
        <v>1007</v>
      </c>
    </row>
    <row r="133" spans="1:7" ht="18.75" x14ac:dyDescent="0.35">
      <c r="A133" s="32" t="s">
        <v>52</v>
      </c>
      <c r="B133" s="32">
        <v>24</v>
      </c>
      <c r="C133" t="s">
        <v>3</v>
      </c>
      <c r="D133">
        <v>51</v>
      </c>
      <c r="E133">
        <v>500</v>
      </c>
      <c r="F133" t="s">
        <v>40</v>
      </c>
      <c r="G133">
        <v>458</v>
      </c>
    </row>
    <row r="134" spans="1:7" ht="18.75" x14ac:dyDescent="0.35">
      <c r="A134" s="32" t="s">
        <v>53</v>
      </c>
      <c r="B134" s="32">
        <v>36</v>
      </c>
      <c r="C134" t="s">
        <v>8</v>
      </c>
      <c r="D134">
        <v>19</v>
      </c>
      <c r="E134">
        <v>15</v>
      </c>
      <c r="F134" t="s">
        <v>12</v>
      </c>
    </row>
    <row r="135" spans="1:7" ht="18.75" x14ac:dyDescent="0.35">
      <c r="A135" s="32" t="s">
        <v>53</v>
      </c>
      <c r="B135" s="32">
        <v>36</v>
      </c>
      <c r="C135" t="s">
        <v>8</v>
      </c>
      <c r="D135">
        <v>19</v>
      </c>
      <c r="E135">
        <v>15</v>
      </c>
      <c r="F135" t="s">
        <v>39</v>
      </c>
    </row>
    <row r="136" spans="1:7" ht="18.75" x14ac:dyDescent="0.35">
      <c r="A136" s="32" t="s">
        <v>53</v>
      </c>
      <c r="B136" s="32">
        <v>36</v>
      </c>
      <c r="C136" t="s">
        <v>8</v>
      </c>
      <c r="D136">
        <v>19</v>
      </c>
      <c r="E136">
        <v>15</v>
      </c>
      <c r="F136" t="s">
        <v>40</v>
      </c>
    </row>
    <row r="137" spans="1:7" ht="18.75" x14ac:dyDescent="0.35">
      <c r="A137" s="32" t="s">
        <v>53</v>
      </c>
      <c r="B137" s="32">
        <v>36</v>
      </c>
      <c r="C137" t="s">
        <v>8</v>
      </c>
      <c r="D137">
        <v>19</v>
      </c>
      <c r="E137">
        <v>15</v>
      </c>
      <c r="F137" t="s">
        <v>9</v>
      </c>
    </row>
    <row r="138" spans="1:7" ht="18.75" x14ac:dyDescent="0.35">
      <c r="A138" s="32" t="s">
        <v>53</v>
      </c>
      <c r="B138" s="32">
        <v>36</v>
      </c>
      <c r="C138" t="s">
        <v>7</v>
      </c>
      <c r="D138">
        <v>26</v>
      </c>
      <c r="E138">
        <v>15</v>
      </c>
      <c r="F138" t="s">
        <v>12</v>
      </c>
    </row>
    <row r="139" spans="1:7" ht="18.75" x14ac:dyDescent="0.35">
      <c r="A139" s="32" t="s">
        <v>53</v>
      </c>
      <c r="B139" s="32">
        <v>36</v>
      </c>
      <c r="C139" t="s">
        <v>7</v>
      </c>
      <c r="D139">
        <v>26</v>
      </c>
      <c r="E139">
        <v>15</v>
      </c>
      <c r="F139" t="s">
        <v>39</v>
      </c>
    </row>
    <row r="140" spans="1:7" ht="18.75" x14ac:dyDescent="0.35">
      <c r="A140" s="32" t="s">
        <v>53</v>
      </c>
      <c r="B140" s="32">
        <v>36</v>
      </c>
      <c r="C140" t="s">
        <v>7</v>
      </c>
      <c r="D140">
        <v>26</v>
      </c>
      <c r="E140">
        <v>15</v>
      </c>
      <c r="F140" t="s">
        <v>40</v>
      </c>
    </row>
    <row r="141" spans="1:7" ht="18.75" x14ac:dyDescent="0.35">
      <c r="A141" s="32" t="s">
        <v>53</v>
      </c>
      <c r="B141" s="32">
        <v>36</v>
      </c>
      <c r="C141" t="s">
        <v>7</v>
      </c>
      <c r="D141">
        <v>26</v>
      </c>
      <c r="E141">
        <v>15</v>
      </c>
      <c r="F141" t="s">
        <v>9</v>
      </c>
    </row>
    <row r="142" spans="1:7" ht="18.75" x14ac:dyDescent="0.35">
      <c r="A142" s="32" t="s">
        <v>53</v>
      </c>
      <c r="B142" s="32">
        <v>36</v>
      </c>
      <c r="C142" t="s">
        <v>6</v>
      </c>
      <c r="D142">
        <v>51</v>
      </c>
      <c r="E142">
        <v>15</v>
      </c>
      <c r="F142" t="s">
        <v>12</v>
      </c>
    </row>
    <row r="143" spans="1:7" ht="18.75" x14ac:dyDescent="0.35">
      <c r="A143" s="32" t="s">
        <v>53</v>
      </c>
      <c r="B143" s="32">
        <v>36</v>
      </c>
      <c r="C143" t="s">
        <v>6</v>
      </c>
      <c r="D143">
        <v>51</v>
      </c>
      <c r="E143">
        <v>15</v>
      </c>
      <c r="F143" t="s">
        <v>39</v>
      </c>
    </row>
    <row r="144" spans="1:7" ht="18.75" x14ac:dyDescent="0.35">
      <c r="A144" s="32" t="s">
        <v>53</v>
      </c>
      <c r="B144" s="32">
        <v>36</v>
      </c>
      <c r="C144" t="s">
        <v>6</v>
      </c>
      <c r="D144">
        <v>51</v>
      </c>
      <c r="E144">
        <v>15</v>
      </c>
      <c r="F144" t="s">
        <v>40</v>
      </c>
    </row>
    <row r="145" spans="1:6" ht="18.75" x14ac:dyDescent="0.35">
      <c r="A145" s="32" t="s">
        <v>53</v>
      </c>
      <c r="B145" s="32">
        <v>36</v>
      </c>
      <c r="C145" t="s">
        <v>6</v>
      </c>
      <c r="D145">
        <v>51</v>
      </c>
      <c r="E145">
        <v>15</v>
      </c>
      <c r="F145" t="s">
        <v>9</v>
      </c>
    </row>
    <row r="146" spans="1:6" ht="18.75" x14ac:dyDescent="0.35">
      <c r="A146" s="32" t="s">
        <v>53</v>
      </c>
      <c r="B146" s="32">
        <v>36</v>
      </c>
      <c r="C146" t="s">
        <v>5</v>
      </c>
      <c r="D146">
        <v>19</v>
      </c>
      <c r="E146">
        <v>500</v>
      </c>
      <c r="F146" t="s">
        <v>12</v>
      </c>
    </row>
    <row r="147" spans="1:6" ht="18.75" x14ac:dyDescent="0.35">
      <c r="A147" s="32" t="s">
        <v>53</v>
      </c>
      <c r="B147" s="32">
        <v>36</v>
      </c>
      <c r="C147" t="s">
        <v>5</v>
      </c>
      <c r="D147">
        <v>19</v>
      </c>
      <c r="E147">
        <v>500</v>
      </c>
      <c r="F147" t="s">
        <v>39</v>
      </c>
    </row>
    <row r="148" spans="1:6" ht="18.75" x14ac:dyDescent="0.35">
      <c r="A148" s="32" t="s">
        <v>53</v>
      </c>
      <c r="B148" s="32">
        <v>36</v>
      </c>
      <c r="C148" t="s">
        <v>5</v>
      </c>
      <c r="D148">
        <v>19</v>
      </c>
      <c r="E148">
        <v>500</v>
      </c>
      <c r="F148" t="s">
        <v>40</v>
      </c>
    </row>
    <row r="149" spans="1:6" ht="18.75" x14ac:dyDescent="0.35">
      <c r="A149" s="32" t="s">
        <v>53</v>
      </c>
      <c r="B149" s="32">
        <v>36</v>
      </c>
      <c r="C149" t="s">
        <v>5</v>
      </c>
      <c r="D149">
        <v>19</v>
      </c>
      <c r="E149">
        <v>500</v>
      </c>
      <c r="F149" t="s">
        <v>9</v>
      </c>
    </row>
    <row r="150" spans="1:6" ht="18.75" x14ac:dyDescent="0.35">
      <c r="A150" s="32" t="s">
        <v>53</v>
      </c>
      <c r="B150" s="32">
        <v>36</v>
      </c>
      <c r="C150" t="s">
        <v>4</v>
      </c>
      <c r="D150">
        <v>26</v>
      </c>
      <c r="E150">
        <v>500</v>
      </c>
      <c r="F150" t="s">
        <v>12</v>
      </c>
    </row>
    <row r="151" spans="1:6" ht="18.75" x14ac:dyDescent="0.35">
      <c r="A151" s="32" t="s">
        <v>53</v>
      </c>
      <c r="B151" s="32">
        <v>36</v>
      </c>
      <c r="C151" t="s">
        <v>4</v>
      </c>
      <c r="D151">
        <v>26</v>
      </c>
      <c r="E151">
        <v>500</v>
      </c>
      <c r="F151" t="s">
        <v>39</v>
      </c>
    </row>
    <row r="152" spans="1:6" ht="18.75" x14ac:dyDescent="0.35">
      <c r="A152" s="32" t="s">
        <v>53</v>
      </c>
      <c r="B152" s="32">
        <v>36</v>
      </c>
      <c r="C152" t="s">
        <v>4</v>
      </c>
      <c r="D152">
        <v>26</v>
      </c>
      <c r="E152">
        <v>500</v>
      </c>
      <c r="F152" t="s">
        <v>40</v>
      </c>
    </row>
    <row r="153" spans="1:6" ht="18.75" x14ac:dyDescent="0.35">
      <c r="A153" s="32" t="s">
        <v>53</v>
      </c>
      <c r="B153" s="32">
        <v>36</v>
      </c>
      <c r="C153" t="s">
        <v>3</v>
      </c>
      <c r="D153">
        <v>51</v>
      </c>
      <c r="E153">
        <v>500</v>
      </c>
      <c r="F153" t="s">
        <v>12</v>
      </c>
    </row>
    <row r="154" spans="1:6" ht="18.75" x14ac:dyDescent="0.35">
      <c r="A154" s="32" t="s">
        <v>53</v>
      </c>
      <c r="B154" s="32">
        <v>36</v>
      </c>
      <c r="C154" t="s">
        <v>3</v>
      </c>
      <c r="D154">
        <v>51</v>
      </c>
      <c r="E154">
        <v>500</v>
      </c>
      <c r="F154" t="s">
        <v>39</v>
      </c>
    </row>
    <row r="155" spans="1:6" ht="18.75" x14ac:dyDescent="0.35">
      <c r="A155" s="32" t="s">
        <v>53</v>
      </c>
      <c r="B155" s="32">
        <v>36</v>
      </c>
      <c r="C155" t="s">
        <v>3</v>
      </c>
      <c r="D155">
        <v>51</v>
      </c>
      <c r="E155">
        <v>500</v>
      </c>
      <c r="F155" t="s">
        <v>40</v>
      </c>
    </row>
    <row r="156" spans="1:6" ht="18.75" x14ac:dyDescent="0.35">
      <c r="A156" s="32" t="s">
        <v>54</v>
      </c>
      <c r="B156" s="32">
        <v>48</v>
      </c>
      <c r="C156" t="s">
        <v>8</v>
      </c>
      <c r="D156">
        <v>19</v>
      </c>
      <c r="E156">
        <v>15</v>
      </c>
    </row>
    <row r="157" spans="1:6" ht="18.75" x14ac:dyDescent="0.35">
      <c r="A157" s="32" t="s">
        <v>54</v>
      </c>
      <c r="B157" s="32">
        <v>48</v>
      </c>
      <c r="C157" t="s">
        <v>8</v>
      </c>
      <c r="D157">
        <v>19</v>
      </c>
      <c r="E157">
        <v>15</v>
      </c>
    </row>
    <row r="158" spans="1:6" ht="18.75" x14ac:dyDescent="0.35">
      <c r="A158" s="32" t="s">
        <v>54</v>
      </c>
      <c r="B158" s="32">
        <v>48</v>
      </c>
      <c r="C158" t="s">
        <v>8</v>
      </c>
      <c r="D158">
        <v>19</v>
      </c>
      <c r="E158">
        <v>15</v>
      </c>
    </row>
    <row r="159" spans="1:6" ht="18.75" x14ac:dyDescent="0.35">
      <c r="A159" s="32" t="s">
        <v>54</v>
      </c>
      <c r="B159" s="32">
        <v>48</v>
      </c>
      <c r="C159" t="s">
        <v>8</v>
      </c>
      <c r="D159">
        <v>19</v>
      </c>
      <c r="E159">
        <v>15</v>
      </c>
    </row>
    <row r="160" spans="1:6" ht="18.75" x14ac:dyDescent="0.35">
      <c r="A160" s="32" t="s">
        <v>54</v>
      </c>
      <c r="B160" s="32">
        <v>48</v>
      </c>
      <c r="C160" t="s">
        <v>7</v>
      </c>
      <c r="D160">
        <v>26</v>
      </c>
      <c r="E160">
        <v>15</v>
      </c>
    </row>
    <row r="161" spans="1:5" ht="18.75" x14ac:dyDescent="0.35">
      <c r="A161" s="32" t="s">
        <v>54</v>
      </c>
      <c r="B161" s="32">
        <v>48</v>
      </c>
      <c r="C161" t="s">
        <v>7</v>
      </c>
      <c r="D161">
        <v>26</v>
      </c>
      <c r="E161">
        <v>15</v>
      </c>
    </row>
    <row r="162" spans="1:5" ht="18.75" x14ac:dyDescent="0.35">
      <c r="A162" s="32" t="s">
        <v>54</v>
      </c>
      <c r="B162" s="32">
        <v>48</v>
      </c>
      <c r="C162" t="s">
        <v>7</v>
      </c>
      <c r="D162">
        <v>26</v>
      </c>
      <c r="E162">
        <v>15</v>
      </c>
    </row>
    <row r="163" spans="1:5" ht="18.75" x14ac:dyDescent="0.35">
      <c r="A163" s="32" t="s">
        <v>54</v>
      </c>
      <c r="B163" s="32">
        <v>48</v>
      </c>
      <c r="C163" t="s">
        <v>7</v>
      </c>
      <c r="D163">
        <v>26</v>
      </c>
      <c r="E163">
        <v>15</v>
      </c>
    </row>
    <row r="164" spans="1:5" ht="18.75" x14ac:dyDescent="0.35">
      <c r="A164" s="32" t="s">
        <v>54</v>
      </c>
      <c r="B164" s="32">
        <v>48</v>
      </c>
      <c r="C164" t="s">
        <v>6</v>
      </c>
      <c r="D164">
        <v>51</v>
      </c>
      <c r="E164">
        <v>15</v>
      </c>
    </row>
    <row r="165" spans="1:5" ht="18.75" x14ac:dyDescent="0.35">
      <c r="A165" s="32" t="s">
        <v>54</v>
      </c>
      <c r="B165" s="32">
        <v>48</v>
      </c>
      <c r="C165" t="s">
        <v>6</v>
      </c>
      <c r="D165">
        <v>51</v>
      </c>
      <c r="E165">
        <v>15</v>
      </c>
    </row>
    <row r="166" spans="1:5" ht="18.75" x14ac:dyDescent="0.35">
      <c r="A166" s="32" t="s">
        <v>54</v>
      </c>
      <c r="B166" s="32">
        <v>48</v>
      </c>
      <c r="C166" t="s">
        <v>6</v>
      </c>
      <c r="D166">
        <v>51</v>
      </c>
      <c r="E166">
        <v>15</v>
      </c>
    </row>
    <row r="167" spans="1:5" ht="18.75" x14ac:dyDescent="0.35">
      <c r="A167" s="32" t="s">
        <v>54</v>
      </c>
      <c r="B167" s="32">
        <v>48</v>
      </c>
      <c r="C167" t="s">
        <v>6</v>
      </c>
      <c r="D167">
        <v>51</v>
      </c>
      <c r="E167">
        <v>15</v>
      </c>
    </row>
    <row r="168" spans="1:5" ht="18.75" x14ac:dyDescent="0.35">
      <c r="A168" s="32" t="s">
        <v>54</v>
      </c>
      <c r="B168" s="32">
        <v>48</v>
      </c>
      <c r="C168" t="s">
        <v>5</v>
      </c>
      <c r="D168">
        <v>19</v>
      </c>
      <c r="E168">
        <v>500</v>
      </c>
    </row>
    <row r="169" spans="1:5" ht="18.75" x14ac:dyDescent="0.35">
      <c r="A169" s="32" t="s">
        <v>54</v>
      </c>
      <c r="B169" s="32">
        <v>48</v>
      </c>
      <c r="C169" t="s">
        <v>5</v>
      </c>
      <c r="D169">
        <v>19</v>
      </c>
      <c r="E169">
        <v>500</v>
      </c>
    </row>
    <row r="170" spans="1:5" ht="18.75" x14ac:dyDescent="0.35">
      <c r="A170" s="32" t="s">
        <v>54</v>
      </c>
      <c r="B170" s="32">
        <v>48</v>
      </c>
      <c r="C170" t="s">
        <v>5</v>
      </c>
      <c r="D170">
        <v>19</v>
      </c>
      <c r="E170">
        <v>500</v>
      </c>
    </row>
    <row r="171" spans="1:5" ht="18.75" x14ac:dyDescent="0.35">
      <c r="A171" s="32" t="s">
        <v>54</v>
      </c>
      <c r="B171" s="32">
        <v>48</v>
      </c>
      <c r="C171" t="s">
        <v>5</v>
      </c>
      <c r="D171">
        <v>19</v>
      </c>
      <c r="E171">
        <v>500</v>
      </c>
    </row>
    <row r="172" spans="1:5" ht="18.75" x14ac:dyDescent="0.35">
      <c r="A172" s="32" t="s">
        <v>54</v>
      </c>
      <c r="B172" s="32">
        <v>48</v>
      </c>
      <c r="C172" t="s">
        <v>4</v>
      </c>
      <c r="D172">
        <v>26</v>
      </c>
      <c r="E172">
        <v>500</v>
      </c>
    </row>
    <row r="173" spans="1:5" ht="18.75" x14ac:dyDescent="0.35">
      <c r="A173" s="32" t="s">
        <v>54</v>
      </c>
      <c r="B173" s="32">
        <v>48</v>
      </c>
      <c r="C173" t="s">
        <v>4</v>
      </c>
      <c r="D173">
        <v>26</v>
      </c>
      <c r="E173">
        <v>500</v>
      </c>
    </row>
    <row r="174" spans="1:5" ht="18.75" x14ac:dyDescent="0.35">
      <c r="A174" s="32" t="s">
        <v>54</v>
      </c>
      <c r="B174" s="32">
        <v>48</v>
      </c>
      <c r="C174" t="s">
        <v>4</v>
      </c>
      <c r="D174">
        <v>26</v>
      </c>
      <c r="E174">
        <v>500</v>
      </c>
    </row>
    <row r="175" spans="1:5" ht="18.75" x14ac:dyDescent="0.35">
      <c r="A175" s="32" t="s">
        <v>54</v>
      </c>
      <c r="B175" s="32">
        <v>48</v>
      </c>
      <c r="C175" t="s">
        <v>3</v>
      </c>
      <c r="D175">
        <v>51</v>
      </c>
      <c r="E175">
        <v>500</v>
      </c>
    </row>
    <row r="176" spans="1:5" ht="18.75" x14ac:dyDescent="0.35">
      <c r="A176" s="32" t="s">
        <v>54</v>
      </c>
      <c r="B176" s="32">
        <v>48</v>
      </c>
      <c r="C176" t="s">
        <v>3</v>
      </c>
      <c r="D176">
        <v>51</v>
      </c>
      <c r="E176">
        <v>500</v>
      </c>
    </row>
    <row r="177" spans="1:5" ht="18.75" x14ac:dyDescent="0.35">
      <c r="A177" s="32" t="s">
        <v>54</v>
      </c>
      <c r="B177" s="32">
        <v>48</v>
      </c>
      <c r="C177" t="s">
        <v>3</v>
      </c>
      <c r="D177">
        <v>51</v>
      </c>
      <c r="E177">
        <v>500</v>
      </c>
    </row>
    <row r="178" spans="1:5" ht="18.75" x14ac:dyDescent="0.35">
      <c r="A178" s="32" t="s">
        <v>55</v>
      </c>
      <c r="B178" s="32">
        <v>72</v>
      </c>
      <c r="C178" t="s">
        <v>8</v>
      </c>
      <c r="D178">
        <v>19</v>
      </c>
      <c r="E178">
        <v>15</v>
      </c>
    </row>
    <row r="179" spans="1:5" ht="18.75" x14ac:dyDescent="0.35">
      <c r="A179" s="32" t="s">
        <v>55</v>
      </c>
      <c r="B179" s="32">
        <v>72</v>
      </c>
      <c r="C179" t="s">
        <v>8</v>
      </c>
      <c r="D179">
        <v>19</v>
      </c>
      <c r="E179">
        <v>15</v>
      </c>
    </row>
    <row r="180" spans="1:5" ht="18.75" x14ac:dyDescent="0.35">
      <c r="A180" s="32" t="s">
        <v>55</v>
      </c>
      <c r="B180" s="32">
        <v>72</v>
      </c>
      <c r="C180" t="s">
        <v>8</v>
      </c>
      <c r="D180">
        <v>19</v>
      </c>
      <c r="E180">
        <v>15</v>
      </c>
    </row>
    <row r="181" spans="1:5" ht="18.75" x14ac:dyDescent="0.35">
      <c r="A181" s="32" t="s">
        <v>55</v>
      </c>
      <c r="B181" s="32">
        <v>72</v>
      </c>
      <c r="C181" t="s">
        <v>8</v>
      </c>
      <c r="D181">
        <v>19</v>
      </c>
      <c r="E181">
        <v>15</v>
      </c>
    </row>
    <row r="182" spans="1:5" ht="18.75" x14ac:dyDescent="0.35">
      <c r="A182" s="32" t="s">
        <v>55</v>
      </c>
      <c r="B182" s="32">
        <v>72</v>
      </c>
      <c r="C182" t="s">
        <v>7</v>
      </c>
      <c r="D182">
        <v>26</v>
      </c>
      <c r="E182">
        <v>15</v>
      </c>
    </row>
    <row r="183" spans="1:5" ht="18.75" x14ac:dyDescent="0.35">
      <c r="A183" s="32" t="s">
        <v>55</v>
      </c>
      <c r="B183" s="32">
        <v>72</v>
      </c>
      <c r="C183" t="s">
        <v>7</v>
      </c>
      <c r="D183">
        <v>26</v>
      </c>
      <c r="E183">
        <v>15</v>
      </c>
    </row>
    <row r="184" spans="1:5" ht="18.75" x14ac:dyDescent="0.35">
      <c r="A184" s="32" t="s">
        <v>55</v>
      </c>
      <c r="B184" s="32">
        <v>72</v>
      </c>
      <c r="C184" t="s">
        <v>7</v>
      </c>
      <c r="D184">
        <v>26</v>
      </c>
      <c r="E184">
        <v>15</v>
      </c>
    </row>
    <row r="185" spans="1:5" ht="18.75" x14ac:dyDescent="0.35">
      <c r="A185" s="32" t="s">
        <v>55</v>
      </c>
      <c r="B185" s="32">
        <v>72</v>
      </c>
      <c r="C185" t="s">
        <v>7</v>
      </c>
      <c r="D185">
        <v>26</v>
      </c>
      <c r="E185">
        <v>15</v>
      </c>
    </row>
    <row r="186" spans="1:5" ht="18.75" x14ac:dyDescent="0.35">
      <c r="A186" s="32" t="s">
        <v>55</v>
      </c>
      <c r="B186" s="32">
        <v>72</v>
      </c>
      <c r="C186" t="s">
        <v>6</v>
      </c>
      <c r="D186">
        <v>51</v>
      </c>
      <c r="E186">
        <v>15</v>
      </c>
    </row>
    <row r="187" spans="1:5" ht="18.75" x14ac:dyDescent="0.35">
      <c r="A187" s="32" t="s">
        <v>55</v>
      </c>
      <c r="B187" s="32">
        <v>72</v>
      </c>
      <c r="C187" t="s">
        <v>6</v>
      </c>
      <c r="D187">
        <v>51</v>
      </c>
      <c r="E187">
        <v>15</v>
      </c>
    </row>
    <row r="188" spans="1:5" ht="18.75" x14ac:dyDescent="0.35">
      <c r="A188" s="32" t="s">
        <v>55</v>
      </c>
      <c r="B188" s="32">
        <v>72</v>
      </c>
      <c r="C188" t="s">
        <v>6</v>
      </c>
      <c r="D188">
        <v>51</v>
      </c>
      <c r="E188">
        <v>15</v>
      </c>
    </row>
    <row r="189" spans="1:5" ht="18.75" x14ac:dyDescent="0.35">
      <c r="A189" s="32" t="s">
        <v>55</v>
      </c>
      <c r="B189" s="32">
        <v>72</v>
      </c>
      <c r="C189" t="s">
        <v>6</v>
      </c>
      <c r="D189">
        <v>51</v>
      </c>
      <c r="E189">
        <v>15</v>
      </c>
    </row>
    <row r="190" spans="1:5" ht="18.75" x14ac:dyDescent="0.35">
      <c r="A190" s="32" t="s">
        <v>55</v>
      </c>
      <c r="B190" s="32">
        <v>72</v>
      </c>
      <c r="C190" t="s">
        <v>5</v>
      </c>
      <c r="D190">
        <v>19</v>
      </c>
      <c r="E190">
        <v>500</v>
      </c>
    </row>
    <row r="191" spans="1:5" ht="18.75" x14ac:dyDescent="0.35">
      <c r="A191" s="32" t="s">
        <v>55</v>
      </c>
      <c r="B191" s="32">
        <v>72</v>
      </c>
      <c r="C191" t="s">
        <v>5</v>
      </c>
      <c r="D191">
        <v>19</v>
      </c>
      <c r="E191">
        <v>500</v>
      </c>
    </row>
    <row r="192" spans="1:5" ht="18.75" x14ac:dyDescent="0.35">
      <c r="A192" s="32" t="s">
        <v>55</v>
      </c>
      <c r="B192" s="32">
        <v>72</v>
      </c>
      <c r="C192" t="s">
        <v>5</v>
      </c>
      <c r="D192">
        <v>19</v>
      </c>
      <c r="E192">
        <v>500</v>
      </c>
    </row>
    <row r="193" spans="1:5" ht="18.75" x14ac:dyDescent="0.35">
      <c r="A193" s="32" t="s">
        <v>55</v>
      </c>
      <c r="B193" s="32">
        <v>72</v>
      </c>
      <c r="C193" t="s">
        <v>5</v>
      </c>
      <c r="D193">
        <v>19</v>
      </c>
      <c r="E193">
        <v>500</v>
      </c>
    </row>
    <row r="194" spans="1:5" ht="18.75" x14ac:dyDescent="0.35">
      <c r="A194" s="32" t="s">
        <v>55</v>
      </c>
      <c r="B194" s="32">
        <v>72</v>
      </c>
      <c r="C194" t="s">
        <v>4</v>
      </c>
      <c r="D194">
        <v>26</v>
      </c>
      <c r="E194">
        <v>500</v>
      </c>
    </row>
    <row r="195" spans="1:5" ht="18.75" x14ac:dyDescent="0.35">
      <c r="A195" s="32" t="s">
        <v>55</v>
      </c>
      <c r="B195" s="32">
        <v>72</v>
      </c>
      <c r="C195" t="s">
        <v>4</v>
      </c>
      <c r="D195">
        <v>26</v>
      </c>
      <c r="E195">
        <v>500</v>
      </c>
    </row>
    <row r="196" spans="1:5" ht="18.75" x14ac:dyDescent="0.35">
      <c r="A196" s="32" t="s">
        <v>55</v>
      </c>
      <c r="B196" s="32">
        <v>72</v>
      </c>
      <c r="C196" t="s">
        <v>4</v>
      </c>
      <c r="D196">
        <v>26</v>
      </c>
      <c r="E196">
        <v>500</v>
      </c>
    </row>
    <row r="197" spans="1:5" ht="18.75" x14ac:dyDescent="0.35">
      <c r="A197" s="32" t="s">
        <v>55</v>
      </c>
      <c r="B197" s="32">
        <v>72</v>
      </c>
      <c r="C197" t="s">
        <v>3</v>
      </c>
      <c r="D197">
        <v>51</v>
      </c>
      <c r="E197">
        <v>500</v>
      </c>
    </row>
    <row r="198" spans="1:5" ht="18.75" x14ac:dyDescent="0.35">
      <c r="A198" s="32" t="s">
        <v>55</v>
      </c>
      <c r="B198" s="32">
        <v>72</v>
      </c>
      <c r="C198" t="s">
        <v>3</v>
      </c>
      <c r="D198">
        <v>51</v>
      </c>
      <c r="E198">
        <v>500</v>
      </c>
    </row>
    <row r="199" spans="1:5" ht="18.75" x14ac:dyDescent="0.35">
      <c r="A199" s="32" t="s">
        <v>55</v>
      </c>
      <c r="B199" s="32">
        <v>72</v>
      </c>
      <c r="C199" t="s">
        <v>3</v>
      </c>
      <c r="D199">
        <v>51</v>
      </c>
      <c r="E199">
        <v>500</v>
      </c>
    </row>
    <row r="200" spans="1:5" ht="18.75" x14ac:dyDescent="0.35">
      <c r="A200" s="32" t="s">
        <v>56</v>
      </c>
      <c r="B200" s="32">
        <v>96</v>
      </c>
      <c r="C200" t="s">
        <v>8</v>
      </c>
      <c r="D200">
        <v>19</v>
      </c>
      <c r="E200">
        <v>15</v>
      </c>
    </row>
    <row r="201" spans="1:5" ht="18.75" x14ac:dyDescent="0.35">
      <c r="A201" s="32" t="s">
        <v>56</v>
      </c>
      <c r="B201" s="32">
        <v>96</v>
      </c>
      <c r="C201" t="s">
        <v>8</v>
      </c>
      <c r="D201">
        <v>19</v>
      </c>
      <c r="E201">
        <v>15</v>
      </c>
    </row>
    <row r="202" spans="1:5" ht="18.75" x14ac:dyDescent="0.35">
      <c r="A202" s="32" t="s">
        <v>56</v>
      </c>
      <c r="B202" s="32">
        <v>96</v>
      </c>
      <c r="C202" t="s">
        <v>8</v>
      </c>
      <c r="D202">
        <v>19</v>
      </c>
      <c r="E202">
        <v>15</v>
      </c>
    </row>
    <row r="203" spans="1:5" ht="18.75" x14ac:dyDescent="0.35">
      <c r="A203" s="32" t="s">
        <v>56</v>
      </c>
      <c r="B203" s="32">
        <v>96</v>
      </c>
      <c r="C203" t="s">
        <v>8</v>
      </c>
      <c r="D203">
        <v>19</v>
      </c>
      <c r="E203">
        <v>15</v>
      </c>
    </row>
    <row r="204" spans="1:5" ht="18.75" x14ac:dyDescent="0.35">
      <c r="A204" s="32" t="s">
        <v>56</v>
      </c>
      <c r="B204" s="32">
        <v>96</v>
      </c>
      <c r="C204" t="s">
        <v>7</v>
      </c>
      <c r="D204">
        <v>26</v>
      </c>
      <c r="E204">
        <v>15</v>
      </c>
    </row>
    <row r="205" spans="1:5" ht="18.75" x14ac:dyDescent="0.35">
      <c r="A205" s="32" t="s">
        <v>56</v>
      </c>
      <c r="B205" s="32">
        <v>96</v>
      </c>
      <c r="C205" t="s">
        <v>7</v>
      </c>
      <c r="D205">
        <v>26</v>
      </c>
      <c r="E205">
        <v>15</v>
      </c>
    </row>
    <row r="206" spans="1:5" ht="18.75" x14ac:dyDescent="0.35">
      <c r="A206" s="32" t="s">
        <v>56</v>
      </c>
      <c r="B206" s="32">
        <v>96</v>
      </c>
      <c r="C206" t="s">
        <v>7</v>
      </c>
      <c r="D206">
        <v>26</v>
      </c>
      <c r="E206">
        <v>15</v>
      </c>
    </row>
    <row r="207" spans="1:5" ht="18.75" x14ac:dyDescent="0.35">
      <c r="A207" s="32" t="s">
        <v>56</v>
      </c>
      <c r="B207" s="32">
        <v>96</v>
      </c>
      <c r="C207" t="s">
        <v>7</v>
      </c>
      <c r="D207">
        <v>26</v>
      </c>
      <c r="E207">
        <v>15</v>
      </c>
    </row>
    <row r="208" spans="1:5" ht="18.75" x14ac:dyDescent="0.35">
      <c r="A208" s="32" t="s">
        <v>56</v>
      </c>
      <c r="B208" s="32">
        <v>96</v>
      </c>
      <c r="C208" t="s">
        <v>6</v>
      </c>
      <c r="D208">
        <v>51</v>
      </c>
      <c r="E208">
        <v>15</v>
      </c>
    </row>
    <row r="209" spans="1:5" ht="18.75" x14ac:dyDescent="0.35">
      <c r="A209" s="32" t="s">
        <v>56</v>
      </c>
      <c r="B209" s="32">
        <v>96</v>
      </c>
      <c r="C209" t="s">
        <v>6</v>
      </c>
      <c r="D209">
        <v>51</v>
      </c>
      <c r="E209">
        <v>15</v>
      </c>
    </row>
    <row r="210" spans="1:5" ht="18.75" x14ac:dyDescent="0.35">
      <c r="A210" s="32" t="s">
        <v>56</v>
      </c>
      <c r="B210" s="32">
        <v>96</v>
      </c>
      <c r="C210" t="s">
        <v>6</v>
      </c>
      <c r="D210">
        <v>51</v>
      </c>
      <c r="E210">
        <v>15</v>
      </c>
    </row>
    <row r="211" spans="1:5" ht="18.75" x14ac:dyDescent="0.35">
      <c r="A211" s="32" t="s">
        <v>56</v>
      </c>
      <c r="B211" s="32">
        <v>96</v>
      </c>
      <c r="C211" t="s">
        <v>6</v>
      </c>
      <c r="D211">
        <v>51</v>
      </c>
      <c r="E211">
        <v>15</v>
      </c>
    </row>
    <row r="212" spans="1:5" ht="18.75" x14ac:dyDescent="0.35">
      <c r="A212" s="32" t="s">
        <v>56</v>
      </c>
      <c r="B212" s="32">
        <v>96</v>
      </c>
      <c r="C212" t="s">
        <v>5</v>
      </c>
      <c r="D212">
        <v>19</v>
      </c>
      <c r="E212">
        <v>500</v>
      </c>
    </row>
    <row r="213" spans="1:5" ht="18.75" x14ac:dyDescent="0.35">
      <c r="A213" s="32" t="s">
        <v>56</v>
      </c>
      <c r="B213" s="32">
        <v>96</v>
      </c>
      <c r="C213" t="s">
        <v>5</v>
      </c>
      <c r="D213">
        <v>19</v>
      </c>
      <c r="E213">
        <v>500</v>
      </c>
    </row>
    <row r="214" spans="1:5" ht="18.75" x14ac:dyDescent="0.35">
      <c r="A214" s="32" t="s">
        <v>56</v>
      </c>
      <c r="B214" s="32">
        <v>96</v>
      </c>
      <c r="C214" t="s">
        <v>5</v>
      </c>
      <c r="D214">
        <v>19</v>
      </c>
      <c r="E214">
        <v>500</v>
      </c>
    </row>
    <row r="215" spans="1:5" ht="18.75" x14ac:dyDescent="0.35">
      <c r="A215" s="32" t="s">
        <v>56</v>
      </c>
      <c r="B215" s="32">
        <v>96</v>
      </c>
      <c r="C215" t="s">
        <v>5</v>
      </c>
      <c r="D215">
        <v>19</v>
      </c>
      <c r="E215">
        <v>500</v>
      </c>
    </row>
    <row r="216" spans="1:5" ht="18.75" x14ac:dyDescent="0.35">
      <c r="A216" s="32" t="s">
        <v>56</v>
      </c>
      <c r="B216" s="32">
        <v>96</v>
      </c>
      <c r="C216" t="s">
        <v>4</v>
      </c>
      <c r="D216">
        <v>26</v>
      </c>
      <c r="E216">
        <v>500</v>
      </c>
    </row>
    <row r="217" spans="1:5" ht="18.75" x14ac:dyDescent="0.35">
      <c r="A217" s="32" t="s">
        <v>56</v>
      </c>
      <c r="B217" s="32">
        <v>96</v>
      </c>
      <c r="C217" t="s">
        <v>4</v>
      </c>
      <c r="D217">
        <v>26</v>
      </c>
      <c r="E217">
        <v>500</v>
      </c>
    </row>
    <row r="218" spans="1:5" ht="18.75" x14ac:dyDescent="0.35">
      <c r="A218" s="32" t="s">
        <v>56</v>
      </c>
      <c r="B218" s="32">
        <v>96</v>
      </c>
      <c r="C218" t="s">
        <v>4</v>
      </c>
      <c r="D218">
        <v>26</v>
      </c>
      <c r="E218">
        <v>500</v>
      </c>
    </row>
    <row r="219" spans="1:5" ht="18.75" x14ac:dyDescent="0.35">
      <c r="A219" s="32" t="s">
        <v>56</v>
      </c>
      <c r="B219" s="32">
        <v>96</v>
      </c>
      <c r="C219" t="s">
        <v>3</v>
      </c>
      <c r="D219">
        <v>51</v>
      </c>
      <c r="E219">
        <v>500</v>
      </c>
    </row>
    <row r="220" spans="1:5" ht="18.75" x14ac:dyDescent="0.35">
      <c r="A220" s="32" t="s">
        <v>56</v>
      </c>
      <c r="B220" s="32">
        <v>96</v>
      </c>
      <c r="C220" t="s">
        <v>3</v>
      </c>
      <c r="D220">
        <v>51</v>
      </c>
      <c r="E220">
        <v>500</v>
      </c>
    </row>
    <row r="221" spans="1:5" ht="18.75" x14ac:dyDescent="0.35">
      <c r="A221" s="32" t="s">
        <v>56</v>
      </c>
      <c r="B221" s="32">
        <v>96</v>
      </c>
      <c r="C221" t="s">
        <v>3</v>
      </c>
      <c r="D221">
        <v>51</v>
      </c>
      <c r="E221">
        <v>500</v>
      </c>
    </row>
    <row r="222" spans="1:5" ht="18.75" x14ac:dyDescent="0.35">
      <c r="A222" s="32" t="s">
        <v>57</v>
      </c>
      <c r="B222" s="32">
        <v>120</v>
      </c>
      <c r="C222" t="s">
        <v>8</v>
      </c>
      <c r="D222">
        <v>19</v>
      </c>
      <c r="E222">
        <v>15</v>
      </c>
    </row>
    <row r="223" spans="1:5" ht="18.75" x14ac:dyDescent="0.35">
      <c r="A223" s="32" t="s">
        <v>57</v>
      </c>
      <c r="B223" s="32">
        <v>120</v>
      </c>
      <c r="C223" t="s">
        <v>8</v>
      </c>
      <c r="D223">
        <v>19</v>
      </c>
      <c r="E223">
        <v>15</v>
      </c>
    </row>
    <row r="224" spans="1:5" ht="18.75" x14ac:dyDescent="0.35">
      <c r="A224" s="32" t="s">
        <v>57</v>
      </c>
      <c r="B224" s="32">
        <v>120</v>
      </c>
      <c r="C224" t="s">
        <v>8</v>
      </c>
      <c r="D224">
        <v>19</v>
      </c>
      <c r="E224">
        <v>15</v>
      </c>
    </row>
    <row r="225" spans="1:5" ht="18.75" x14ac:dyDescent="0.35">
      <c r="A225" s="32" t="s">
        <v>57</v>
      </c>
      <c r="B225" s="32">
        <v>120</v>
      </c>
      <c r="C225" t="s">
        <v>8</v>
      </c>
      <c r="D225">
        <v>19</v>
      </c>
      <c r="E225">
        <v>15</v>
      </c>
    </row>
    <row r="226" spans="1:5" ht="18.75" x14ac:dyDescent="0.35">
      <c r="A226" s="32" t="s">
        <v>57</v>
      </c>
      <c r="B226" s="32">
        <v>120</v>
      </c>
      <c r="C226" t="s">
        <v>7</v>
      </c>
      <c r="D226">
        <v>26</v>
      </c>
      <c r="E226">
        <v>15</v>
      </c>
    </row>
    <row r="227" spans="1:5" ht="18.75" x14ac:dyDescent="0.35">
      <c r="A227" s="32" t="s">
        <v>57</v>
      </c>
      <c r="B227" s="32">
        <v>120</v>
      </c>
      <c r="C227" t="s">
        <v>7</v>
      </c>
      <c r="D227">
        <v>26</v>
      </c>
      <c r="E227">
        <v>15</v>
      </c>
    </row>
    <row r="228" spans="1:5" ht="18.75" x14ac:dyDescent="0.35">
      <c r="A228" s="32" t="s">
        <v>57</v>
      </c>
      <c r="B228" s="32">
        <v>120</v>
      </c>
      <c r="C228" t="s">
        <v>7</v>
      </c>
      <c r="D228">
        <v>26</v>
      </c>
      <c r="E228">
        <v>15</v>
      </c>
    </row>
    <row r="229" spans="1:5" ht="18.75" x14ac:dyDescent="0.35">
      <c r="A229" s="32" t="s">
        <v>57</v>
      </c>
      <c r="B229" s="32">
        <v>120</v>
      </c>
      <c r="C229" t="s">
        <v>7</v>
      </c>
      <c r="D229">
        <v>26</v>
      </c>
      <c r="E229">
        <v>15</v>
      </c>
    </row>
    <row r="230" spans="1:5" ht="18.75" x14ac:dyDescent="0.35">
      <c r="A230" s="32" t="s">
        <v>57</v>
      </c>
      <c r="B230" s="32">
        <v>120</v>
      </c>
      <c r="C230" t="s">
        <v>6</v>
      </c>
      <c r="D230">
        <v>51</v>
      </c>
      <c r="E230">
        <v>15</v>
      </c>
    </row>
    <row r="231" spans="1:5" ht="18.75" x14ac:dyDescent="0.35">
      <c r="A231" s="32" t="s">
        <v>57</v>
      </c>
      <c r="B231" s="32">
        <v>120</v>
      </c>
      <c r="C231" t="s">
        <v>6</v>
      </c>
      <c r="D231">
        <v>51</v>
      </c>
      <c r="E231">
        <v>15</v>
      </c>
    </row>
    <row r="232" spans="1:5" ht="18.75" x14ac:dyDescent="0.35">
      <c r="A232" s="32" t="s">
        <v>57</v>
      </c>
      <c r="B232" s="32">
        <v>120</v>
      </c>
      <c r="C232" t="s">
        <v>6</v>
      </c>
      <c r="D232">
        <v>51</v>
      </c>
      <c r="E232">
        <v>15</v>
      </c>
    </row>
    <row r="233" spans="1:5" ht="18.75" x14ac:dyDescent="0.35">
      <c r="A233" s="32" t="s">
        <v>57</v>
      </c>
      <c r="B233" s="32">
        <v>120</v>
      </c>
      <c r="C233" t="s">
        <v>6</v>
      </c>
      <c r="D233">
        <v>51</v>
      </c>
      <c r="E233">
        <v>15</v>
      </c>
    </row>
    <row r="234" spans="1:5" ht="18.75" x14ac:dyDescent="0.35">
      <c r="A234" s="32" t="s">
        <v>57</v>
      </c>
      <c r="B234" s="32">
        <v>120</v>
      </c>
      <c r="C234" t="s">
        <v>5</v>
      </c>
      <c r="D234">
        <v>19</v>
      </c>
      <c r="E234">
        <v>500</v>
      </c>
    </row>
    <row r="235" spans="1:5" ht="18.75" x14ac:dyDescent="0.35">
      <c r="A235" s="32" t="s">
        <v>57</v>
      </c>
      <c r="B235" s="32">
        <v>120</v>
      </c>
      <c r="C235" t="s">
        <v>5</v>
      </c>
      <c r="D235">
        <v>19</v>
      </c>
      <c r="E235">
        <v>500</v>
      </c>
    </row>
    <row r="236" spans="1:5" ht="18.75" x14ac:dyDescent="0.35">
      <c r="A236" s="32" t="s">
        <v>57</v>
      </c>
      <c r="B236" s="32">
        <v>120</v>
      </c>
      <c r="C236" t="s">
        <v>5</v>
      </c>
      <c r="D236">
        <v>19</v>
      </c>
      <c r="E236">
        <v>500</v>
      </c>
    </row>
    <row r="237" spans="1:5" ht="18.75" x14ac:dyDescent="0.35">
      <c r="A237" s="32" t="s">
        <v>57</v>
      </c>
      <c r="B237" s="32">
        <v>120</v>
      </c>
      <c r="C237" t="s">
        <v>5</v>
      </c>
      <c r="D237">
        <v>19</v>
      </c>
      <c r="E237">
        <v>500</v>
      </c>
    </row>
    <row r="238" spans="1:5" ht="18.75" x14ac:dyDescent="0.35">
      <c r="A238" s="32" t="s">
        <v>57</v>
      </c>
      <c r="B238" s="32">
        <v>120</v>
      </c>
      <c r="C238" t="s">
        <v>4</v>
      </c>
      <c r="D238">
        <v>26</v>
      </c>
      <c r="E238">
        <v>500</v>
      </c>
    </row>
    <row r="239" spans="1:5" ht="18.75" x14ac:dyDescent="0.35">
      <c r="A239" s="32" t="s">
        <v>57</v>
      </c>
      <c r="B239" s="32">
        <v>120</v>
      </c>
      <c r="C239" t="s">
        <v>4</v>
      </c>
      <c r="D239">
        <v>26</v>
      </c>
      <c r="E239">
        <v>500</v>
      </c>
    </row>
    <row r="240" spans="1:5" ht="18.75" x14ac:dyDescent="0.35">
      <c r="A240" s="32" t="s">
        <v>57</v>
      </c>
      <c r="B240" s="32">
        <v>120</v>
      </c>
      <c r="C240" t="s">
        <v>4</v>
      </c>
      <c r="D240">
        <v>26</v>
      </c>
      <c r="E240">
        <v>500</v>
      </c>
    </row>
    <row r="241" spans="1:5" ht="18.75" x14ac:dyDescent="0.35">
      <c r="A241" s="32" t="s">
        <v>57</v>
      </c>
      <c r="B241" s="32">
        <v>120</v>
      </c>
      <c r="C241" t="s">
        <v>3</v>
      </c>
      <c r="D241">
        <v>51</v>
      </c>
      <c r="E241">
        <v>500</v>
      </c>
    </row>
    <row r="242" spans="1:5" ht="18.75" x14ac:dyDescent="0.35">
      <c r="A242" s="32" t="s">
        <v>57</v>
      </c>
      <c r="B242" s="32">
        <v>120</v>
      </c>
      <c r="C242" t="s">
        <v>3</v>
      </c>
      <c r="D242">
        <v>51</v>
      </c>
      <c r="E242">
        <v>500</v>
      </c>
    </row>
    <row r="243" spans="1:5" ht="18.75" x14ac:dyDescent="0.35">
      <c r="A243" s="32" t="s">
        <v>57</v>
      </c>
      <c r="B243" s="32">
        <v>120</v>
      </c>
      <c r="C243" t="s">
        <v>3</v>
      </c>
      <c r="D243">
        <v>51</v>
      </c>
      <c r="E243">
        <v>500</v>
      </c>
    </row>
    <row r="244" spans="1:5" ht="18.75" x14ac:dyDescent="0.35">
      <c r="A244" s="32" t="s">
        <v>58</v>
      </c>
      <c r="B244" s="32">
        <v>144</v>
      </c>
      <c r="C244" t="s">
        <v>8</v>
      </c>
      <c r="D244">
        <v>19</v>
      </c>
      <c r="E244">
        <v>15</v>
      </c>
    </row>
    <row r="245" spans="1:5" ht="18.75" x14ac:dyDescent="0.35">
      <c r="A245" s="32" t="s">
        <v>58</v>
      </c>
      <c r="B245" s="32">
        <v>144</v>
      </c>
      <c r="C245" t="s">
        <v>8</v>
      </c>
      <c r="D245">
        <v>19</v>
      </c>
      <c r="E245">
        <v>15</v>
      </c>
    </row>
    <row r="246" spans="1:5" ht="18.75" x14ac:dyDescent="0.35">
      <c r="A246" s="32" t="s">
        <v>58</v>
      </c>
      <c r="B246" s="32">
        <v>144</v>
      </c>
      <c r="C246" t="s">
        <v>8</v>
      </c>
      <c r="D246">
        <v>19</v>
      </c>
      <c r="E246">
        <v>15</v>
      </c>
    </row>
    <row r="247" spans="1:5" ht="18.75" x14ac:dyDescent="0.35">
      <c r="A247" s="32" t="s">
        <v>58</v>
      </c>
      <c r="B247" s="32">
        <v>144</v>
      </c>
      <c r="C247" t="s">
        <v>8</v>
      </c>
      <c r="D247">
        <v>19</v>
      </c>
      <c r="E247">
        <v>15</v>
      </c>
    </row>
    <row r="248" spans="1:5" ht="18.75" x14ac:dyDescent="0.35">
      <c r="A248" s="32" t="s">
        <v>58</v>
      </c>
      <c r="B248" s="32">
        <v>144</v>
      </c>
      <c r="C248" t="s">
        <v>7</v>
      </c>
      <c r="D248">
        <v>26</v>
      </c>
      <c r="E248">
        <v>15</v>
      </c>
    </row>
    <row r="249" spans="1:5" ht="18.75" x14ac:dyDescent="0.35">
      <c r="A249" s="32" t="s">
        <v>58</v>
      </c>
      <c r="B249" s="32">
        <v>144</v>
      </c>
      <c r="C249" t="s">
        <v>7</v>
      </c>
      <c r="D249">
        <v>26</v>
      </c>
      <c r="E249">
        <v>15</v>
      </c>
    </row>
    <row r="250" spans="1:5" ht="18.75" x14ac:dyDescent="0.35">
      <c r="A250" s="32" t="s">
        <v>58</v>
      </c>
      <c r="B250" s="32">
        <v>144</v>
      </c>
      <c r="C250" t="s">
        <v>7</v>
      </c>
      <c r="D250">
        <v>26</v>
      </c>
      <c r="E250">
        <v>15</v>
      </c>
    </row>
    <row r="251" spans="1:5" ht="18.75" x14ac:dyDescent="0.35">
      <c r="A251" s="32" t="s">
        <v>58</v>
      </c>
      <c r="B251" s="32">
        <v>144</v>
      </c>
      <c r="C251" t="s">
        <v>7</v>
      </c>
      <c r="D251">
        <v>26</v>
      </c>
      <c r="E251">
        <v>15</v>
      </c>
    </row>
    <row r="252" spans="1:5" ht="18.75" x14ac:dyDescent="0.35">
      <c r="A252" s="32" t="s">
        <v>58</v>
      </c>
      <c r="B252" s="32">
        <v>144</v>
      </c>
      <c r="C252" t="s">
        <v>6</v>
      </c>
      <c r="D252">
        <v>51</v>
      </c>
      <c r="E252">
        <v>15</v>
      </c>
    </row>
    <row r="253" spans="1:5" ht="18.75" x14ac:dyDescent="0.35">
      <c r="A253" s="32" t="s">
        <v>58</v>
      </c>
      <c r="B253" s="32">
        <v>144</v>
      </c>
      <c r="C253" t="s">
        <v>6</v>
      </c>
      <c r="D253">
        <v>51</v>
      </c>
      <c r="E253">
        <v>15</v>
      </c>
    </row>
    <row r="254" spans="1:5" ht="18.75" x14ac:dyDescent="0.35">
      <c r="A254" s="32" t="s">
        <v>58</v>
      </c>
      <c r="B254" s="32">
        <v>144</v>
      </c>
      <c r="C254" t="s">
        <v>6</v>
      </c>
      <c r="D254">
        <v>51</v>
      </c>
      <c r="E254">
        <v>15</v>
      </c>
    </row>
    <row r="255" spans="1:5" ht="18.75" x14ac:dyDescent="0.35">
      <c r="A255" s="32" t="s">
        <v>58</v>
      </c>
      <c r="B255" s="32">
        <v>144</v>
      </c>
      <c r="C255" t="s">
        <v>6</v>
      </c>
      <c r="D255">
        <v>51</v>
      </c>
      <c r="E255">
        <v>15</v>
      </c>
    </row>
    <row r="256" spans="1:5" ht="18.75" x14ac:dyDescent="0.35">
      <c r="A256" s="32" t="s">
        <v>58</v>
      </c>
      <c r="B256" s="32">
        <v>144</v>
      </c>
      <c r="C256" t="s">
        <v>5</v>
      </c>
      <c r="D256">
        <v>19</v>
      </c>
      <c r="E256">
        <v>500</v>
      </c>
    </row>
    <row r="257" spans="1:5" ht="18.75" x14ac:dyDescent="0.35">
      <c r="A257" s="32" t="s">
        <v>58</v>
      </c>
      <c r="B257" s="32">
        <v>144</v>
      </c>
      <c r="C257" t="s">
        <v>5</v>
      </c>
      <c r="D257">
        <v>19</v>
      </c>
      <c r="E257">
        <v>500</v>
      </c>
    </row>
    <row r="258" spans="1:5" ht="18.75" x14ac:dyDescent="0.35">
      <c r="A258" s="32" t="s">
        <v>58</v>
      </c>
      <c r="B258" s="32">
        <v>144</v>
      </c>
      <c r="C258" t="s">
        <v>5</v>
      </c>
      <c r="D258">
        <v>19</v>
      </c>
      <c r="E258">
        <v>500</v>
      </c>
    </row>
    <row r="259" spans="1:5" ht="18.75" x14ac:dyDescent="0.35">
      <c r="A259" s="32" t="s">
        <v>58</v>
      </c>
      <c r="B259" s="32">
        <v>144</v>
      </c>
      <c r="C259" t="s">
        <v>5</v>
      </c>
      <c r="D259">
        <v>19</v>
      </c>
      <c r="E259">
        <v>500</v>
      </c>
    </row>
    <row r="260" spans="1:5" ht="18.75" x14ac:dyDescent="0.35">
      <c r="A260" s="32" t="s">
        <v>58</v>
      </c>
      <c r="B260" s="32">
        <v>144</v>
      </c>
      <c r="C260" t="s">
        <v>4</v>
      </c>
      <c r="D260">
        <v>26</v>
      </c>
      <c r="E260">
        <v>500</v>
      </c>
    </row>
    <row r="261" spans="1:5" ht="18.75" x14ac:dyDescent="0.35">
      <c r="A261" s="32" t="s">
        <v>58</v>
      </c>
      <c r="B261" s="32">
        <v>144</v>
      </c>
      <c r="C261" t="s">
        <v>4</v>
      </c>
      <c r="D261">
        <v>26</v>
      </c>
      <c r="E261">
        <v>500</v>
      </c>
    </row>
    <row r="262" spans="1:5" ht="18.75" x14ac:dyDescent="0.35">
      <c r="A262" s="32" t="s">
        <v>58</v>
      </c>
      <c r="B262" s="32">
        <v>144</v>
      </c>
      <c r="C262" t="s">
        <v>4</v>
      </c>
      <c r="D262">
        <v>26</v>
      </c>
      <c r="E262">
        <v>500</v>
      </c>
    </row>
    <row r="263" spans="1:5" ht="18.75" x14ac:dyDescent="0.35">
      <c r="A263" s="32" t="s">
        <v>58</v>
      </c>
      <c r="B263" s="32">
        <v>144</v>
      </c>
      <c r="C263" t="s">
        <v>3</v>
      </c>
      <c r="D263">
        <v>51</v>
      </c>
      <c r="E263">
        <v>500</v>
      </c>
    </row>
    <row r="264" spans="1:5" ht="18.75" x14ac:dyDescent="0.35">
      <c r="A264" s="32" t="s">
        <v>58</v>
      </c>
      <c r="B264" s="32">
        <v>144</v>
      </c>
      <c r="C264" t="s">
        <v>3</v>
      </c>
      <c r="D264">
        <v>51</v>
      </c>
      <c r="E264">
        <v>500</v>
      </c>
    </row>
    <row r="265" spans="1:5" ht="18.75" x14ac:dyDescent="0.35">
      <c r="A265" s="32" t="s">
        <v>58</v>
      </c>
      <c r="B265" s="32">
        <v>144</v>
      </c>
      <c r="C265" t="s">
        <v>3</v>
      </c>
      <c r="D265">
        <v>51</v>
      </c>
      <c r="E265">
        <v>500</v>
      </c>
    </row>
    <row r="266" spans="1:5" ht="18.75" x14ac:dyDescent="0.35">
      <c r="A266" s="32" t="s">
        <v>59</v>
      </c>
      <c r="B266" s="32">
        <v>171</v>
      </c>
      <c r="C266" t="s">
        <v>8</v>
      </c>
      <c r="D266">
        <v>19</v>
      </c>
      <c r="E266">
        <v>15</v>
      </c>
    </row>
    <row r="267" spans="1:5" ht="18.75" x14ac:dyDescent="0.35">
      <c r="A267" s="32" t="s">
        <v>59</v>
      </c>
      <c r="B267" s="32">
        <v>171</v>
      </c>
      <c r="C267" t="s">
        <v>8</v>
      </c>
      <c r="D267">
        <v>19</v>
      </c>
      <c r="E267">
        <v>15</v>
      </c>
    </row>
    <row r="268" spans="1:5" ht="18.75" x14ac:dyDescent="0.35">
      <c r="A268" s="32" t="s">
        <v>59</v>
      </c>
      <c r="B268" s="32">
        <v>171</v>
      </c>
      <c r="C268" t="s">
        <v>8</v>
      </c>
      <c r="D268">
        <v>19</v>
      </c>
      <c r="E268">
        <v>15</v>
      </c>
    </row>
    <row r="269" spans="1:5" ht="18.75" x14ac:dyDescent="0.35">
      <c r="A269" s="32" t="s">
        <v>59</v>
      </c>
      <c r="B269" s="32">
        <v>171</v>
      </c>
      <c r="C269" t="s">
        <v>8</v>
      </c>
      <c r="D269">
        <v>19</v>
      </c>
      <c r="E269">
        <v>15</v>
      </c>
    </row>
    <row r="270" spans="1:5" ht="18.75" x14ac:dyDescent="0.35">
      <c r="A270" s="32" t="s">
        <v>59</v>
      </c>
      <c r="B270" s="32">
        <v>171</v>
      </c>
      <c r="C270" t="s">
        <v>7</v>
      </c>
      <c r="D270">
        <v>26</v>
      </c>
      <c r="E270">
        <v>15</v>
      </c>
    </row>
    <row r="271" spans="1:5" ht="18.75" x14ac:dyDescent="0.35">
      <c r="A271" s="32" t="s">
        <v>59</v>
      </c>
      <c r="B271" s="32">
        <v>171</v>
      </c>
      <c r="C271" t="s">
        <v>7</v>
      </c>
      <c r="D271">
        <v>26</v>
      </c>
      <c r="E271">
        <v>15</v>
      </c>
    </row>
    <row r="272" spans="1:5" ht="18.75" x14ac:dyDescent="0.35">
      <c r="A272" s="32" t="s">
        <v>59</v>
      </c>
      <c r="B272" s="32">
        <v>171</v>
      </c>
      <c r="C272" t="s">
        <v>7</v>
      </c>
      <c r="D272">
        <v>26</v>
      </c>
      <c r="E272">
        <v>15</v>
      </c>
    </row>
    <row r="273" spans="1:5" ht="18.75" x14ac:dyDescent="0.35">
      <c r="A273" s="32" t="s">
        <v>59</v>
      </c>
      <c r="B273" s="32">
        <v>171</v>
      </c>
      <c r="C273" t="s">
        <v>7</v>
      </c>
      <c r="D273">
        <v>26</v>
      </c>
      <c r="E273">
        <v>15</v>
      </c>
    </row>
    <row r="274" spans="1:5" ht="18.75" x14ac:dyDescent="0.35">
      <c r="A274" s="32" t="s">
        <v>59</v>
      </c>
      <c r="B274" s="32">
        <v>171</v>
      </c>
      <c r="C274" t="s">
        <v>6</v>
      </c>
      <c r="D274">
        <v>51</v>
      </c>
      <c r="E274">
        <v>15</v>
      </c>
    </row>
    <row r="275" spans="1:5" ht="18.75" x14ac:dyDescent="0.35">
      <c r="A275" s="32" t="s">
        <v>59</v>
      </c>
      <c r="B275" s="32">
        <v>171</v>
      </c>
      <c r="C275" t="s">
        <v>6</v>
      </c>
      <c r="D275">
        <v>51</v>
      </c>
      <c r="E275">
        <v>15</v>
      </c>
    </row>
    <row r="276" spans="1:5" ht="18.75" x14ac:dyDescent="0.35">
      <c r="A276" s="32" t="s">
        <v>59</v>
      </c>
      <c r="B276" s="32">
        <v>171</v>
      </c>
      <c r="C276" t="s">
        <v>6</v>
      </c>
      <c r="D276">
        <v>51</v>
      </c>
      <c r="E276">
        <v>15</v>
      </c>
    </row>
    <row r="277" spans="1:5" ht="18.75" x14ac:dyDescent="0.35">
      <c r="A277" s="32" t="s">
        <v>59</v>
      </c>
      <c r="B277" s="32">
        <v>171</v>
      </c>
      <c r="C277" t="s">
        <v>6</v>
      </c>
      <c r="D277">
        <v>51</v>
      </c>
      <c r="E277">
        <v>15</v>
      </c>
    </row>
    <row r="278" spans="1:5" ht="18.75" x14ac:dyDescent="0.35">
      <c r="A278" s="32" t="s">
        <v>59</v>
      </c>
      <c r="B278" s="32">
        <v>171</v>
      </c>
      <c r="C278" t="s">
        <v>5</v>
      </c>
      <c r="D278">
        <v>19</v>
      </c>
      <c r="E278">
        <v>500</v>
      </c>
    </row>
    <row r="279" spans="1:5" ht="18.75" x14ac:dyDescent="0.35">
      <c r="A279" s="32" t="s">
        <v>59</v>
      </c>
      <c r="B279" s="32">
        <v>171</v>
      </c>
      <c r="C279" t="s">
        <v>5</v>
      </c>
      <c r="D279">
        <v>19</v>
      </c>
      <c r="E279">
        <v>500</v>
      </c>
    </row>
    <row r="280" spans="1:5" ht="18.75" x14ac:dyDescent="0.35">
      <c r="A280" s="32" t="s">
        <v>59</v>
      </c>
      <c r="B280" s="32">
        <v>171</v>
      </c>
      <c r="C280" t="s">
        <v>5</v>
      </c>
      <c r="D280">
        <v>19</v>
      </c>
      <c r="E280">
        <v>500</v>
      </c>
    </row>
    <row r="281" spans="1:5" ht="18.75" x14ac:dyDescent="0.35">
      <c r="A281" s="32" t="s">
        <v>59</v>
      </c>
      <c r="B281" s="32">
        <v>171</v>
      </c>
      <c r="C281" t="s">
        <v>5</v>
      </c>
      <c r="D281">
        <v>19</v>
      </c>
      <c r="E281">
        <v>500</v>
      </c>
    </row>
    <row r="282" spans="1:5" ht="18.75" x14ac:dyDescent="0.35">
      <c r="A282" s="32" t="s">
        <v>59</v>
      </c>
      <c r="B282" s="32">
        <v>171</v>
      </c>
      <c r="C282" t="s">
        <v>4</v>
      </c>
      <c r="D282">
        <v>26</v>
      </c>
      <c r="E282">
        <v>500</v>
      </c>
    </row>
    <row r="283" spans="1:5" ht="18.75" x14ac:dyDescent="0.35">
      <c r="A283" s="32" t="s">
        <v>59</v>
      </c>
      <c r="B283" s="32">
        <v>171</v>
      </c>
      <c r="C283" t="s">
        <v>4</v>
      </c>
      <c r="D283">
        <v>26</v>
      </c>
      <c r="E283">
        <v>500</v>
      </c>
    </row>
    <row r="284" spans="1:5" ht="18.75" x14ac:dyDescent="0.35">
      <c r="A284" s="32" t="s">
        <v>59</v>
      </c>
      <c r="B284" s="32">
        <v>171</v>
      </c>
      <c r="C284" t="s">
        <v>4</v>
      </c>
      <c r="D284">
        <v>26</v>
      </c>
      <c r="E284">
        <v>500</v>
      </c>
    </row>
    <row r="285" spans="1:5" ht="18.75" x14ac:dyDescent="0.35">
      <c r="A285" s="32" t="s">
        <v>59</v>
      </c>
      <c r="B285" s="32">
        <v>171</v>
      </c>
      <c r="C285" t="s">
        <v>3</v>
      </c>
      <c r="D285">
        <v>51</v>
      </c>
      <c r="E285">
        <v>500</v>
      </c>
    </row>
    <row r="286" spans="1:5" ht="18.75" x14ac:dyDescent="0.35">
      <c r="A286" s="32" t="s">
        <v>59</v>
      </c>
      <c r="B286" s="32">
        <v>171</v>
      </c>
      <c r="C286" t="s">
        <v>3</v>
      </c>
      <c r="D286">
        <v>51</v>
      </c>
      <c r="E286">
        <v>500</v>
      </c>
    </row>
    <row r="287" spans="1:5" ht="18.75" x14ac:dyDescent="0.35">
      <c r="A287" s="32" t="s">
        <v>59</v>
      </c>
      <c r="B287" s="32">
        <v>171</v>
      </c>
      <c r="C287" t="s">
        <v>3</v>
      </c>
      <c r="D287">
        <v>51</v>
      </c>
      <c r="E287">
        <v>500</v>
      </c>
    </row>
    <row r="289" spans="1:4" ht="18.75" x14ac:dyDescent="0.35">
      <c r="A289" s="32" t="s">
        <v>113</v>
      </c>
      <c r="B289" s="32">
        <f>168+24</f>
        <v>192</v>
      </c>
      <c r="C289" t="s">
        <v>8</v>
      </c>
      <c r="D289">
        <v>19</v>
      </c>
    </row>
    <row r="290" spans="1:4" ht="18.75" x14ac:dyDescent="0.35">
      <c r="A290" s="32" t="s">
        <v>113</v>
      </c>
      <c r="B290" s="32">
        <f t="shared" ref="B290:B310" si="0">168+24</f>
        <v>192</v>
      </c>
      <c r="C290" t="s">
        <v>8</v>
      </c>
      <c r="D290">
        <v>19</v>
      </c>
    </row>
    <row r="291" spans="1:4" ht="18.75" x14ac:dyDescent="0.35">
      <c r="A291" s="32" t="s">
        <v>113</v>
      </c>
      <c r="B291" s="32">
        <f t="shared" si="0"/>
        <v>192</v>
      </c>
      <c r="C291" t="s">
        <v>8</v>
      </c>
      <c r="D291">
        <v>19</v>
      </c>
    </row>
    <row r="292" spans="1:4" ht="18.75" x14ac:dyDescent="0.35">
      <c r="A292" s="32" t="s">
        <v>113</v>
      </c>
      <c r="B292" s="32">
        <f t="shared" si="0"/>
        <v>192</v>
      </c>
      <c r="C292" t="s">
        <v>8</v>
      </c>
      <c r="D292">
        <v>19</v>
      </c>
    </row>
    <row r="293" spans="1:4" ht="18.75" x14ac:dyDescent="0.35">
      <c r="A293" s="32" t="s">
        <v>113</v>
      </c>
      <c r="B293" s="32">
        <f t="shared" si="0"/>
        <v>192</v>
      </c>
      <c r="C293" t="s">
        <v>7</v>
      </c>
      <c r="D293">
        <v>26</v>
      </c>
    </row>
    <row r="294" spans="1:4" ht="18.75" x14ac:dyDescent="0.35">
      <c r="A294" s="32" t="s">
        <v>113</v>
      </c>
      <c r="B294" s="32">
        <f t="shared" si="0"/>
        <v>192</v>
      </c>
      <c r="C294" t="s">
        <v>7</v>
      </c>
      <c r="D294">
        <v>26</v>
      </c>
    </row>
    <row r="295" spans="1:4" ht="18.75" x14ac:dyDescent="0.35">
      <c r="A295" s="32" t="s">
        <v>113</v>
      </c>
      <c r="B295" s="32">
        <f t="shared" si="0"/>
        <v>192</v>
      </c>
      <c r="C295" t="s">
        <v>7</v>
      </c>
      <c r="D295">
        <v>26</v>
      </c>
    </row>
    <row r="296" spans="1:4" ht="18.75" x14ac:dyDescent="0.35">
      <c r="A296" s="32" t="s">
        <v>113</v>
      </c>
      <c r="B296" s="32">
        <f t="shared" si="0"/>
        <v>192</v>
      </c>
      <c r="C296" t="s">
        <v>7</v>
      </c>
      <c r="D296">
        <v>26</v>
      </c>
    </row>
    <row r="297" spans="1:4" ht="18.75" x14ac:dyDescent="0.35">
      <c r="A297" s="32" t="s">
        <v>113</v>
      </c>
      <c r="B297" s="32">
        <f t="shared" si="0"/>
        <v>192</v>
      </c>
      <c r="C297" t="s">
        <v>6</v>
      </c>
      <c r="D297">
        <v>51</v>
      </c>
    </row>
    <row r="298" spans="1:4" ht="18.75" x14ac:dyDescent="0.35">
      <c r="A298" s="32" t="s">
        <v>113</v>
      </c>
      <c r="B298" s="32">
        <f t="shared" si="0"/>
        <v>192</v>
      </c>
      <c r="C298" t="s">
        <v>6</v>
      </c>
      <c r="D298">
        <v>51</v>
      </c>
    </row>
    <row r="299" spans="1:4" ht="18.75" x14ac:dyDescent="0.35">
      <c r="A299" s="32" t="s">
        <v>113</v>
      </c>
      <c r="B299" s="32">
        <f t="shared" si="0"/>
        <v>192</v>
      </c>
      <c r="C299" t="s">
        <v>6</v>
      </c>
      <c r="D299">
        <v>51</v>
      </c>
    </row>
    <row r="300" spans="1:4" ht="18.75" x14ac:dyDescent="0.35">
      <c r="A300" s="32" t="s">
        <v>113</v>
      </c>
      <c r="B300" s="32">
        <f t="shared" si="0"/>
        <v>192</v>
      </c>
      <c r="C300" t="s">
        <v>6</v>
      </c>
      <c r="D300">
        <v>51</v>
      </c>
    </row>
    <row r="301" spans="1:4" ht="18.75" x14ac:dyDescent="0.35">
      <c r="A301" s="32" t="s">
        <v>113</v>
      </c>
      <c r="B301" s="32">
        <f t="shared" si="0"/>
        <v>192</v>
      </c>
      <c r="C301" t="s">
        <v>5</v>
      </c>
      <c r="D301">
        <v>19</v>
      </c>
    </row>
    <row r="302" spans="1:4" ht="18.75" x14ac:dyDescent="0.35">
      <c r="A302" s="32" t="s">
        <v>113</v>
      </c>
      <c r="B302" s="32">
        <f t="shared" si="0"/>
        <v>192</v>
      </c>
      <c r="C302" t="s">
        <v>5</v>
      </c>
      <c r="D302">
        <v>19</v>
      </c>
    </row>
    <row r="303" spans="1:4" ht="18.75" x14ac:dyDescent="0.35">
      <c r="A303" s="32" t="s">
        <v>113</v>
      </c>
      <c r="B303" s="32">
        <f t="shared" si="0"/>
        <v>192</v>
      </c>
      <c r="C303" t="s">
        <v>5</v>
      </c>
      <c r="D303">
        <v>19</v>
      </c>
    </row>
    <row r="304" spans="1:4" ht="18.75" x14ac:dyDescent="0.35">
      <c r="A304" s="32" t="s">
        <v>113</v>
      </c>
      <c r="B304" s="32">
        <f t="shared" si="0"/>
        <v>192</v>
      </c>
      <c r="C304" t="s">
        <v>5</v>
      </c>
      <c r="D304">
        <v>19</v>
      </c>
    </row>
    <row r="305" spans="1:4" ht="18.75" x14ac:dyDescent="0.35">
      <c r="A305" s="32" t="s">
        <v>113</v>
      </c>
      <c r="B305" s="32">
        <f t="shared" si="0"/>
        <v>192</v>
      </c>
      <c r="C305" t="s">
        <v>4</v>
      </c>
      <c r="D305">
        <v>26</v>
      </c>
    </row>
    <row r="306" spans="1:4" ht="18.75" x14ac:dyDescent="0.35">
      <c r="A306" s="32" t="s">
        <v>113</v>
      </c>
      <c r="B306" s="32">
        <f t="shared" si="0"/>
        <v>192</v>
      </c>
      <c r="C306" t="s">
        <v>4</v>
      </c>
      <c r="D306">
        <v>26</v>
      </c>
    </row>
    <row r="307" spans="1:4" ht="18.75" x14ac:dyDescent="0.35">
      <c r="A307" s="32" t="s">
        <v>113</v>
      </c>
      <c r="B307" s="32">
        <f t="shared" si="0"/>
        <v>192</v>
      </c>
      <c r="C307" t="s">
        <v>4</v>
      </c>
      <c r="D307">
        <v>26</v>
      </c>
    </row>
    <row r="308" spans="1:4" ht="18.75" x14ac:dyDescent="0.35">
      <c r="A308" s="32" t="s">
        <v>113</v>
      </c>
      <c r="B308" s="32">
        <f t="shared" si="0"/>
        <v>192</v>
      </c>
      <c r="C308" t="s">
        <v>3</v>
      </c>
      <c r="D308">
        <v>51</v>
      </c>
    </row>
    <row r="309" spans="1:4" ht="18.75" x14ac:dyDescent="0.35">
      <c r="A309" s="32" t="s">
        <v>113</v>
      </c>
      <c r="B309" s="32">
        <f t="shared" si="0"/>
        <v>192</v>
      </c>
      <c r="C309" t="s">
        <v>3</v>
      </c>
      <c r="D309">
        <v>51</v>
      </c>
    </row>
    <row r="310" spans="1:4" ht="18.75" x14ac:dyDescent="0.35">
      <c r="A310" s="32" t="s">
        <v>113</v>
      </c>
      <c r="B310" s="32">
        <f t="shared" si="0"/>
        <v>192</v>
      </c>
      <c r="C310" t="s">
        <v>3</v>
      </c>
      <c r="D310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0"/>
  <sheetViews>
    <sheetView topLeftCell="A70" zoomScaleNormal="100" workbookViewId="0">
      <selection activeCell="F308" sqref="F308"/>
    </sheetView>
  </sheetViews>
  <sheetFormatPr defaultRowHeight="15" x14ac:dyDescent="0.25"/>
  <cols>
    <col min="1" max="1" width="7.5" style="35" customWidth="1"/>
    <col min="2" max="2" width="11.125" style="35" customWidth="1"/>
    <col min="3" max="3" width="12.125" style="35" customWidth="1"/>
    <col min="4" max="4" width="13.125" style="35" customWidth="1"/>
    <col min="5" max="5" width="13" style="35" customWidth="1"/>
    <col min="6" max="9" width="9" style="35"/>
    <col min="10" max="19" width="3.125" style="35" customWidth="1"/>
    <col min="20" max="16384" width="9" style="35"/>
  </cols>
  <sheetData>
    <row r="1" spans="1:5" ht="18" x14ac:dyDescent="0.35">
      <c r="A1" s="44" t="s">
        <v>75</v>
      </c>
      <c r="B1" s="43"/>
      <c r="C1" s="43"/>
      <c r="D1" s="43"/>
      <c r="E1" s="46">
        <v>42044</v>
      </c>
    </row>
    <row r="2" spans="1:5" x14ac:dyDescent="0.25">
      <c r="A2" s="42"/>
      <c r="B2" s="40" t="s">
        <v>74</v>
      </c>
      <c r="C2" s="40" t="s">
        <v>73</v>
      </c>
      <c r="D2" s="40" t="s">
        <v>72</v>
      </c>
      <c r="E2" s="39" t="s">
        <v>40</v>
      </c>
    </row>
    <row r="3" spans="1:5" x14ac:dyDescent="0.25">
      <c r="A3" s="41" t="s">
        <v>71</v>
      </c>
      <c r="B3" s="40">
        <v>525</v>
      </c>
      <c r="C3" s="40">
        <v>549</v>
      </c>
      <c r="D3" s="40">
        <v>640</v>
      </c>
      <c r="E3" s="39">
        <v>509</v>
      </c>
    </row>
    <row r="4" spans="1:5" x14ac:dyDescent="0.25">
      <c r="A4" s="41" t="s">
        <v>70</v>
      </c>
      <c r="B4" s="40">
        <v>481</v>
      </c>
      <c r="C4" s="40">
        <v>532</v>
      </c>
      <c r="D4" s="40">
        <v>748</v>
      </c>
      <c r="E4" s="39">
        <v>475</v>
      </c>
    </row>
    <row r="5" spans="1:5" x14ac:dyDescent="0.25">
      <c r="A5" s="41" t="s">
        <v>7</v>
      </c>
      <c r="B5" s="40">
        <v>499</v>
      </c>
      <c r="C5" s="40">
        <v>553</v>
      </c>
      <c r="D5" s="40">
        <v>623</v>
      </c>
      <c r="E5" s="39">
        <v>528</v>
      </c>
    </row>
    <row r="6" spans="1:5" x14ac:dyDescent="0.25">
      <c r="A6" s="41" t="s">
        <v>69</v>
      </c>
      <c r="B6" s="40">
        <v>487</v>
      </c>
      <c r="C6" s="40">
        <v>544</v>
      </c>
      <c r="D6" s="40">
        <v>717</v>
      </c>
      <c r="E6" s="39">
        <v>525</v>
      </c>
    </row>
    <row r="7" spans="1:5" x14ac:dyDescent="0.25">
      <c r="A7" s="41" t="s">
        <v>68</v>
      </c>
      <c r="B7" s="40">
        <v>514</v>
      </c>
      <c r="C7" s="40">
        <v>572</v>
      </c>
      <c r="D7" s="40">
        <v>694</v>
      </c>
      <c r="E7" s="39">
        <v>541</v>
      </c>
    </row>
    <row r="8" spans="1:5" x14ac:dyDescent="0.25">
      <c r="A8" s="41" t="s">
        <v>67</v>
      </c>
      <c r="B8" s="40">
        <v>504</v>
      </c>
      <c r="C8" s="40">
        <v>623</v>
      </c>
      <c r="D8" s="40">
        <v>683</v>
      </c>
      <c r="E8" s="39">
        <v>502</v>
      </c>
    </row>
    <row r="9" spans="1:5" x14ac:dyDescent="0.25">
      <c r="A9" s="41" t="s">
        <v>66</v>
      </c>
      <c r="B9" s="40">
        <v>520</v>
      </c>
      <c r="C9" s="40">
        <v>564</v>
      </c>
      <c r="D9" s="40">
        <v>646</v>
      </c>
      <c r="E9" s="39">
        <v>524</v>
      </c>
    </row>
    <row r="10" spans="1:5" x14ac:dyDescent="0.25">
      <c r="A10" s="41" t="s">
        <v>65</v>
      </c>
      <c r="B10" s="40">
        <v>542</v>
      </c>
      <c r="C10" s="40">
        <v>564</v>
      </c>
      <c r="D10" s="40">
        <v>740</v>
      </c>
      <c r="E10" s="39">
        <v>529</v>
      </c>
    </row>
    <row r="11" spans="1:5" x14ac:dyDescent="0.25">
      <c r="A11" s="41" t="s">
        <v>64</v>
      </c>
      <c r="B11" s="40">
        <v>451</v>
      </c>
      <c r="C11" s="40">
        <v>544</v>
      </c>
      <c r="D11" s="40">
        <v>559</v>
      </c>
      <c r="E11" s="39">
        <v>504</v>
      </c>
    </row>
    <row r="12" spans="1:5" ht="15.75" thickBot="1" x14ac:dyDescent="0.3">
      <c r="A12" s="38" t="s">
        <v>63</v>
      </c>
      <c r="B12" s="37">
        <v>509</v>
      </c>
      <c r="C12" s="37">
        <v>517</v>
      </c>
      <c r="D12" s="37">
        <v>594</v>
      </c>
      <c r="E12" s="36">
        <v>504</v>
      </c>
    </row>
    <row r="13" spans="1:5" ht="15.75" thickBot="1" x14ac:dyDescent="0.3"/>
    <row r="14" spans="1:5" ht="18" x14ac:dyDescent="0.35">
      <c r="A14" s="44" t="s">
        <v>76</v>
      </c>
      <c r="B14" s="43"/>
      <c r="C14" s="43"/>
      <c r="D14" s="43"/>
      <c r="E14" s="46">
        <v>42044</v>
      </c>
    </row>
    <row r="15" spans="1:5" ht="15.75" thickBot="1" x14ac:dyDescent="0.3">
      <c r="A15" s="42"/>
      <c r="B15" s="51" t="s">
        <v>74</v>
      </c>
      <c r="C15" s="51" t="s">
        <v>73</v>
      </c>
      <c r="D15" s="51" t="s">
        <v>72</v>
      </c>
      <c r="E15" s="52" t="s">
        <v>40</v>
      </c>
    </row>
    <row r="16" spans="1:5" x14ac:dyDescent="0.25">
      <c r="A16" s="49" t="s">
        <v>71</v>
      </c>
      <c r="B16" s="53">
        <v>534</v>
      </c>
      <c r="C16" s="54">
        <v>534</v>
      </c>
      <c r="D16" s="54">
        <v>672</v>
      </c>
      <c r="E16" s="55">
        <v>509</v>
      </c>
    </row>
    <row r="17" spans="1:5" x14ac:dyDescent="0.25">
      <c r="A17" s="49" t="s">
        <v>70</v>
      </c>
      <c r="B17" s="41">
        <v>464</v>
      </c>
      <c r="C17" s="40">
        <v>515</v>
      </c>
      <c r="D17" s="40">
        <v>823</v>
      </c>
      <c r="E17" s="39">
        <v>482</v>
      </c>
    </row>
    <row r="18" spans="1:5" x14ac:dyDescent="0.25">
      <c r="A18" s="49" t="s">
        <v>7</v>
      </c>
      <c r="B18" s="41">
        <v>463</v>
      </c>
      <c r="C18" s="40">
        <v>546</v>
      </c>
      <c r="D18" s="40">
        <v>655</v>
      </c>
      <c r="E18" s="39">
        <v>508</v>
      </c>
    </row>
    <row r="19" spans="1:5" x14ac:dyDescent="0.25">
      <c r="A19" s="49" t="s">
        <v>69</v>
      </c>
      <c r="B19" s="41">
        <v>434</v>
      </c>
      <c r="C19" s="40">
        <v>681</v>
      </c>
      <c r="D19" s="40">
        <v>820</v>
      </c>
      <c r="E19" s="39">
        <v>510</v>
      </c>
    </row>
    <row r="20" spans="1:5" x14ac:dyDescent="0.25">
      <c r="A20" s="49" t="s">
        <v>68</v>
      </c>
      <c r="B20" s="41">
        <v>495</v>
      </c>
      <c r="C20" s="40">
        <v>561</v>
      </c>
      <c r="D20" s="40">
        <v>802</v>
      </c>
      <c r="E20" s="39">
        <v>519</v>
      </c>
    </row>
    <row r="21" spans="1:5" x14ac:dyDescent="0.25">
      <c r="A21" s="49" t="s">
        <v>67</v>
      </c>
      <c r="B21" s="41">
        <v>452</v>
      </c>
      <c r="C21" s="40">
        <v>540</v>
      </c>
      <c r="D21" s="40">
        <v>692</v>
      </c>
      <c r="E21" s="39">
        <v>496</v>
      </c>
    </row>
    <row r="22" spans="1:5" x14ac:dyDescent="0.25">
      <c r="A22" s="49" t="s">
        <v>66</v>
      </c>
      <c r="B22" s="41">
        <v>516</v>
      </c>
      <c r="C22" s="40">
        <v>589</v>
      </c>
      <c r="D22" s="40">
        <v>733</v>
      </c>
      <c r="E22" s="39">
        <v>531</v>
      </c>
    </row>
    <row r="23" spans="1:5" x14ac:dyDescent="0.25">
      <c r="A23" s="49" t="s">
        <v>65</v>
      </c>
      <c r="B23" s="41">
        <v>543</v>
      </c>
      <c r="C23" s="40">
        <v>580</v>
      </c>
      <c r="D23" s="40">
        <v>838</v>
      </c>
      <c r="E23" s="39">
        <v>535</v>
      </c>
    </row>
    <row r="24" spans="1:5" x14ac:dyDescent="0.25">
      <c r="A24" s="49" t="s">
        <v>64</v>
      </c>
      <c r="B24" s="41">
        <v>438</v>
      </c>
      <c r="C24" s="40">
        <v>532</v>
      </c>
      <c r="D24" s="40">
        <v>578</v>
      </c>
      <c r="E24" s="39">
        <v>496</v>
      </c>
    </row>
    <row r="25" spans="1:5" ht="15.75" thickBot="1" x14ac:dyDescent="0.3">
      <c r="A25" s="50" t="s">
        <v>63</v>
      </c>
      <c r="B25" s="38">
        <v>505</v>
      </c>
      <c r="C25" s="37">
        <v>634</v>
      </c>
      <c r="D25" s="37">
        <v>624</v>
      </c>
      <c r="E25" s="36">
        <v>500</v>
      </c>
    </row>
    <row r="26" spans="1:5" ht="15.75" thickBot="1" x14ac:dyDescent="0.3"/>
    <row r="27" spans="1:5" ht="18" x14ac:dyDescent="0.35">
      <c r="A27" s="44" t="s">
        <v>77</v>
      </c>
      <c r="B27" s="43"/>
      <c r="C27" s="43"/>
      <c r="D27" s="43"/>
      <c r="E27" s="46">
        <v>42044</v>
      </c>
    </row>
    <row r="28" spans="1:5" x14ac:dyDescent="0.25">
      <c r="A28" s="42"/>
      <c r="B28" s="40" t="s">
        <v>74</v>
      </c>
      <c r="C28" s="40" t="s">
        <v>73</v>
      </c>
      <c r="D28" s="40" t="s">
        <v>72</v>
      </c>
      <c r="E28" s="39" t="s">
        <v>40</v>
      </c>
    </row>
    <row r="29" spans="1:5" x14ac:dyDescent="0.25">
      <c r="A29" s="41" t="s">
        <v>71</v>
      </c>
      <c r="B29" s="40">
        <v>430</v>
      </c>
      <c r="C29" s="40">
        <v>560</v>
      </c>
      <c r="D29" s="40">
        <v>660</v>
      </c>
      <c r="E29" s="39">
        <v>503</v>
      </c>
    </row>
    <row r="30" spans="1:5" x14ac:dyDescent="0.25">
      <c r="A30" s="41" t="s">
        <v>70</v>
      </c>
      <c r="B30" s="40">
        <v>480</v>
      </c>
      <c r="C30" s="40">
        <v>530</v>
      </c>
      <c r="D30" s="40">
        <v>814</v>
      </c>
      <c r="E30" s="39">
        <v>480</v>
      </c>
    </row>
    <row r="31" spans="1:5" x14ac:dyDescent="0.25">
      <c r="A31" s="41" t="s">
        <v>7</v>
      </c>
      <c r="B31" s="40">
        <v>483</v>
      </c>
      <c r="C31" s="40">
        <v>560</v>
      </c>
      <c r="D31" s="40">
        <v>657</v>
      </c>
      <c r="E31" s="39">
        <v>501</v>
      </c>
    </row>
    <row r="32" spans="1:5" x14ac:dyDescent="0.25">
      <c r="A32" s="41" t="s">
        <v>69</v>
      </c>
      <c r="B32" s="40">
        <v>461</v>
      </c>
      <c r="C32" s="40">
        <v>656</v>
      </c>
      <c r="D32" s="40">
        <v>784</v>
      </c>
      <c r="E32" s="39">
        <v>510</v>
      </c>
    </row>
    <row r="33" spans="1:19" x14ac:dyDescent="0.25">
      <c r="A33" s="41" t="s">
        <v>68</v>
      </c>
      <c r="B33" s="40">
        <v>517</v>
      </c>
      <c r="C33" s="40">
        <v>562</v>
      </c>
      <c r="D33" s="40">
        <v>770</v>
      </c>
      <c r="E33" s="39">
        <v>521</v>
      </c>
    </row>
    <row r="34" spans="1:19" x14ac:dyDescent="0.25">
      <c r="A34" s="41" t="s">
        <v>67</v>
      </c>
      <c r="B34" s="40">
        <v>489</v>
      </c>
      <c r="C34" s="40">
        <v>604</v>
      </c>
      <c r="D34" s="40">
        <v>751</v>
      </c>
      <c r="E34" s="39">
        <v>515</v>
      </c>
    </row>
    <row r="35" spans="1:19" x14ac:dyDescent="0.25">
      <c r="A35" s="41" t="s">
        <v>66</v>
      </c>
      <c r="B35" s="40">
        <v>528</v>
      </c>
      <c r="C35" s="40">
        <v>580</v>
      </c>
      <c r="D35" s="40">
        <v>702</v>
      </c>
      <c r="E35" s="39">
        <v>530</v>
      </c>
    </row>
    <row r="36" spans="1:19" x14ac:dyDescent="0.25">
      <c r="A36" s="41" t="s">
        <v>65</v>
      </c>
      <c r="B36" s="40">
        <v>554</v>
      </c>
      <c r="C36" s="40">
        <v>578</v>
      </c>
      <c r="D36" s="40">
        <v>562</v>
      </c>
      <c r="E36" s="39">
        <v>520</v>
      </c>
    </row>
    <row r="37" spans="1:19" x14ac:dyDescent="0.25">
      <c r="A37" s="41" t="s">
        <v>64</v>
      </c>
      <c r="B37" s="40">
        <v>493</v>
      </c>
      <c r="C37" s="40">
        <v>571</v>
      </c>
      <c r="D37" s="40">
        <v>564</v>
      </c>
      <c r="E37" s="39">
        <v>522</v>
      </c>
    </row>
    <row r="38" spans="1:19" ht="15.75" thickBot="1" x14ac:dyDescent="0.3">
      <c r="A38" s="38" t="s">
        <v>63</v>
      </c>
      <c r="B38" s="37">
        <v>508</v>
      </c>
      <c r="C38" s="37">
        <v>617</v>
      </c>
      <c r="D38" s="37">
        <v>550</v>
      </c>
      <c r="E38" s="36">
        <v>492</v>
      </c>
    </row>
    <row r="45" spans="1:19" ht="15.75" thickBot="1" x14ac:dyDescent="0.3"/>
    <row r="46" spans="1:19" ht="18" x14ac:dyDescent="0.35">
      <c r="A46" s="44" t="s">
        <v>78</v>
      </c>
      <c r="B46" s="43"/>
      <c r="C46" s="43"/>
      <c r="D46" s="43"/>
      <c r="E46" s="46">
        <v>42044</v>
      </c>
    </row>
    <row r="47" spans="1:19" x14ac:dyDescent="0.25">
      <c r="A47" s="42"/>
      <c r="B47" s="40" t="s">
        <v>74</v>
      </c>
      <c r="C47" s="40" t="s">
        <v>73</v>
      </c>
      <c r="D47" s="40" t="s">
        <v>72</v>
      </c>
      <c r="E47" s="39" t="s">
        <v>40</v>
      </c>
    </row>
    <row r="48" spans="1:19" x14ac:dyDescent="0.25">
      <c r="A48" s="41" t="s">
        <v>71</v>
      </c>
      <c r="B48" s="40">
        <v>408</v>
      </c>
      <c r="C48" s="40">
        <v>558</v>
      </c>
      <c r="D48" s="40">
        <v>651</v>
      </c>
      <c r="E48" s="39">
        <v>525</v>
      </c>
      <c r="I48" s="47"/>
      <c r="J48" s="47">
        <v>10</v>
      </c>
      <c r="K48" s="47">
        <v>9</v>
      </c>
      <c r="L48" s="47">
        <v>8</v>
      </c>
      <c r="M48" s="47">
        <v>7</v>
      </c>
      <c r="N48" s="47">
        <v>6</v>
      </c>
      <c r="O48" s="47">
        <v>5</v>
      </c>
      <c r="P48" s="47">
        <v>4</v>
      </c>
      <c r="Q48" s="47">
        <v>3</v>
      </c>
      <c r="R48" s="47">
        <v>2</v>
      </c>
      <c r="S48" s="47">
        <v>1</v>
      </c>
    </row>
    <row r="49" spans="1:19" x14ac:dyDescent="0.25">
      <c r="A49" s="41" t="s">
        <v>70</v>
      </c>
      <c r="B49" s="40">
        <v>483</v>
      </c>
      <c r="C49" s="40">
        <v>581</v>
      </c>
      <c r="D49" s="40">
        <v>767</v>
      </c>
      <c r="E49" s="39">
        <v>485</v>
      </c>
      <c r="I49" s="47" t="s">
        <v>88</v>
      </c>
      <c r="J49" s="48" t="s">
        <v>71</v>
      </c>
      <c r="K49" s="48" t="s">
        <v>70</v>
      </c>
      <c r="L49" s="48" t="s">
        <v>7</v>
      </c>
      <c r="M49" s="48" t="s">
        <v>69</v>
      </c>
      <c r="N49" s="48" t="s">
        <v>68</v>
      </c>
      <c r="O49" s="48" t="s">
        <v>67</v>
      </c>
      <c r="P49" s="48" t="s">
        <v>66</v>
      </c>
      <c r="Q49" s="48" t="s">
        <v>65</v>
      </c>
      <c r="R49" s="48" t="s">
        <v>64</v>
      </c>
      <c r="S49" s="48" t="s">
        <v>63</v>
      </c>
    </row>
    <row r="50" spans="1:19" x14ac:dyDescent="0.25">
      <c r="A50" s="41" t="s">
        <v>7</v>
      </c>
      <c r="B50" s="40">
        <v>544</v>
      </c>
      <c r="C50" s="40">
        <v>550</v>
      </c>
      <c r="D50" s="40">
        <v>658</v>
      </c>
      <c r="E50" s="39">
        <v>525</v>
      </c>
      <c r="I50" s="47" t="s">
        <v>73</v>
      </c>
      <c r="J50" s="48" t="s">
        <v>71</v>
      </c>
      <c r="K50" s="48" t="s">
        <v>70</v>
      </c>
      <c r="L50" s="48" t="s">
        <v>7</v>
      </c>
      <c r="M50" s="48" t="s">
        <v>69</v>
      </c>
      <c r="N50" s="48" t="s">
        <v>68</v>
      </c>
      <c r="O50" s="48" t="s">
        <v>67</v>
      </c>
      <c r="P50" s="48" t="s">
        <v>66</v>
      </c>
      <c r="Q50" s="48" t="s">
        <v>65</v>
      </c>
      <c r="R50" s="48" t="s">
        <v>64</v>
      </c>
      <c r="S50" s="48" t="s">
        <v>63</v>
      </c>
    </row>
    <row r="51" spans="1:19" x14ac:dyDescent="0.25">
      <c r="A51" s="41" t="s">
        <v>69</v>
      </c>
      <c r="B51" s="40">
        <v>483</v>
      </c>
      <c r="C51" s="40">
        <v>665</v>
      </c>
      <c r="D51" s="40">
        <v>765</v>
      </c>
      <c r="E51" s="39">
        <v>556</v>
      </c>
      <c r="I51" s="47" t="s">
        <v>9</v>
      </c>
      <c r="J51" s="48" t="s">
        <v>71</v>
      </c>
      <c r="K51" s="48" t="s">
        <v>70</v>
      </c>
      <c r="L51" s="48" t="s">
        <v>7</v>
      </c>
      <c r="M51" s="48" t="s">
        <v>69</v>
      </c>
      <c r="N51" s="48" t="s">
        <v>68</v>
      </c>
      <c r="O51" s="48" t="s">
        <v>67</v>
      </c>
      <c r="P51" s="48" t="s">
        <v>66</v>
      </c>
      <c r="Q51" s="48" t="s">
        <v>65</v>
      </c>
      <c r="R51" s="48" t="s">
        <v>64</v>
      </c>
      <c r="S51" s="48" t="s">
        <v>63</v>
      </c>
    </row>
    <row r="52" spans="1:19" x14ac:dyDescent="0.25">
      <c r="A52" s="41" t="s">
        <v>68</v>
      </c>
      <c r="B52" s="62">
        <v>611</v>
      </c>
      <c r="C52" s="40">
        <v>565</v>
      </c>
      <c r="D52" s="40">
        <v>785</v>
      </c>
      <c r="E52" s="39">
        <v>511</v>
      </c>
      <c r="I52" s="47" t="s">
        <v>89</v>
      </c>
      <c r="J52" s="48"/>
      <c r="K52" s="48"/>
      <c r="L52" s="48"/>
      <c r="M52" s="48"/>
      <c r="N52" s="48"/>
      <c r="O52" s="48"/>
      <c r="P52" s="48"/>
      <c r="Q52" s="48"/>
      <c r="R52" s="48"/>
      <c r="S52" s="48"/>
    </row>
    <row r="53" spans="1:19" x14ac:dyDescent="0.25">
      <c r="A53" s="41" t="s">
        <v>67</v>
      </c>
      <c r="B53" s="40">
        <v>494</v>
      </c>
      <c r="C53" s="40">
        <v>605</v>
      </c>
      <c r="D53" s="40">
        <v>733</v>
      </c>
      <c r="E53" s="39">
        <v>506</v>
      </c>
      <c r="I53" s="47" t="s">
        <v>89</v>
      </c>
      <c r="J53" s="48"/>
      <c r="K53" s="48"/>
      <c r="L53" s="48"/>
      <c r="M53" s="48"/>
      <c r="N53" s="48"/>
      <c r="O53" s="48"/>
      <c r="P53" s="48"/>
      <c r="Q53" s="48"/>
      <c r="R53" s="48"/>
      <c r="S53" s="48"/>
    </row>
    <row r="54" spans="1:19" x14ac:dyDescent="0.25">
      <c r="A54" s="41" t="s">
        <v>66</v>
      </c>
      <c r="B54" s="62">
        <v>696</v>
      </c>
      <c r="C54" s="40">
        <v>565</v>
      </c>
      <c r="D54" s="40">
        <v>701</v>
      </c>
      <c r="E54" s="39">
        <v>521</v>
      </c>
      <c r="I54" s="47" t="s">
        <v>89</v>
      </c>
      <c r="J54" s="48"/>
      <c r="K54" s="48"/>
      <c r="L54" s="48"/>
      <c r="M54" s="48"/>
      <c r="N54" s="48"/>
      <c r="O54" s="48"/>
      <c r="P54" s="48"/>
      <c r="Q54" s="48"/>
      <c r="R54" s="48"/>
      <c r="S54" s="48"/>
    </row>
    <row r="55" spans="1:19" x14ac:dyDescent="0.25">
      <c r="A55" s="41" t="s">
        <v>65</v>
      </c>
      <c r="B55" s="40">
        <v>578</v>
      </c>
      <c r="C55" s="40">
        <v>568</v>
      </c>
      <c r="D55" s="40">
        <v>819</v>
      </c>
      <c r="E55" s="39">
        <v>649</v>
      </c>
      <c r="I55" s="47" t="s">
        <v>89</v>
      </c>
      <c r="J55" s="48"/>
      <c r="K55" s="48"/>
      <c r="L55" s="48"/>
      <c r="M55" s="48"/>
      <c r="N55" s="48"/>
      <c r="O55" s="48"/>
      <c r="P55" s="48"/>
      <c r="Q55" s="48"/>
      <c r="R55" s="48"/>
      <c r="S55" s="48"/>
    </row>
    <row r="56" spans="1:19" x14ac:dyDescent="0.25">
      <c r="A56" s="41" t="s">
        <v>64</v>
      </c>
      <c r="B56" s="40">
        <v>488</v>
      </c>
      <c r="C56" s="40">
        <v>532</v>
      </c>
      <c r="D56" s="40">
        <v>573</v>
      </c>
      <c r="E56" s="39">
        <v>502</v>
      </c>
      <c r="I56" s="47" t="s">
        <v>89</v>
      </c>
      <c r="J56" s="48"/>
      <c r="K56" s="48"/>
      <c r="L56" s="48"/>
      <c r="M56" s="48"/>
      <c r="N56" s="48"/>
      <c r="O56" s="48"/>
      <c r="P56" s="48"/>
      <c r="Q56" s="48"/>
      <c r="R56" s="48"/>
      <c r="S56" s="48"/>
    </row>
    <row r="57" spans="1:19" ht="15.75" thickBot="1" x14ac:dyDescent="0.3">
      <c r="A57" s="38" t="s">
        <v>63</v>
      </c>
      <c r="B57" s="37">
        <v>526</v>
      </c>
      <c r="C57" s="37">
        <v>590</v>
      </c>
      <c r="D57" s="37">
        <v>631</v>
      </c>
      <c r="E57" s="36">
        <v>559</v>
      </c>
      <c r="I57" s="47" t="s">
        <v>40</v>
      </c>
      <c r="J57" s="48" t="s">
        <v>71</v>
      </c>
      <c r="K57" s="48" t="s">
        <v>70</v>
      </c>
      <c r="L57" s="48" t="s">
        <v>7</v>
      </c>
      <c r="M57" s="48" t="s">
        <v>69</v>
      </c>
      <c r="N57" s="48" t="s">
        <v>68</v>
      </c>
      <c r="O57" s="48" t="s">
        <v>67</v>
      </c>
      <c r="P57" s="48" t="s">
        <v>66</v>
      </c>
      <c r="Q57" s="48" t="s">
        <v>65</v>
      </c>
      <c r="R57" s="48" t="s">
        <v>64</v>
      </c>
      <c r="S57" s="48" t="s">
        <v>63</v>
      </c>
    </row>
    <row r="58" spans="1:19" ht="15.75" thickBot="1" x14ac:dyDescent="0.3"/>
    <row r="59" spans="1:19" ht="18" x14ac:dyDescent="0.35">
      <c r="A59" s="44" t="s">
        <v>80</v>
      </c>
      <c r="B59" s="43"/>
      <c r="C59" s="43"/>
      <c r="D59" s="43"/>
      <c r="E59" s="46">
        <v>42045</v>
      </c>
      <c r="J59" s="60" t="s">
        <v>88</v>
      </c>
      <c r="K59" s="60" t="s">
        <v>74</v>
      </c>
      <c r="L59" s="60" t="s">
        <v>110</v>
      </c>
      <c r="M59" s="60" t="s">
        <v>73</v>
      </c>
      <c r="N59" s="60" t="s">
        <v>72</v>
      </c>
      <c r="O59" s="60" t="s">
        <v>111</v>
      </c>
      <c r="R59" s="60" t="s">
        <v>112</v>
      </c>
      <c r="S59" s="60" t="s">
        <v>112</v>
      </c>
    </row>
    <row r="60" spans="1:19" x14ac:dyDescent="0.25">
      <c r="A60" s="42"/>
      <c r="B60" s="40" t="s">
        <v>74</v>
      </c>
      <c r="C60" s="40" t="s">
        <v>73</v>
      </c>
      <c r="D60" s="40" t="s">
        <v>72</v>
      </c>
      <c r="E60" s="39" t="s">
        <v>40</v>
      </c>
      <c r="J60" s="48" t="s">
        <v>71</v>
      </c>
      <c r="K60" s="48" t="s">
        <v>71</v>
      </c>
      <c r="L60" s="65" t="s">
        <v>71</v>
      </c>
      <c r="M60" s="65" t="s">
        <v>71</v>
      </c>
      <c r="N60" s="66" t="s">
        <v>71</v>
      </c>
      <c r="O60" s="66" t="s">
        <v>71</v>
      </c>
      <c r="P60" s="48"/>
      <c r="Q60" s="48"/>
      <c r="R60" s="67" t="s">
        <v>71</v>
      </c>
      <c r="S60" s="67" t="s">
        <v>71</v>
      </c>
    </row>
    <row r="61" spans="1:19" x14ac:dyDescent="0.25">
      <c r="A61" s="41" t="s">
        <v>71</v>
      </c>
      <c r="B61" s="40">
        <v>460</v>
      </c>
      <c r="C61" s="40">
        <v>576</v>
      </c>
      <c r="D61" s="40">
        <v>633</v>
      </c>
      <c r="E61" s="39">
        <v>553</v>
      </c>
      <c r="J61" s="48" t="s">
        <v>70</v>
      </c>
      <c r="K61" s="48" t="s">
        <v>70</v>
      </c>
      <c r="L61" s="65" t="s">
        <v>70</v>
      </c>
      <c r="M61" s="65" t="s">
        <v>70</v>
      </c>
      <c r="N61" s="66" t="s">
        <v>70</v>
      </c>
      <c r="O61" s="66" t="s">
        <v>70</v>
      </c>
      <c r="P61" s="48"/>
      <c r="Q61" s="48"/>
      <c r="R61" s="67" t="s">
        <v>70</v>
      </c>
      <c r="S61" s="67" t="s">
        <v>70</v>
      </c>
    </row>
    <row r="62" spans="1:19" x14ac:dyDescent="0.25">
      <c r="A62" s="41" t="s">
        <v>70</v>
      </c>
      <c r="B62" s="40">
        <v>491</v>
      </c>
      <c r="C62" s="40">
        <v>596</v>
      </c>
      <c r="D62" s="40">
        <v>729</v>
      </c>
      <c r="E62" s="39">
        <v>588</v>
      </c>
      <c r="J62" s="48" t="s">
        <v>7</v>
      </c>
      <c r="K62" s="48" t="s">
        <v>7</v>
      </c>
      <c r="L62" s="65" t="s">
        <v>7</v>
      </c>
      <c r="M62" s="65" t="s">
        <v>7</v>
      </c>
      <c r="N62" s="66" t="s">
        <v>7</v>
      </c>
      <c r="O62" s="66" t="s">
        <v>7</v>
      </c>
      <c r="P62" s="48"/>
      <c r="Q62" s="48"/>
      <c r="R62" s="67" t="s">
        <v>7</v>
      </c>
      <c r="S62" s="67" t="s">
        <v>7</v>
      </c>
    </row>
    <row r="63" spans="1:19" x14ac:dyDescent="0.25">
      <c r="A63" s="41" t="s">
        <v>7</v>
      </c>
      <c r="B63" s="40">
        <v>696</v>
      </c>
      <c r="C63" s="40">
        <v>547</v>
      </c>
      <c r="D63" s="40">
        <v>747</v>
      </c>
      <c r="E63" s="39">
        <v>519</v>
      </c>
      <c r="J63" s="48" t="s">
        <v>69</v>
      </c>
      <c r="K63" s="48" t="s">
        <v>69</v>
      </c>
      <c r="L63" s="65" t="s">
        <v>69</v>
      </c>
      <c r="M63" s="65" t="s">
        <v>69</v>
      </c>
      <c r="N63" s="66" t="s">
        <v>69</v>
      </c>
      <c r="O63" s="66" t="s">
        <v>69</v>
      </c>
      <c r="P63" s="48"/>
      <c r="Q63" s="48"/>
      <c r="R63" s="67" t="s">
        <v>69</v>
      </c>
      <c r="S63" s="67" t="s">
        <v>69</v>
      </c>
    </row>
    <row r="64" spans="1:19" x14ac:dyDescent="0.25">
      <c r="A64" s="41" t="s">
        <v>69</v>
      </c>
      <c r="B64" s="40">
        <v>528</v>
      </c>
      <c r="C64" s="40">
        <v>755</v>
      </c>
      <c r="D64" s="40">
        <v>719</v>
      </c>
      <c r="E64" s="39">
        <v>533</v>
      </c>
      <c r="J64" s="48" t="s">
        <v>68</v>
      </c>
      <c r="K64" s="48" t="s">
        <v>68</v>
      </c>
      <c r="L64" s="65" t="s">
        <v>68</v>
      </c>
      <c r="M64" s="65" t="s">
        <v>68</v>
      </c>
      <c r="N64" s="66" t="s">
        <v>68</v>
      </c>
      <c r="O64" s="66" t="s">
        <v>68</v>
      </c>
      <c r="P64" s="48"/>
      <c r="Q64" s="48"/>
      <c r="R64" s="67" t="s">
        <v>68</v>
      </c>
      <c r="S64" s="67" t="s">
        <v>68</v>
      </c>
    </row>
    <row r="65" spans="1:19" x14ac:dyDescent="0.25">
      <c r="A65" s="41" t="s">
        <v>68</v>
      </c>
      <c r="B65" s="40">
        <v>509</v>
      </c>
      <c r="C65" s="40">
        <v>586</v>
      </c>
      <c r="D65" s="40">
        <v>767</v>
      </c>
      <c r="E65" s="39">
        <v>509</v>
      </c>
      <c r="J65" s="48" t="s">
        <v>67</v>
      </c>
      <c r="K65" s="48" t="s">
        <v>67</v>
      </c>
      <c r="L65" s="65" t="s">
        <v>67</v>
      </c>
      <c r="M65" s="65" t="s">
        <v>67</v>
      </c>
      <c r="N65" s="66" t="s">
        <v>67</v>
      </c>
      <c r="O65" s="66" t="s">
        <v>67</v>
      </c>
      <c r="P65" s="48"/>
      <c r="Q65" s="48"/>
      <c r="R65" s="67" t="s">
        <v>67</v>
      </c>
      <c r="S65" s="67" t="s">
        <v>67</v>
      </c>
    </row>
    <row r="66" spans="1:19" x14ac:dyDescent="0.25">
      <c r="A66" s="41" t="s">
        <v>67</v>
      </c>
      <c r="B66" s="40">
        <v>495</v>
      </c>
      <c r="C66" s="40">
        <v>606</v>
      </c>
      <c r="D66" s="40">
        <v>694</v>
      </c>
      <c r="E66" s="39">
        <v>511</v>
      </c>
      <c r="J66" s="48" t="s">
        <v>66</v>
      </c>
      <c r="K66" s="48" t="s">
        <v>66</v>
      </c>
      <c r="L66" s="65" t="s">
        <v>66</v>
      </c>
      <c r="M66" s="65" t="s">
        <v>66</v>
      </c>
      <c r="N66" s="66" t="s">
        <v>66</v>
      </c>
      <c r="O66" s="66" t="s">
        <v>66</v>
      </c>
      <c r="P66" s="48"/>
      <c r="Q66" s="48"/>
      <c r="R66" s="67" t="s">
        <v>66</v>
      </c>
      <c r="S66" s="67" t="s">
        <v>66</v>
      </c>
    </row>
    <row r="67" spans="1:19" x14ac:dyDescent="0.25">
      <c r="A67" s="41" t="s">
        <v>66</v>
      </c>
      <c r="B67" s="40">
        <v>559</v>
      </c>
      <c r="C67" s="40">
        <v>566</v>
      </c>
      <c r="D67" s="40">
        <v>776</v>
      </c>
      <c r="E67" s="39">
        <v>512</v>
      </c>
      <c r="J67" s="48" t="s">
        <v>65</v>
      </c>
      <c r="K67" s="48" t="s">
        <v>65</v>
      </c>
      <c r="L67" s="65" t="s">
        <v>65</v>
      </c>
      <c r="M67" s="65" t="s">
        <v>65</v>
      </c>
      <c r="N67" s="66" t="s">
        <v>65</v>
      </c>
      <c r="O67" s="66" t="s">
        <v>65</v>
      </c>
      <c r="P67" s="48"/>
      <c r="Q67" s="48"/>
      <c r="R67" s="67" t="s">
        <v>65</v>
      </c>
      <c r="S67" s="67" t="s">
        <v>65</v>
      </c>
    </row>
    <row r="68" spans="1:19" x14ac:dyDescent="0.25">
      <c r="A68" s="41" t="s">
        <v>65</v>
      </c>
      <c r="B68" s="62">
        <v>617</v>
      </c>
      <c r="C68" s="40">
        <v>548</v>
      </c>
      <c r="D68" s="40">
        <v>775</v>
      </c>
      <c r="E68" s="39">
        <v>607</v>
      </c>
      <c r="J68" s="48" t="s">
        <v>64</v>
      </c>
      <c r="K68" s="48" t="s">
        <v>64</v>
      </c>
      <c r="L68" s="65" t="s">
        <v>64</v>
      </c>
      <c r="M68" s="65" t="s">
        <v>64</v>
      </c>
      <c r="N68" s="66" t="s">
        <v>64</v>
      </c>
      <c r="O68" s="66" t="s">
        <v>64</v>
      </c>
      <c r="P68" s="48"/>
      <c r="Q68" s="48"/>
      <c r="R68" s="67" t="s">
        <v>64</v>
      </c>
      <c r="S68" s="67" t="s">
        <v>64</v>
      </c>
    </row>
    <row r="69" spans="1:19" x14ac:dyDescent="0.25">
      <c r="A69" s="41" t="s">
        <v>64</v>
      </c>
      <c r="B69" s="40">
        <v>573</v>
      </c>
      <c r="C69" s="40">
        <v>539</v>
      </c>
      <c r="D69" s="40">
        <v>634</v>
      </c>
      <c r="E69" s="39">
        <v>523</v>
      </c>
      <c r="J69" s="48" t="s">
        <v>63</v>
      </c>
      <c r="K69" s="48" t="s">
        <v>63</v>
      </c>
      <c r="L69" s="65" t="s">
        <v>63</v>
      </c>
      <c r="M69" s="65" t="s">
        <v>63</v>
      </c>
      <c r="N69" s="66" t="s">
        <v>63</v>
      </c>
      <c r="O69" s="66" t="s">
        <v>63</v>
      </c>
      <c r="P69" s="40"/>
      <c r="Q69" s="40"/>
      <c r="R69" s="67" t="s">
        <v>63</v>
      </c>
      <c r="S69" s="67" t="s">
        <v>63</v>
      </c>
    </row>
    <row r="70" spans="1:19" ht="15.75" thickBot="1" x14ac:dyDescent="0.3">
      <c r="A70" s="38" t="s">
        <v>63</v>
      </c>
      <c r="B70" s="37">
        <v>529</v>
      </c>
      <c r="C70" s="37">
        <v>604</v>
      </c>
      <c r="D70" s="37">
        <v>664</v>
      </c>
      <c r="E70" s="36">
        <v>522</v>
      </c>
    </row>
    <row r="71" spans="1:19" ht="15.75" thickBot="1" x14ac:dyDescent="0.3"/>
    <row r="72" spans="1:19" ht="18" x14ac:dyDescent="0.35">
      <c r="A72" s="44" t="s">
        <v>79</v>
      </c>
      <c r="B72" s="43"/>
      <c r="C72" s="43"/>
      <c r="D72" s="43"/>
      <c r="E72" s="46">
        <v>42045</v>
      </c>
    </row>
    <row r="73" spans="1:19" x14ac:dyDescent="0.25">
      <c r="A73" s="42"/>
      <c r="B73" s="40" t="s">
        <v>74</v>
      </c>
      <c r="C73" s="40" t="s">
        <v>73</v>
      </c>
      <c r="D73" s="40" t="s">
        <v>72</v>
      </c>
      <c r="E73" s="39" t="s">
        <v>40</v>
      </c>
    </row>
    <row r="74" spans="1:19" x14ac:dyDescent="0.25">
      <c r="A74" s="41" t="s">
        <v>71</v>
      </c>
      <c r="B74" s="40">
        <v>522</v>
      </c>
      <c r="C74" s="56">
        <v>617</v>
      </c>
      <c r="D74" s="40">
        <v>639</v>
      </c>
      <c r="E74" s="39">
        <v>615</v>
      </c>
    </row>
    <row r="75" spans="1:19" x14ac:dyDescent="0.25">
      <c r="A75" s="41" t="s">
        <v>70</v>
      </c>
      <c r="B75" s="40">
        <v>568</v>
      </c>
      <c r="C75" s="40">
        <v>635</v>
      </c>
      <c r="D75" s="40">
        <v>791</v>
      </c>
      <c r="E75" s="39">
        <v>645</v>
      </c>
    </row>
    <row r="76" spans="1:19" x14ac:dyDescent="0.25">
      <c r="A76" s="41" t="s">
        <v>7</v>
      </c>
      <c r="B76" s="62">
        <v>661</v>
      </c>
      <c r="C76" s="40">
        <v>578</v>
      </c>
      <c r="D76" s="40">
        <v>745</v>
      </c>
      <c r="E76" s="39">
        <v>540</v>
      </c>
    </row>
    <row r="77" spans="1:19" x14ac:dyDescent="0.25">
      <c r="A77" s="41" t="s">
        <v>69</v>
      </c>
      <c r="B77" s="40">
        <v>578</v>
      </c>
      <c r="C77" s="40">
        <v>802</v>
      </c>
      <c r="D77" s="40">
        <v>773</v>
      </c>
      <c r="E77" s="39">
        <v>571</v>
      </c>
    </row>
    <row r="78" spans="1:19" x14ac:dyDescent="0.25">
      <c r="A78" s="41" t="s">
        <v>68</v>
      </c>
      <c r="B78" s="40">
        <v>535</v>
      </c>
      <c r="C78" s="40">
        <v>641</v>
      </c>
      <c r="D78" s="40">
        <v>739</v>
      </c>
      <c r="E78" s="39">
        <v>526</v>
      </c>
    </row>
    <row r="79" spans="1:19" x14ac:dyDescent="0.25">
      <c r="A79" s="41" t="s">
        <v>67</v>
      </c>
      <c r="B79" s="40">
        <v>491</v>
      </c>
      <c r="C79" s="40">
        <v>624</v>
      </c>
      <c r="D79" s="40">
        <v>690</v>
      </c>
      <c r="E79" s="39">
        <v>536</v>
      </c>
    </row>
    <row r="80" spans="1:19" x14ac:dyDescent="0.25">
      <c r="A80" s="41" t="s">
        <v>66</v>
      </c>
      <c r="B80" s="40">
        <v>542</v>
      </c>
      <c r="C80" s="40">
        <v>608</v>
      </c>
      <c r="D80" s="40">
        <v>762</v>
      </c>
      <c r="E80" s="39">
        <v>525</v>
      </c>
    </row>
    <row r="81" spans="1:5" x14ac:dyDescent="0.25">
      <c r="A81" s="41" t="s">
        <v>65</v>
      </c>
      <c r="B81" s="40">
        <v>598</v>
      </c>
      <c r="C81" s="40">
        <v>592</v>
      </c>
      <c r="D81" s="40">
        <v>742</v>
      </c>
      <c r="E81" s="39">
        <v>705</v>
      </c>
    </row>
    <row r="82" spans="1:5" x14ac:dyDescent="0.25">
      <c r="A82" s="41" t="s">
        <v>64</v>
      </c>
      <c r="B82" s="40">
        <v>559</v>
      </c>
      <c r="C82" s="40">
        <v>567</v>
      </c>
      <c r="D82" s="40">
        <v>659</v>
      </c>
      <c r="E82" s="39">
        <v>527</v>
      </c>
    </row>
    <row r="83" spans="1:5" ht="15.75" thickBot="1" x14ac:dyDescent="0.3">
      <c r="A83" s="38" t="s">
        <v>63</v>
      </c>
      <c r="B83" s="37">
        <v>515</v>
      </c>
      <c r="C83" s="37">
        <v>611</v>
      </c>
      <c r="D83" s="37">
        <v>665</v>
      </c>
      <c r="E83" s="36">
        <v>526</v>
      </c>
    </row>
    <row r="90" spans="1:5" ht="15.75" thickBot="1" x14ac:dyDescent="0.3"/>
    <row r="91" spans="1:5" ht="18" x14ac:dyDescent="0.35">
      <c r="A91" s="44" t="s">
        <v>81</v>
      </c>
      <c r="B91" s="43"/>
      <c r="C91" s="43"/>
      <c r="D91" s="43"/>
      <c r="E91" s="46">
        <v>42045</v>
      </c>
    </row>
    <row r="92" spans="1:5" x14ac:dyDescent="0.25">
      <c r="A92" s="42"/>
      <c r="B92" s="40" t="s">
        <v>74</v>
      </c>
      <c r="C92" s="40" t="s">
        <v>73</v>
      </c>
      <c r="D92" s="40" t="s">
        <v>72</v>
      </c>
      <c r="E92" s="39" t="s">
        <v>40</v>
      </c>
    </row>
    <row r="93" spans="1:5" x14ac:dyDescent="0.25">
      <c r="A93" s="41" t="s">
        <v>71</v>
      </c>
      <c r="B93" s="40">
        <v>480</v>
      </c>
      <c r="C93" s="40">
        <v>633</v>
      </c>
      <c r="D93" s="40">
        <v>631</v>
      </c>
      <c r="E93" s="39">
        <v>590</v>
      </c>
    </row>
    <row r="94" spans="1:5" x14ac:dyDescent="0.25">
      <c r="A94" s="41" t="s">
        <v>70</v>
      </c>
      <c r="B94" s="40">
        <v>551</v>
      </c>
      <c r="C94" s="40">
        <v>838</v>
      </c>
      <c r="D94" s="40">
        <v>819</v>
      </c>
      <c r="E94" s="39">
        <v>631</v>
      </c>
    </row>
    <row r="95" spans="1:5" x14ac:dyDescent="0.25">
      <c r="A95" s="41" t="s">
        <v>7</v>
      </c>
      <c r="B95" s="40">
        <v>598</v>
      </c>
      <c r="C95" s="40">
        <v>638</v>
      </c>
      <c r="D95" s="40">
        <v>718</v>
      </c>
      <c r="E95" s="39">
        <v>683</v>
      </c>
    </row>
    <row r="96" spans="1:5" x14ac:dyDescent="0.25">
      <c r="A96" s="41" t="s">
        <v>69</v>
      </c>
      <c r="B96" s="40">
        <v>594</v>
      </c>
      <c r="C96" s="40">
        <v>644</v>
      </c>
      <c r="D96" s="40">
        <v>693</v>
      </c>
      <c r="E96" s="39">
        <v>670</v>
      </c>
    </row>
    <row r="97" spans="1:5" x14ac:dyDescent="0.25">
      <c r="A97" s="41" t="s">
        <v>68</v>
      </c>
      <c r="B97" s="40">
        <v>529</v>
      </c>
      <c r="C97" s="40">
        <v>604</v>
      </c>
      <c r="D97" s="40">
        <v>688</v>
      </c>
      <c r="E97" s="39">
        <v>589</v>
      </c>
    </row>
    <row r="98" spans="1:5" x14ac:dyDescent="0.25">
      <c r="A98" s="41" t="s">
        <v>67</v>
      </c>
      <c r="B98" s="40">
        <v>535</v>
      </c>
      <c r="C98" s="40">
        <v>600</v>
      </c>
      <c r="D98" s="40">
        <v>649</v>
      </c>
      <c r="E98" s="39">
        <v>725</v>
      </c>
    </row>
    <row r="99" spans="1:5" x14ac:dyDescent="0.25">
      <c r="A99" s="41" t="s">
        <v>66</v>
      </c>
      <c r="B99" s="40">
        <v>526</v>
      </c>
      <c r="C99" s="40">
        <v>783</v>
      </c>
      <c r="D99" s="40">
        <v>795</v>
      </c>
      <c r="E99" s="39">
        <v>602</v>
      </c>
    </row>
    <row r="100" spans="1:5" x14ac:dyDescent="0.25">
      <c r="A100" s="41" t="s">
        <v>65</v>
      </c>
      <c r="B100" s="40">
        <v>556</v>
      </c>
      <c r="C100" s="40">
        <v>577</v>
      </c>
      <c r="D100" s="40">
        <v>690</v>
      </c>
      <c r="E100" s="39">
        <v>641</v>
      </c>
    </row>
    <row r="101" spans="1:5" x14ac:dyDescent="0.25">
      <c r="A101" s="41" t="s">
        <v>64</v>
      </c>
      <c r="B101" s="40">
        <v>564</v>
      </c>
      <c r="C101" s="40">
        <v>733</v>
      </c>
      <c r="D101" s="40">
        <v>775</v>
      </c>
      <c r="E101" s="39">
        <v>618</v>
      </c>
    </row>
    <row r="102" spans="1:5" ht="15.75" thickBot="1" x14ac:dyDescent="0.3">
      <c r="A102" s="38" t="s">
        <v>63</v>
      </c>
      <c r="B102" s="37">
        <v>513</v>
      </c>
      <c r="C102" s="37">
        <v>620</v>
      </c>
      <c r="D102" s="37">
        <v>734</v>
      </c>
      <c r="E102" s="36">
        <v>537</v>
      </c>
    </row>
    <row r="103" spans="1:5" ht="15.75" thickBot="1" x14ac:dyDescent="0.3"/>
    <row r="104" spans="1:5" ht="18" x14ac:dyDescent="0.35">
      <c r="A104" s="44" t="s">
        <v>83</v>
      </c>
      <c r="B104" s="43"/>
      <c r="C104" s="43"/>
      <c r="D104" s="43"/>
      <c r="E104" s="46">
        <v>42046</v>
      </c>
    </row>
    <row r="105" spans="1:5" x14ac:dyDescent="0.25">
      <c r="A105" s="42"/>
      <c r="B105" s="40" t="s">
        <v>74</v>
      </c>
      <c r="C105" s="40" t="s">
        <v>73</v>
      </c>
      <c r="D105" s="40" t="s">
        <v>72</v>
      </c>
      <c r="E105" s="39" t="s">
        <v>40</v>
      </c>
    </row>
    <row r="106" spans="1:5" x14ac:dyDescent="0.25">
      <c r="A106" s="41" t="s">
        <v>71</v>
      </c>
      <c r="B106" s="40">
        <v>504</v>
      </c>
      <c r="C106" s="40">
        <v>709</v>
      </c>
      <c r="D106" s="40">
        <v>654</v>
      </c>
      <c r="E106" s="39">
        <v>734</v>
      </c>
    </row>
    <row r="107" spans="1:5" x14ac:dyDescent="0.25">
      <c r="A107" s="41" t="s">
        <v>70</v>
      </c>
      <c r="B107" s="40">
        <v>579</v>
      </c>
      <c r="C107" s="40">
        <v>1045</v>
      </c>
      <c r="D107" s="40">
        <v>1043</v>
      </c>
      <c r="E107" s="39">
        <v>952</v>
      </c>
    </row>
    <row r="108" spans="1:5" x14ac:dyDescent="0.25">
      <c r="A108" s="41" t="s">
        <v>7</v>
      </c>
      <c r="B108" s="62">
        <v>613</v>
      </c>
      <c r="C108" s="40">
        <v>698</v>
      </c>
      <c r="D108" s="40">
        <v>766</v>
      </c>
      <c r="E108" s="39">
        <v>670</v>
      </c>
    </row>
    <row r="109" spans="1:5" x14ac:dyDescent="0.25">
      <c r="A109" s="41" t="s">
        <v>69</v>
      </c>
      <c r="B109" s="62">
        <v>637</v>
      </c>
      <c r="C109" s="40">
        <v>668</v>
      </c>
      <c r="D109" s="40">
        <v>706</v>
      </c>
      <c r="E109" s="39">
        <v>883</v>
      </c>
    </row>
    <row r="110" spans="1:5" x14ac:dyDescent="0.25">
      <c r="A110" s="41" t="s">
        <v>68</v>
      </c>
      <c r="B110" s="40">
        <v>512</v>
      </c>
      <c r="C110" s="40">
        <v>635</v>
      </c>
      <c r="D110" s="40">
        <v>688</v>
      </c>
      <c r="E110" s="39">
        <v>811</v>
      </c>
    </row>
    <row r="111" spans="1:5" x14ac:dyDescent="0.25">
      <c r="A111" s="41" t="s">
        <v>67</v>
      </c>
      <c r="B111" s="62">
        <v>633</v>
      </c>
      <c r="C111" s="40">
        <v>609</v>
      </c>
      <c r="D111" s="40">
        <v>783</v>
      </c>
      <c r="E111" s="39">
        <v>930</v>
      </c>
    </row>
    <row r="112" spans="1:5" x14ac:dyDescent="0.25">
      <c r="A112" s="41" t="s">
        <v>66</v>
      </c>
      <c r="B112" s="40">
        <v>525</v>
      </c>
      <c r="C112" s="40">
        <v>774</v>
      </c>
      <c r="D112" s="40">
        <v>854</v>
      </c>
      <c r="E112" s="39">
        <v>820</v>
      </c>
    </row>
    <row r="113" spans="1:5" x14ac:dyDescent="0.25">
      <c r="A113" s="41" t="s">
        <v>65</v>
      </c>
      <c r="B113" s="62">
        <v>645</v>
      </c>
      <c r="C113" s="40">
        <v>707</v>
      </c>
      <c r="D113" s="40">
        <v>968</v>
      </c>
      <c r="E113" s="39">
        <v>650</v>
      </c>
    </row>
    <row r="114" spans="1:5" x14ac:dyDescent="0.25">
      <c r="A114" s="41" t="s">
        <v>64</v>
      </c>
      <c r="B114" s="40">
        <v>561</v>
      </c>
      <c r="C114" s="40">
        <v>861</v>
      </c>
      <c r="D114" s="40">
        <v>817</v>
      </c>
      <c r="E114" s="39">
        <v>874</v>
      </c>
    </row>
    <row r="115" spans="1:5" ht="15.75" thickBot="1" x14ac:dyDescent="0.3">
      <c r="A115" s="38" t="s">
        <v>63</v>
      </c>
      <c r="B115" s="37">
        <v>521</v>
      </c>
      <c r="C115" s="37">
        <v>902</v>
      </c>
      <c r="D115" s="37">
        <v>929</v>
      </c>
      <c r="E115" s="36">
        <v>620</v>
      </c>
    </row>
    <row r="116" spans="1:5" ht="15.75" thickBot="1" x14ac:dyDescent="0.3"/>
    <row r="117" spans="1:5" ht="18" x14ac:dyDescent="0.35">
      <c r="A117" s="44" t="s">
        <v>82</v>
      </c>
      <c r="B117" s="43"/>
      <c r="C117" s="43"/>
      <c r="D117" s="43"/>
      <c r="E117" s="46">
        <v>42047</v>
      </c>
    </row>
    <row r="118" spans="1:5" x14ac:dyDescent="0.25">
      <c r="A118" s="42"/>
      <c r="B118" s="40" t="s">
        <v>74</v>
      </c>
      <c r="C118" s="40" t="s">
        <v>73</v>
      </c>
      <c r="D118" s="40" t="s">
        <v>72</v>
      </c>
      <c r="E118" s="39" t="s">
        <v>40</v>
      </c>
    </row>
    <row r="119" spans="1:5" x14ac:dyDescent="0.25">
      <c r="A119" s="41" t="s">
        <v>71</v>
      </c>
      <c r="B119" s="40">
        <v>494</v>
      </c>
      <c r="C119" s="40">
        <v>684</v>
      </c>
      <c r="D119" s="40">
        <v>642</v>
      </c>
      <c r="E119" s="39">
        <v>815</v>
      </c>
    </row>
    <row r="120" spans="1:5" x14ac:dyDescent="0.25">
      <c r="A120" s="41" t="s">
        <v>70</v>
      </c>
      <c r="B120" s="40">
        <v>551</v>
      </c>
      <c r="C120" s="40">
        <v>1020</v>
      </c>
      <c r="D120" s="40">
        <v>1094</v>
      </c>
      <c r="E120" s="39">
        <v>2100</v>
      </c>
    </row>
    <row r="121" spans="1:5" x14ac:dyDescent="0.25">
      <c r="A121" s="41" t="s">
        <v>7</v>
      </c>
      <c r="B121" s="40">
        <v>568</v>
      </c>
      <c r="C121" s="40">
        <v>659</v>
      </c>
      <c r="D121" s="40">
        <v>748</v>
      </c>
      <c r="E121" s="39">
        <v>1405</v>
      </c>
    </row>
    <row r="122" spans="1:5" x14ac:dyDescent="0.25">
      <c r="A122" s="41" t="s">
        <v>69</v>
      </c>
      <c r="B122" s="40">
        <v>588</v>
      </c>
      <c r="C122" s="40">
        <v>629</v>
      </c>
      <c r="D122" s="40">
        <v>675</v>
      </c>
      <c r="E122" s="39">
        <v>2150</v>
      </c>
    </row>
    <row r="123" spans="1:5" x14ac:dyDescent="0.25">
      <c r="A123" s="41" t="s">
        <v>68</v>
      </c>
      <c r="B123" s="40">
        <v>542</v>
      </c>
      <c r="C123" s="40">
        <v>594</v>
      </c>
      <c r="D123" s="40">
        <v>672</v>
      </c>
      <c r="E123" s="39">
        <v>1485</v>
      </c>
    </row>
    <row r="124" spans="1:5" x14ac:dyDescent="0.25">
      <c r="A124" s="41" t="s">
        <v>67</v>
      </c>
      <c r="B124" s="40">
        <v>599</v>
      </c>
      <c r="C124" s="40">
        <v>577</v>
      </c>
      <c r="D124" s="40">
        <v>652</v>
      </c>
      <c r="E124" s="39">
        <v>1932</v>
      </c>
    </row>
    <row r="125" spans="1:5" x14ac:dyDescent="0.25">
      <c r="A125" s="41" t="s">
        <v>66</v>
      </c>
      <c r="B125" s="40">
        <v>495</v>
      </c>
      <c r="C125" s="40">
        <v>759</v>
      </c>
      <c r="D125" s="40">
        <v>755</v>
      </c>
      <c r="E125" s="39">
        <v>1800</v>
      </c>
    </row>
    <row r="126" spans="1:5" x14ac:dyDescent="0.25">
      <c r="A126" s="41" t="s">
        <v>65</v>
      </c>
      <c r="B126" s="62">
        <v>610</v>
      </c>
      <c r="C126" s="40">
        <v>1566</v>
      </c>
      <c r="D126" s="40">
        <v>1397</v>
      </c>
      <c r="E126" s="39">
        <v>1254</v>
      </c>
    </row>
    <row r="127" spans="1:5" x14ac:dyDescent="0.25">
      <c r="A127" s="41" t="s">
        <v>64</v>
      </c>
      <c r="B127" s="40">
        <v>524</v>
      </c>
      <c r="C127" s="40">
        <v>784</v>
      </c>
      <c r="D127" s="40">
        <v>798</v>
      </c>
      <c r="E127" s="39">
        <v>1600</v>
      </c>
    </row>
    <row r="128" spans="1:5" ht="15.75" thickBot="1" x14ac:dyDescent="0.3">
      <c r="A128" s="38" t="s">
        <v>63</v>
      </c>
      <c r="B128" s="37">
        <v>513</v>
      </c>
      <c r="C128" s="37">
        <v>1222</v>
      </c>
      <c r="D128" s="37">
        <v>1238</v>
      </c>
      <c r="E128" s="36">
        <v>1567</v>
      </c>
    </row>
    <row r="135" spans="1:5" ht="15.75" thickBot="1" x14ac:dyDescent="0.3"/>
    <row r="136" spans="1:5" ht="18" x14ac:dyDescent="0.35">
      <c r="A136" s="44" t="s">
        <v>84</v>
      </c>
      <c r="B136" s="43"/>
      <c r="C136" s="43"/>
      <c r="D136" s="43"/>
      <c r="E136" s="46">
        <v>42048</v>
      </c>
    </row>
    <row r="137" spans="1:5" x14ac:dyDescent="0.25">
      <c r="A137" s="42"/>
      <c r="B137" s="40" t="s">
        <v>74</v>
      </c>
      <c r="C137" s="40" t="s">
        <v>73</v>
      </c>
      <c r="D137" s="40" t="s">
        <v>72</v>
      </c>
      <c r="E137" s="39" t="s">
        <v>40</v>
      </c>
    </row>
    <row r="138" spans="1:5" x14ac:dyDescent="0.25">
      <c r="A138" s="41" t="s">
        <v>71</v>
      </c>
      <c r="B138" s="62">
        <v>616</v>
      </c>
      <c r="C138" s="40">
        <v>661</v>
      </c>
      <c r="D138" s="40">
        <v>625</v>
      </c>
      <c r="E138" s="39">
        <v>821</v>
      </c>
    </row>
    <row r="139" spans="1:5" x14ac:dyDescent="0.25">
      <c r="A139" s="41" t="s">
        <v>70</v>
      </c>
      <c r="B139" s="40">
        <v>559</v>
      </c>
      <c r="C139" s="40">
        <v>834</v>
      </c>
      <c r="D139" s="40">
        <v>944</v>
      </c>
      <c r="E139" s="39">
        <v>1945</v>
      </c>
    </row>
    <row r="140" spans="1:5" x14ac:dyDescent="0.25">
      <c r="A140" s="41" t="s">
        <v>7</v>
      </c>
      <c r="B140" s="40">
        <v>570</v>
      </c>
      <c r="C140" s="40">
        <v>628</v>
      </c>
      <c r="D140" s="40">
        <v>668</v>
      </c>
      <c r="E140" s="39">
        <v>2081</v>
      </c>
    </row>
    <row r="141" spans="1:5" x14ac:dyDescent="0.25">
      <c r="A141" s="41" t="s">
        <v>69</v>
      </c>
      <c r="B141" s="40">
        <v>625</v>
      </c>
      <c r="C141" s="40">
        <v>608</v>
      </c>
      <c r="D141" s="40">
        <v>625</v>
      </c>
      <c r="E141" s="39">
        <v>2090</v>
      </c>
    </row>
    <row r="142" spans="1:5" x14ac:dyDescent="0.25">
      <c r="A142" s="41" t="s">
        <v>68</v>
      </c>
      <c r="B142" s="40">
        <v>618</v>
      </c>
      <c r="C142" s="40">
        <v>574</v>
      </c>
      <c r="D142" s="40">
        <v>649</v>
      </c>
      <c r="E142" s="39">
        <v>1135</v>
      </c>
    </row>
    <row r="143" spans="1:5" x14ac:dyDescent="0.25">
      <c r="A143" s="41" t="s">
        <v>67</v>
      </c>
      <c r="B143" s="40">
        <v>594</v>
      </c>
      <c r="C143" s="40">
        <v>592</v>
      </c>
      <c r="D143" s="40">
        <v>631</v>
      </c>
      <c r="E143" s="39">
        <v>1950</v>
      </c>
    </row>
    <row r="144" spans="1:5" x14ac:dyDescent="0.25">
      <c r="A144" s="41" t="s">
        <v>66</v>
      </c>
      <c r="B144" s="40">
        <v>521</v>
      </c>
      <c r="C144" s="40">
        <v>667</v>
      </c>
      <c r="D144" s="40">
        <v>728</v>
      </c>
      <c r="E144" s="39">
        <v>1409</v>
      </c>
    </row>
    <row r="145" spans="1:5" x14ac:dyDescent="0.25">
      <c r="A145" s="41" t="s">
        <v>65</v>
      </c>
      <c r="B145" s="40">
        <v>543</v>
      </c>
      <c r="C145" s="40">
        <v>1202</v>
      </c>
      <c r="D145" s="40">
        <v>1131</v>
      </c>
      <c r="E145" s="39">
        <v>1575</v>
      </c>
    </row>
    <row r="146" spans="1:5" x14ac:dyDescent="0.25">
      <c r="A146" s="41" t="s">
        <v>64</v>
      </c>
      <c r="B146" s="40">
        <v>538</v>
      </c>
      <c r="C146" s="40">
        <v>698</v>
      </c>
      <c r="D146" s="40">
        <v>685</v>
      </c>
      <c r="E146" s="39">
        <v>1840</v>
      </c>
    </row>
    <row r="147" spans="1:5" ht="15.75" thickBot="1" x14ac:dyDescent="0.3">
      <c r="A147" s="38" t="s">
        <v>63</v>
      </c>
      <c r="B147" s="37">
        <v>538</v>
      </c>
      <c r="C147" s="37">
        <v>966</v>
      </c>
      <c r="D147" s="37">
        <v>1060</v>
      </c>
      <c r="E147" s="36">
        <v>2435</v>
      </c>
    </row>
    <row r="148" spans="1:5" ht="15.75" thickBot="1" x14ac:dyDescent="0.3"/>
    <row r="149" spans="1:5" ht="18" x14ac:dyDescent="0.35">
      <c r="A149" s="44" t="s">
        <v>85</v>
      </c>
      <c r="B149" s="43"/>
      <c r="C149" s="43"/>
      <c r="D149" s="43"/>
      <c r="E149" s="46">
        <v>42049</v>
      </c>
    </row>
    <row r="150" spans="1:5" x14ac:dyDescent="0.25">
      <c r="A150" s="42"/>
      <c r="B150" s="40" t="s">
        <v>74</v>
      </c>
      <c r="C150" s="40" t="s">
        <v>73</v>
      </c>
      <c r="D150" s="40" t="s">
        <v>72</v>
      </c>
      <c r="E150" s="39" t="s">
        <v>40</v>
      </c>
    </row>
    <row r="151" spans="1:5" x14ac:dyDescent="0.25">
      <c r="A151" s="41" t="s">
        <v>71</v>
      </c>
      <c r="B151" s="40">
        <v>557</v>
      </c>
      <c r="C151" s="40">
        <v>630</v>
      </c>
      <c r="D151" s="40">
        <v>619</v>
      </c>
      <c r="E151" s="39">
        <v>761</v>
      </c>
    </row>
    <row r="152" spans="1:5" x14ac:dyDescent="0.25">
      <c r="A152" s="41" t="s">
        <v>70</v>
      </c>
      <c r="B152" s="40">
        <v>558</v>
      </c>
      <c r="C152" s="40">
        <v>925</v>
      </c>
      <c r="D152" s="40">
        <v>1005</v>
      </c>
      <c r="E152" s="39">
        <v>2158</v>
      </c>
    </row>
    <row r="153" spans="1:5" x14ac:dyDescent="0.25">
      <c r="A153" s="41" t="s">
        <v>7</v>
      </c>
      <c r="B153" s="40">
        <v>574</v>
      </c>
      <c r="C153" s="40">
        <v>613</v>
      </c>
      <c r="D153" s="40">
        <v>672</v>
      </c>
      <c r="E153" s="39">
        <v>2040</v>
      </c>
    </row>
    <row r="154" spans="1:5" x14ac:dyDescent="0.25">
      <c r="A154" s="41" t="s">
        <v>69</v>
      </c>
      <c r="B154" s="62">
        <v>616</v>
      </c>
      <c r="C154" s="40">
        <v>617</v>
      </c>
      <c r="D154" s="40">
        <v>660</v>
      </c>
      <c r="E154" s="39">
        <v>2200</v>
      </c>
    </row>
    <row r="155" spans="1:5" x14ac:dyDescent="0.25">
      <c r="A155" s="41" t="s">
        <v>68</v>
      </c>
      <c r="B155" s="40">
        <v>518</v>
      </c>
      <c r="C155" s="40">
        <v>629</v>
      </c>
      <c r="D155" s="40">
        <v>656</v>
      </c>
      <c r="E155" s="39">
        <v>1000</v>
      </c>
    </row>
    <row r="156" spans="1:5" x14ac:dyDescent="0.25">
      <c r="A156" s="41" t="s">
        <v>67</v>
      </c>
      <c r="B156" s="40">
        <v>564</v>
      </c>
      <c r="C156" s="40">
        <v>581</v>
      </c>
      <c r="D156" s="40">
        <v>761</v>
      </c>
      <c r="E156" s="39">
        <v>2760</v>
      </c>
    </row>
    <row r="157" spans="1:5" x14ac:dyDescent="0.25">
      <c r="A157" s="41" t="s">
        <v>66</v>
      </c>
      <c r="B157" s="40">
        <v>506</v>
      </c>
      <c r="C157" s="40">
        <v>641</v>
      </c>
      <c r="D157" s="40">
        <v>680</v>
      </c>
      <c r="E157" s="39">
        <v>1304</v>
      </c>
    </row>
    <row r="158" spans="1:5" x14ac:dyDescent="0.25">
      <c r="A158" s="41" t="s">
        <v>65</v>
      </c>
      <c r="B158" s="40">
        <v>552</v>
      </c>
      <c r="C158" s="40">
        <v>1100</v>
      </c>
      <c r="D158" s="40">
        <v>1022</v>
      </c>
      <c r="E158" s="39">
        <v>2200</v>
      </c>
    </row>
    <row r="159" spans="1:5" x14ac:dyDescent="0.25">
      <c r="A159" s="41" t="s">
        <v>64</v>
      </c>
      <c r="B159" s="40">
        <v>544</v>
      </c>
      <c r="C159" s="40">
        <v>652</v>
      </c>
      <c r="D159" s="40">
        <v>654</v>
      </c>
      <c r="E159" s="39">
        <v>1699</v>
      </c>
    </row>
    <row r="160" spans="1:5" ht="15.75" thickBot="1" x14ac:dyDescent="0.3">
      <c r="A160" s="38" t="s">
        <v>63</v>
      </c>
      <c r="B160" s="37">
        <v>534</v>
      </c>
      <c r="C160" s="37">
        <v>933</v>
      </c>
      <c r="D160" s="37">
        <v>916</v>
      </c>
      <c r="E160" s="36">
        <v>2770</v>
      </c>
    </row>
    <row r="161" spans="1:5" ht="15.75" thickBot="1" x14ac:dyDescent="0.3"/>
    <row r="162" spans="1:5" ht="18" x14ac:dyDescent="0.35">
      <c r="A162" s="44" t="s">
        <v>86</v>
      </c>
      <c r="B162" s="43"/>
      <c r="C162" s="43"/>
      <c r="D162" s="43"/>
      <c r="E162" s="46">
        <v>42050</v>
      </c>
    </row>
    <row r="163" spans="1:5" x14ac:dyDescent="0.25">
      <c r="A163" s="42"/>
      <c r="B163" s="40" t="s">
        <v>74</v>
      </c>
      <c r="C163" s="40" t="s">
        <v>73</v>
      </c>
      <c r="D163" s="40" t="s">
        <v>72</v>
      </c>
      <c r="E163" s="39" t="s">
        <v>40</v>
      </c>
    </row>
    <row r="164" spans="1:5" x14ac:dyDescent="0.25">
      <c r="A164" s="41" t="s">
        <v>71</v>
      </c>
      <c r="B164" s="62">
        <v>609</v>
      </c>
      <c r="C164" s="40">
        <v>620</v>
      </c>
      <c r="D164" s="40">
        <v>599</v>
      </c>
      <c r="E164" s="39">
        <v>669</v>
      </c>
    </row>
    <row r="165" spans="1:5" x14ac:dyDescent="0.25">
      <c r="A165" s="41" t="s">
        <v>70</v>
      </c>
      <c r="B165" s="62">
        <v>735</v>
      </c>
      <c r="C165" s="40">
        <v>1155</v>
      </c>
      <c r="D165" s="40">
        <v>870</v>
      </c>
      <c r="E165" s="39">
        <v>1963</v>
      </c>
    </row>
    <row r="166" spans="1:5" x14ac:dyDescent="0.25">
      <c r="A166" s="41" t="s">
        <v>7</v>
      </c>
      <c r="B166" s="62">
        <v>634</v>
      </c>
      <c r="C166" s="40">
        <v>661</v>
      </c>
      <c r="D166" s="40">
        <v>603</v>
      </c>
      <c r="E166" s="39">
        <v>1880</v>
      </c>
    </row>
    <row r="167" spans="1:5" x14ac:dyDescent="0.25">
      <c r="A167" s="41" t="s">
        <v>69</v>
      </c>
      <c r="B167" s="62">
        <v>631</v>
      </c>
      <c r="C167" s="40">
        <v>1008</v>
      </c>
      <c r="D167" s="40">
        <v>1687</v>
      </c>
      <c r="E167" s="39">
        <v>1960</v>
      </c>
    </row>
    <row r="168" spans="1:5" x14ac:dyDescent="0.25">
      <c r="A168" s="41" t="s">
        <v>68</v>
      </c>
      <c r="B168" s="40">
        <v>560</v>
      </c>
      <c r="C168" s="40">
        <v>598</v>
      </c>
      <c r="D168" s="40">
        <v>662</v>
      </c>
      <c r="E168" s="39">
        <v>848</v>
      </c>
    </row>
    <row r="169" spans="1:5" x14ac:dyDescent="0.25">
      <c r="A169" s="41" t="s">
        <v>67</v>
      </c>
      <c r="B169" s="40">
        <v>593</v>
      </c>
      <c r="C169" s="40">
        <v>613</v>
      </c>
      <c r="D169" s="40">
        <v>622</v>
      </c>
      <c r="E169" s="39">
        <v>2172</v>
      </c>
    </row>
    <row r="170" spans="1:5" x14ac:dyDescent="0.25">
      <c r="A170" s="41" t="s">
        <v>66</v>
      </c>
      <c r="B170" s="40">
        <v>519</v>
      </c>
      <c r="C170" s="40">
        <v>654</v>
      </c>
      <c r="D170" s="40">
        <v>635</v>
      </c>
      <c r="E170" s="39">
        <v>990</v>
      </c>
    </row>
    <row r="171" spans="1:5" x14ac:dyDescent="0.25">
      <c r="A171" s="41" t="s">
        <v>65</v>
      </c>
      <c r="B171" s="40">
        <v>553</v>
      </c>
      <c r="C171" s="40">
        <v>974</v>
      </c>
      <c r="D171" s="40">
        <v>950</v>
      </c>
      <c r="E171" s="39">
        <v>1610</v>
      </c>
    </row>
    <row r="172" spans="1:5" x14ac:dyDescent="0.25">
      <c r="A172" s="41" t="s">
        <v>64</v>
      </c>
      <c r="B172" s="40">
        <v>533</v>
      </c>
      <c r="C172" s="40">
        <v>608</v>
      </c>
      <c r="D172" s="40">
        <v>615</v>
      </c>
      <c r="E172" s="39">
        <v>1512</v>
      </c>
    </row>
    <row r="173" spans="1:5" ht="15.75" thickBot="1" x14ac:dyDescent="0.3">
      <c r="A173" s="38" t="s">
        <v>63</v>
      </c>
      <c r="B173" s="37">
        <v>575</v>
      </c>
      <c r="C173" s="37">
        <v>744</v>
      </c>
      <c r="D173" s="37">
        <v>803</v>
      </c>
      <c r="E173" s="36">
        <v>2280</v>
      </c>
    </row>
    <row r="180" spans="1:5" ht="15.75" thickBot="1" x14ac:dyDescent="0.3"/>
    <row r="181" spans="1:5" ht="18" x14ac:dyDescent="0.35">
      <c r="A181" s="58" t="s">
        <v>87</v>
      </c>
      <c r="B181" s="59" t="s">
        <v>94</v>
      </c>
      <c r="C181" s="43"/>
      <c r="D181" s="43"/>
      <c r="E181" s="46">
        <v>42051</v>
      </c>
    </row>
    <row r="182" spans="1:5" x14ac:dyDescent="0.25">
      <c r="A182" s="42"/>
      <c r="B182" s="40" t="s">
        <v>74</v>
      </c>
      <c r="C182" s="40" t="s">
        <v>73</v>
      </c>
      <c r="D182" s="40" t="s">
        <v>72</v>
      </c>
      <c r="E182" s="39" t="s">
        <v>40</v>
      </c>
    </row>
    <row r="183" spans="1:5" x14ac:dyDescent="0.25">
      <c r="A183" s="41" t="s">
        <v>71</v>
      </c>
      <c r="B183" s="62">
        <v>950</v>
      </c>
      <c r="C183" s="40">
        <v>779</v>
      </c>
      <c r="D183" s="40">
        <v>611</v>
      </c>
      <c r="E183" s="39">
        <v>755</v>
      </c>
    </row>
    <row r="184" spans="1:5" x14ac:dyDescent="0.25">
      <c r="A184" s="41" t="s">
        <v>70</v>
      </c>
      <c r="B184" s="62">
        <v>727</v>
      </c>
      <c r="C184" s="40">
        <v>1054</v>
      </c>
      <c r="D184" s="40">
        <v>2356</v>
      </c>
      <c r="E184" s="39">
        <v>1970</v>
      </c>
    </row>
    <row r="185" spans="1:5" x14ac:dyDescent="0.25">
      <c r="A185" s="41" t="s">
        <v>7</v>
      </c>
      <c r="B185" s="62">
        <v>631</v>
      </c>
      <c r="C185" s="40">
        <v>647</v>
      </c>
      <c r="D185" s="40">
        <v>634</v>
      </c>
      <c r="E185" s="39">
        <v>2735</v>
      </c>
    </row>
    <row r="186" spans="1:5" x14ac:dyDescent="0.25">
      <c r="A186" s="41" t="s">
        <v>69</v>
      </c>
      <c r="B186" s="62">
        <v>767</v>
      </c>
      <c r="C186" s="40">
        <v>741</v>
      </c>
      <c r="D186" s="40">
        <v>659</v>
      </c>
      <c r="E186" s="39">
        <v>2022</v>
      </c>
    </row>
    <row r="187" spans="1:5" x14ac:dyDescent="0.25">
      <c r="A187" s="41" t="s">
        <v>68</v>
      </c>
      <c r="B187" s="40">
        <v>560</v>
      </c>
      <c r="C187" s="40">
        <v>632</v>
      </c>
      <c r="D187" s="40">
        <v>667</v>
      </c>
      <c r="E187" s="39">
        <v>836</v>
      </c>
    </row>
    <row r="188" spans="1:5" x14ac:dyDescent="0.25">
      <c r="A188" s="41" t="s">
        <v>67</v>
      </c>
      <c r="B188" s="62">
        <v>622</v>
      </c>
      <c r="C188" s="40">
        <v>627</v>
      </c>
      <c r="D188" s="40">
        <v>635</v>
      </c>
      <c r="E188" s="39">
        <v>2319</v>
      </c>
    </row>
    <row r="189" spans="1:5" x14ac:dyDescent="0.25">
      <c r="A189" s="41" t="s">
        <v>66</v>
      </c>
      <c r="B189" s="40">
        <v>537</v>
      </c>
      <c r="C189" s="40">
        <v>636</v>
      </c>
      <c r="D189" s="40">
        <v>708</v>
      </c>
      <c r="E189" s="39">
        <v>980</v>
      </c>
    </row>
    <row r="190" spans="1:5" x14ac:dyDescent="0.25">
      <c r="A190" s="41" t="s">
        <v>65</v>
      </c>
      <c r="B190" s="40">
        <v>560</v>
      </c>
      <c r="C190" s="40">
        <v>924</v>
      </c>
      <c r="D190" s="40">
        <v>1014</v>
      </c>
      <c r="E190" s="39">
        <v>1504</v>
      </c>
    </row>
    <row r="191" spans="1:5" x14ac:dyDescent="0.25">
      <c r="A191" s="41" t="s">
        <v>64</v>
      </c>
      <c r="B191" s="40">
        <v>550</v>
      </c>
      <c r="C191" s="40">
        <v>614</v>
      </c>
      <c r="D191" s="40">
        <v>614</v>
      </c>
      <c r="E191" s="39">
        <v>1669</v>
      </c>
    </row>
    <row r="192" spans="1:5" ht="15.75" thickBot="1" x14ac:dyDescent="0.3">
      <c r="A192" s="38" t="s">
        <v>63</v>
      </c>
      <c r="B192" s="37">
        <v>592</v>
      </c>
      <c r="C192" s="37">
        <v>713</v>
      </c>
      <c r="D192" s="37">
        <v>791</v>
      </c>
      <c r="E192" s="36">
        <v>2376</v>
      </c>
    </row>
    <row r="193" spans="1:5" ht="15.75" thickBot="1" x14ac:dyDescent="0.3"/>
    <row r="194" spans="1:5" ht="18" x14ac:dyDescent="0.35">
      <c r="A194" s="58" t="s">
        <v>93</v>
      </c>
      <c r="B194" s="43"/>
      <c r="C194" s="43"/>
      <c r="D194" s="43"/>
      <c r="E194" s="46">
        <v>42052</v>
      </c>
    </row>
    <row r="195" spans="1:5" x14ac:dyDescent="0.25">
      <c r="A195" s="42"/>
      <c r="B195" s="40" t="s">
        <v>74</v>
      </c>
      <c r="C195" s="40" t="s">
        <v>73</v>
      </c>
      <c r="D195" s="40" t="s">
        <v>72</v>
      </c>
      <c r="E195" s="39" t="s">
        <v>40</v>
      </c>
    </row>
    <row r="196" spans="1:5" x14ac:dyDescent="0.25">
      <c r="A196" s="41" t="s">
        <v>71</v>
      </c>
      <c r="B196" s="62">
        <v>921</v>
      </c>
      <c r="C196" s="40">
        <v>822</v>
      </c>
      <c r="D196" s="40">
        <v>588</v>
      </c>
      <c r="E196" s="39">
        <v>703</v>
      </c>
    </row>
    <row r="197" spans="1:5" x14ac:dyDescent="0.25">
      <c r="A197" s="41" t="s">
        <v>70</v>
      </c>
      <c r="B197" s="62">
        <v>730</v>
      </c>
      <c r="C197" s="40">
        <v>1000</v>
      </c>
      <c r="D197" s="40">
        <v>845</v>
      </c>
      <c r="E197" s="39">
        <v>1935</v>
      </c>
    </row>
    <row r="198" spans="1:5" x14ac:dyDescent="0.25">
      <c r="A198" s="41" t="s">
        <v>7</v>
      </c>
      <c r="B198" s="62">
        <v>611</v>
      </c>
      <c r="C198" s="40">
        <v>648</v>
      </c>
      <c r="D198" s="40">
        <v>618</v>
      </c>
      <c r="E198" s="39">
        <v>2454</v>
      </c>
    </row>
    <row r="199" spans="1:5" x14ac:dyDescent="0.25">
      <c r="A199" s="41" t="s">
        <v>69</v>
      </c>
      <c r="B199" s="62">
        <v>680</v>
      </c>
      <c r="C199" s="40">
        <v>681</v>
      </c>
      <c r="D199" s="40">
        <v>669</v>
      </c>
      <c r="E199" s="39">
        <v>1973</v>
      </c>
    </row>
    <row r="200" spans="1:5" x14ac:dyDescent="0.25">
      <c r="A200" s="41" t="s">
        <v>68</v>
      </c>
      <c r="B200" s="40">
        <v>536</v>
      </c>
      <c r="C200" s="40">
        <v>698</v>
      </c>
      <c r="D200" s="40">
        <v>620</v>
      </c>
      <c r="E200" s="39">
        <v>762</v>
      </c>
    </row>
    <row r="201" spans="1:5" x14ac:dyDescent="0.25">
      <c r="A201" s="41" t="s">
        <v>67</v>
      </c>
      <c r="B201" s="40">
        <v>830</v>
      </c>
      <c r="C201" s="40">
        <v>592</v>
      </c>
      <c r="D201" s="40">
        <v>697</v>
      </c>
      <c r="E201" s="39">
        <v>1870</v>
      </c>
    </row>
    <row r="202" spans="1:5" x14ac:dyDescent="0.25">
      <c r="A202" s="41" t="s">
        <v>66</v>
      </c>
      <c r="B202" s="40">
        <v>542</v>
      </c>
      <c r="C202" s="40">
        <v>726</v>
      </c>
      <c r="D202" s="40">
        <v>656</v>
      </c>
      <c r="E202" s="39">
        <v>882</v>
      </c>
    </row>
    <row r="203" spans="1:5" x14ac:dyDescent="0.25">
      <c r="A203" s="41" t="s">
        <v>65</v>
      </c>
      <c r="B203" s="40">
        <v>549</v>
      </c>
      <c r="C203" s="40">
        <v>877</v>
      </c>
      <c r="D203" s="40">
        <v>884</v>
      </c>
      <c r="E203" s="39">
        <v>1174</v>
      </c>
    </row>
    <row r="204" spans="1:5" x14ac:dyDescent="0.25">
      <c r="A204" s="41" t="s">
        <v>64</v>
      </c>
      <c r="B204" s="40">
        <v>538</v>
      </c>
      <c r="C204" s="40">
        <v>608</v>
      </c>
      <c r="D204" s="40">
        <v>620</v>
      </c>
      <c r="E204" s="39">
        <v>1640</v>
      </c>
    </row>
    <row r="205" spans="1:5" ht="15.75" thickBot="1" x14ac:dyDescent="0.3">
      <c r="A205" s="38" t="s">
        <v>63</v>
      </c>
      <c r="B205" s="63">
        <v>601</v>
      </c>
      <c r="C205" s="37">
        <v>654</v>
      </c>
      <c r="D205" s="37">
        <v>826</v>
      </c>
      <c r="E205" s="36">
        <v>2045</v>
      </c>
    </row>
    <row r="207" spans="1:5" x14ac:dyDescent="0.25">
      <c r="A207" s="60" t="s">
        <v>95</v>
      </c>
    </row>
    <row r="208" spans="1:5" x14ac:dyDescent="0.25">
      <c r="A208" s="60" t="s">
        <v>96</v>
      </c>
    </row>
    <row r="209" spans="1:5" ht="15.75" thickBot="1" x14ac:dyDescent="0.3"/>
    <row r="210" spans="1:5" ht="18" x14ac:dyDescent="0.35">
      <c r="A210" s="58" t="s">
        <v>97</v>
      </c>
      <c r="B210" s="59" t="s">
        <v>98</v>
      </c>
      <c r="C210" s="43"/>
      <c r="D210" s="43"/>
      <c r="E210" s="46">
        <v>42052</v>
      </c>
    </row>
    <row r="211" spans="1:5" x14ac:dyDescent="0.25">
      <c r="A211" s="42"/>
      <c r="B211" s="40" t="s">
        <v>74</v>
      </c>
      <c r="C211" s="40" t="s">
        <v>73</v>
      </c>
      <c r="D211" s="40" t="s">
        <v>72</v>
      </c>
      <c r="E211" s="39" t="s">
        <v>40</v>
      </c>
    </row>
    <row r="212" spans="1:5" x14ac:dyDescent="0.25">
      <c r="A212" s="41" t="s">
        <v>71</v>
      </c>
      <c r="B212" s="40">
        <v>585</v>
      </c>
      <c r="C212" s="40">
        <v>565</v>
      </c>
      <c r="D212" s="40">
        <v>548</v>
      </c>
      <c r="E212" s="39">
        <v>545</v>
      </c>
    </row>
    <row r="213" spans="1:5" x14ac:dyDescent="0.25">
      <c r="A213" s="41" t="s">
        <v>70</v>
      </c>
      <c r="B213" s="40">
        <v>572</v>
      </c>
      <c r="C213" s="40">
        <v>583</v>
      </c>
      <c r="D213" s="40">
        <v>608</v>
      </c>
      <c r="E213" s="39">
        <v>731</v>
      </c>
    </row>
    <row r="214" spans="1:5" x14ac:dyDescent="0.25">
      <c r="A214" s="41" t="s">
        <v>7</v>
      </c>
      <c r="B214" s="40">
        <v>528</v>
      </c>
      <c r="C214" s="40">
        <v>540</v>
      </c>
      <c r="D214" s="40">
        <v>559</v>
      </c>
      <c r="E214" s="39">
        <v>754</v>
      </c>
    </row>
    <row r="215" spans="1:5" x14ac:dyDescent="0.25">
      <c r="A215" s="41" t="s">
        <v>69</v>
      </c>
      <c r="B215" s="40">
        <v>536</v>
      </c>
      <c r="C215" s="40">
        <v>546</v>
      </c>
      <c r="D215" s="40">
        <v>569</v>
      </c>
      <c r="E215" s="39">
        <v>738</v>
      </c>
    </row>
    <row r="216" spans="1:5" x14ac:dyDescent="0.25">
      <c r="A216" s="41" t="s">
        <v>68</v>
      </c>
      <c r="B216" s="40">
        <v>536</v>
      </c>
      <c r="C216" s="40">
        <v>549</v>
      </c>
      <c r="D216" s="40">
        <v>561</v>
      </c>
      <c r="E216" s="39">
        <v>547</v>
      </c>
    </row>
    <row r="217" spans="1:5" x14ac:dyDescent="0.25">
      <c r="A217" s="41" t="s">
        <v>67</v>
      </c>
      <c r="B217" s="40">
        <v>574</v>
      </c>
      <c r="C217" s="40">
        <v>524</v>
      </c>
      <c r="D217" s="40">
        <v>555</v>
      </c>
      <c r="E217" s="39">
        <v>723</v>
      </c>
    </row>
    <row r="218" spans="1:5" x14ac:dyDescent="0.25">
      <c r="A218" s="41" t="s">
        <v>66</v>
      </c>
      <c r="B218" s="40">
        <v>518</v>
      </c>
      <c r="C218" s="40">
        <v>542</v>
      </c>
      <c r="D218" s="40">
        <v>555</v>
      </c>
      <c r="E218" s="39">
        <v>573</v>
      </c>
    </row>
    <row r="219" spans="1:5" x14ac:dyDescent="0.25">
      <c r="A219" s="41" t="s">
        <v>65</v>
      </c>
      <c r="B219" s="40">
        <v>514</v>
      </c>
      <c r="C219" s="40">
        <v>623</v>
      </c>
      <c r="D219" s="40">
        <v>596</v>
      </c>
      <c r="E219" s="39">
        <v>621</v>
      </c>
    </row>
    <row r="220" spans="1:5" x14ac:dyDescent="0.25">
      <c r="A220" s="41" t="s">
        <v>64</v>
      </c>
      <c r="B220" s="40">
        <v>519</v>
      </c>
      <c r="C220" s="40">
        <v>534</v>
      </c>
      <c r="D220" s="40">
        <v>533</v>
      </c>
      <c r="E220" s="39">
        <v>656</v>
      </c>
    </row>
    <row r="221" spans="1:5" ht="15.75" thickBot="1" x14ac:dyDescent="0.3">
      <c r="A221" s="38" t="s">
        <v>63</v>
      </c>
      <c r="B221" s="37">
        <v>521</v>
      </c>
      <c r="C221" s="37">
        <v>535</v>
      </c>
      <c r="D221" s="37">
        <v>588</v>
      </c>
      <c r="E221" s="36">
        <v>722</v>
      </c>
    </row>
    <row r="222" spans="1:5" ht="15.75" thickBot="1" x14ac:dyDescent="0.3"/>
    <row r="223" spans="1:5" ht="18" x14ac:dyDescent="0.35">
      <c r="A223" s="58" t="s">
        <v>102</v>
      </c>
      <c r="B223" s="43"/>
      <c r="C223" s="59" t="s">
        <v>103</v>
      </c>
      <c r="D223" s="43"/>
      <c r="E223" s="46">
        <v>42052</v>
      </c>
    </row>
    <row r="224" spans="1:5" x14ac:dyDescent="0.25">
      <c r="A224" s="42"/>
      <c r="B224" s="40" t="s">
        <v>74</v>
      </c>
      <c r="C224" s="40" t="s">
        <v>73</v>
      </c>
      <c r="D224" s="40" t="s">
        <v>72</v>
      </c>
      <c r="E224" s="39" t="s">
        <v>40</v>
      </c>
    </row>
    <row r="225" spans="1:5" x14ac:dyDescent="0.25">
      <c r="A225" s="41" t="s">
        <v>71</v>
      </c>
      <c r="B225" s="62">
        <v>845</v>
      </c>
      <c r="C225" s="40">
        <v>551</v>
      </c>
      <c r="D225" s="40">
        <v>525</v>
      </c>
      <c r="E225" s="39">
        <v>592</v>
      </c>
    </row>
    <row r="226" spans="1:5" x14ac:dyDescent="0.25">
      <c r="A226" s="41" t="s">
        <v>70</v>
      </c>
      <c r="B226" s="62">
        <v>663</v>
      </c>
      <c r="C226" s="40">
        <v>581</v>
      </c>
      <c r="D226" s="40">
        <v>579</v>
      </c>
      <c r="E226" s="39">
        <v>779</v>
      </c>
    </row>
    <row r="227" spans="1:5" x14ac:dyDescent="0.25">
      <c r="A227" s="41" t="s">
        <v>7</v>
      </c>
      <c r="B227" s="62">
        <v>730</v>
      </c>
      <c r="C227" s="40">
        <v>556</v>
      </c>
      <c r="D227" s="40">
        <v>676</v>
      </c>
      <c r="E227" s="39">
        <v>894</v>
      </c>
    </row>
    <row r="228" spans="1:5" x14ac:dyDescent="0.25">
      <c r="A228" s="41" t="s">
        <v>69</v>
      </c>
      <c r="B228" s="40">
        <v>582</v>
      </c>
      <c r="C228" s="40">
        <v>581</v>
      </c>
      <c r="D228" s="40">
        <v>898</v>
      </c>
      <c r="E228" s="39">
        <v>874</v>
      </c>
    </row>
    <row r="229" spans="1:5" x14ac:dyDescent="0.25">
      <c r="A229" s="41" t="s">
        <v>68</v>
      </c>
      <c r="B229" s="40">
        <v>558</v>
      </c>
      <c r="C229" s="40">
        <v>554</v>
      </c>
      <c r="D229" s="40">
        <v>614</v>
      </c>
      <c r="E229" s="39">
        <v>593</v>
      </c>
    </row>
    <row r="230" spans="1:5" x14ac:dyDescent="0.25">
      <c r="A230" s="41" t="s">
        <v>67</v>
      </c>
      <c r="B230" s="62">
        <v>639</v>
      </c>
      <c r="C230" s="40">
        <v>538</v>
      </c>
      <c r="D230" s="40">
        <v>605</v>
      </c>
      <c r="E230" s="39">
        <v>893</v>
      </c>
    </row>
    <row r="231" spans="1:5" x14ac:dyDescent="0.25">
      <c r="A231" s="41" t="s">
        <v>66</v>
      </c>
      <c r="B231" s="40">
        <v>533</v>
      </c>
      <c r="C231" s="40">
        <v>564</v>
      </c>
      <c r="D231" s="40">
        <v>563</v>
      </c>
      <c r="E231" s="39">
        <v>788</v>
      </c>
    </row>
    <row r="232" spans="1:5" x14ac:dyDescent="0.25">
      <c r="A232" s="41" t="s">
        <v>65</v>
      </c>
      <c r="B232" s="40">
        <v>516</v>
      </c>
      <c r="C232" s="40">
        <v>621</v>
      </c>
      <c r="D232" s="40">
        <v>589</v>
      </c>
      <c r="E232" s="39">
        <v>687</v>
      </c>
    </row>
    <row r="233" spans="1:5" x14ac:dyDescent="0.25">
      <c r="A233" s="41" t="s">
        <v>64</v>
      </c>
      <c r="B233" s="40">
        <v>526</v>
      </c>
      <c r="C233" s="40">
        <v>583</v>
      </c>
      <c r="D233" s="40">
        <v>644</v>
      </c>
      <c r="E233" s="39">
        <v>826</v>
      </c>
    </row>
    <row r="234" spans="1:5" ht="15.75" thickBot="1" x14ac:dyDescent="0.3">
      <c r="A234" s="38" t="s">
        <v>63</v>
      </c>
      <c r="B234" s="37">
        <v>534</v>
      </c>
      <c r="C234" s="37">
        <v>530</v>
      </c>
      <c r="D234" s="37">
        <v>595</v>
      </c>
      <c r="E234" s="36">
        <v>916</v>
      </c>
    </row>
    <row r="235" spans="1:5" ht="15.75" thickBot="1" x14ac:dyDescent="0.3"/>
    <row r="236" spans="1:5" ht="18" x14ac:dyDescent="0.35">
      <c r="A236" s="58" t="s">
        <v>99</v>
      </c>
      <c r="B236" s="43"/>
      <c r="C236" s="59" t="s">
        <v>104</v>
      </c>
      <c r="D236" s="43"/>
      <c r="E236" s="46">
        <v>42053</v>
      </c>
    </row>
    <row r="237" spans="1:5" x14ac:dyDescent="0.25">
      <c r="A237" s="42"/>
      <c r="B237" s="40" t="s">
        <v>74</v>
      </c>
      <c r="C237" s="40" t="s">
        <v>73</v>
      </c>
      <c r="D237" s="40" t="s">
        <v>72</v>
      </c>
      <c r="E237" s="39" t="s">
        <v>40</v>
      </c>
    </row>
    <row r="238" spans="1:5" x14ac:dyDescent="0.25">
      <c r="A238" s="61" t="s">
        <v>71</v>
      </c>
      <c r="B238" s="40">
        <v>550</v>
      </c>
      <c r="C238" s="40">
        <v>626</v>
      </c>
      <c r="D238" s="40">
        <v>656</v>
      </c>
      <c r="E238" s="39">
        <v>657</v>
      </c>
    </row>
    <row r="239" spans="1:5" x14ac:dyDescent="0.25">
      <c r="A239" s="61" t="s">
        <v>70</v>
      </c>
      <c r="B239" s="40">
        <v>549</v>
      </c>
      <c r="C239" s="40">
        <v>675</v>
      </c>
      <c r="D239" s="40">
        <v>556</v>
      </c>
      <c r="E239" s="39">
        <v>1152</v>
      </c>
    </row>
    <row r="240" spans="1:5" x14ac:dyDescent="0.25">
      <c r="A240" s="61" t="s">
        <v>7</v>
      </c>
      <c r="B240" s="40">
        <v>546</v>
      </c>
      <c r="C240" s="40">
        <v>571</v>
      </c>
      <c r="D240" s="40">
        <v>555</v>
      </c>
      <c r="E240" s="39">
        <v>1443</v>
      </c>
    </row>
    <row r="241" spans="1:5" x14ac:dyDescent="0.25">
      <c r="A241" s="61" t="s">
        <v>69</v>
      </c>
      <c r="B241" s="40">
        <v>551</v>
      </c>
      <c r="C241" s="40">
        <v>587</v>
      </c>
      <c r="D241" s="40">
        <v>847</v>
      </c>
      <c r="E241" s="39">
        <v>1202</v>
      </c>
    </row>
    <row r="242" spans="1:5" x14ac:dyDescent="0.25">
      <c r="A242" s="61" t="s">
        <v>68</v>
      </c>
      <c r="B242" s="40">
        <v>532</v>
      </c>
      <c r="C242" s="40">
        <v>609</v>
      </c>
      <c r="D242" s="40">
        <v>612</v>
      </c>
      <c r="E242" s="39">
        <v>716</v>
      </c>
    </row>
    <row r="243" spans="1:5" x14ac:dyDescent="0.25">
      <c r="A243" s="41" t="s">
        <v>67</v>
      </c>
      <c r="B243" s="40">
        <v>547</v>
      </c>
      <c r="C243" s="40">
        <v>551</v>
      </c>
      <c r="D243" s="40">
        <v>660</v>
      </c>
      <c r="E243" s="39">
        <v>1427</v>
      </c>
    </row>
    <row r="244" spans="1:5" x14ac:dyDescent="0.25">
      <c r="A244" s="41" t="s">
        <v>66</v>
      </c>
      <c r="B244" s="40">
        <v>538</v>
      </c>
      <c r="C244" s="40">
        <v>564</v>
      </c>
      <c r="D244" s="40">
        <v>600</v>
      </c>
      <c r="E244" s="39">
        <v>849</v>
      </c>
    </row>
    <row r="245" spans="1:5" x14ac:dyDescent="0.25">
      <c r="A245" s="41" t="s">
        <v>65</v>
      </c>
      <c r="B245" s="40">
        <v>554</v>
      </c>
      <c r="C245" s="40">
        <v>649</v>
      </c>
      <c r="D245" s="40">
        <v>685</v>
      </c>
      <c r="E245" s="39">
        <v>734</v>
      </c>
    </row>
    <row r="246" spans="1:5" x14ac:dyDescent="0.25">
      <c r="A246" s="41" t="s">
        <v>64</v>
      </c>
      <c r="B246" s="40">
        <v>529</v>
      </c>
      <c r="C246" s="40">
        <v>611</v>
      </c>
      <c r="D246" s="40">
        <v>651</v>
      </c>
      <c r="E246" s="39">
        <v>1820</v>
      </c>
    </row>
    <row r="247" spans="1:5" ht="15.75" thickBot="1" x14ac:dyDescent="0.3">
      <c r="A247" s="38" t="s">
        <v>63</v>
      </c>
      <c r="B247" s="37">
        <v>535</v>
      </c>
      <c r="C247" s="37">
        <v>546</v>
      </c>
      <c r="D247" s="37">
        <v>670</v>
      </c>
      <c r="E247" s="36">
        <v>1342</v>
      </c>
    </row>
    <row r="248" spans="1:5" ht="15.75" thickBot="1" x14ac:dyDescent="0.3"/>
    <row r="249" spans="1:5" ht="18" x14ac:dyDescent="0.35">
      <c r="A249" s="58" t="s">
        <v>100</v>
      </c>
      <c r="B249" s="43"/>
      <c r="C249" s="59" t="s">
        <v>105</v>
      </c>
      <c r="D249" s="43"/>
      <c r="E249" s="46">
        <v>42054</v>
      </c>
    </row>
    <row r="250" spans="1:5" x14ac:dyDescent="0.25">
      <c r="A250" s="42"/>
      <c r="B250" s="40" t="s">
        <v>74</v>
      </c>
      <c r="C250" s="40" t="s">
        <v>73</v>
      </c>
      <c r="D250" s="40" t="s">
        <v>72</v>
      </c>
      <c r="E250" s="39" t="s">
        <v>40</v>
      </c>
    </row>
    <row r="251" spans="1:5" x14ac:dyDescent="0.25">
      <c r="A251" s="41" t="s">
        <v>71</v>
      </c>
      <c r="B251" s="40">
        <v>497</v>
      </c>
      <c r="C251" s="40">
        <v>584</v>
      </c>
      <c r="D251" s="40">
        <v>674</v>
      </c>
      <c r="E251" s="39">
        <v>618</v>
      </c>
    </row>
    <row r="252" spans="1:5" x14ac:dyDescent="0.25">
      <c r="A252" s="41" t="s">
        <v>70</v>
      </c>
      <c r="B252" s="40">
        <v>501</v>
      </c>
      <c r="C252" s="40">
        <v>656</v>
      </c>
      <c r="D252" s="40">
        <v>617</v>
      </c>
      <c r="E252" s="39">
        <v>2577</v>
      </c>
    </row>
    <row r="253" spans="1:5" x14ac:dyDescent="0.25">
      <c r="A253" s="41" t="s">
        <v>7</v>
      </c>
      <c r="B253" s="40">
        <v>471</v>
      </c>
      <c r="C253" s="40">
        <v>591</v>
      </c>
      <c r="D253" s="40">
        <v>566</v>
      </c>
      <c r="E253" s="39">
        <v>2443</v>
      </c>
    </row>
    <row r="254" spans="1:5" x14ac:dyDescent="0.25">
      <c r="A254" s="41" t="s">
        <v>69</v>
      </c>
      <c r="B254" s="40">
        <v>488</v>
      </c>
      <c r="C254" s="40">
        <v>575</v>
      </c>
      <c r="D254" s="40">
        <v>766</v>
      </c>
      <c r="E254" s="39">
        <v>2310</v>
      </c>
    </row>
    <row r="255" spans="1:5" x14ac:dyDescent="0.25">
      <c r="A255" s="41" t="s">
        <v>68</v>
      </c>
      <c r="B255" s="40">
        <v>464</v>
      </c>
      <c r="C255" s="40">
        <v>610</v>
      </c>
      <c r="D255" s="40">
        <v>585</v>
      </c>
      <c r="E255" s="39">
        <v>650</v>
      </c>
    </row>
    <row r="256" spans="1:5" x14ac:dyDescent="0.25">
      <c r="A256" s="41" t="s">
        <v>67</v>
      </c>
      <c r="B256" s="62">
        <v>613</v>
      </c>
      <c r="C256" s="40">
        <v>600</v>
      </c>
      <c r="D256" s="40">
        <v>633</v>
      </c>
      <c r="E256" s="39">
        <v>1594</v>
      </c>
    </row>
    <row r="257" spans="1:5" x14ac:dyDescent="0.25">
      <c r="A257" s="41" t="s">
        <v>66</v>
      </c>
      <c r="B257" s="40">
        <v>525</v>
      </c>
      <c r="C257" s="40">
        <v>590</v>
      </c>
      <c r="D257" s="40">
        <v>582</v>
      </c>
      <c r="E257" s="39">
        <v>859</v>
      </c>
    </row>
    <row r="258" spans="1:5" x14ac:dyDescent="0.25">
      <c r="A258" s="41" t="s">
        <v>65</v>
      </c>
      <c r="B258" s="40">
        <v>580</v>
      </c>
      <c r="C258" s="40">
        <v>620</v>
      </c>
      <c r="D258" s="40">
        <v>663</v>
      </c>
      <c r="E258" s="39">
        <v>778</v>
      </c>
    </row>
    <row r="259" spans="1:5" x14ac:dyDescent="0.25">
      <c r="A259" s="41" t="s">
        <v>64</v>
      </c>
      <c r="B259" s="40">
        <v>531</v>
      </c>
      <c r="C259" s="40">
        <v>609</v>
      </c>
      <c r="D259" s="40">
        <v>619</v>
      </c>
      <c r="E259" s="39">
        <v>2596</v>
      </c>
    </row>
    <row r="260" spans="1:5" ht="15.75" thickBot="1" x14ac:dyDescent="0.3">
      <c r="A260" s="38" t="s">
        <v>63</v>
      </c>
      <c r="B260" s="64" t="s">
        <v>107</v>
      </c>
      <c r="C260" s="37">
        <v>558</v>
      </c>
      <c r="D260" s="37">
        <v>658</v>
      </c>
      <c r="E260" s="36">
        <v>1340</v>
      </c>
    </row>
    <row r="261" spans="1:5" ht="15.75" thickBot="1" x14ac:dyDescent="0.3"/>
    <row r="262" spans="1:5" ht="18" x14ac:dyDescent="0.35">
      <c r="A262" s="58" t="s">
        <v>101</v>
      </c>
      <c r="B262" s="43"/>
      <c r="C262" s="59" t="s">
        <v>106</v>
      </c>
      <c r="D262" s="43"/>
      <c r="E262" s="46">
        <v>42055</v>
      </c>
    </row>
    <row r="263" spans="1:5" x14ac:dyDescent="0.25">
      <c r="A263" s="42"/>
      <c r="B263" s="40" t="s">
        <v>74</v>
      </c>
      <c r="C263" s="40" t="s">
        <v>73</v>
      </c>
      <c r="D263" s="40" t="s">
        <v>72</v>
      </c>
      <c r="E263" s="39" t="s">
        <v>40</v>
      </c>
    </row>
    <row r="264" spans="1:5" x14ac:dyDescent="0.25">
      <c r="A264" s="41" t="s">
        <v>71</v>
      </c>
      <c r="B264" s="62">
        <v>662</v>
      </c>
      <c r="C264" s="40">
        <v>692</v>
      </c>
      <c r="D264" s="40">
        <v>711</v>
      </c>
      <c r="E264" s="39">
        <v>683</v>
      </c>
    </row>
    <row r="265" spans="1:5" x14ac:dyDescent="0.25">
      <c r="A265" s="41" t="s">
        <v>70</v>
      </c>
      <c r="B265" s="40">
        <v>567</v>
      </c>
      <c r="C265" s="40">
        <v>716</v>
      </c>
      <c r="D265" s="40">
        <v>756</v>
      </c>
      <c r="E265" s="39">
        <v>3960</v>
      </c>
    </row>
    <row r="266" spans="1:5" x14ac:dyDescent="0.25">
      <c r="A266" s="41" t="s">
        <v>7</v>
      </c>
      <c r="B266" s="62">
        <v>616</v>
      </c>
      <c r="C266" s="40">
        <v>578</v>
      </c>
      <c r="D266" s="40">
        <v>573</v>
      </c>
      <c r="E266" s="39">
        <v>2172</v>
      </c>
    </row>
    <row r="267" spans="1:5" x14ac:dyDescent="0.25">
      <c r="A267" s="41" t="s">
        <v>69</v>
      </c>
      <c r="B267" s="62">
        <v>533</v>
      </c>
      <c r="C267" s="40">
        <v>676</v>
      </c>
      <c r="D267" s="40">
        <v>800</v>
      </c>
      <c r="E267" s="39">
        <v>5300</v>
      </c>
    </row>
    <row r="268" spans="1:5" x14ac:dyDescent="0.25">
      <c r="A268" s="41" t="s">
        <v>68</v>
      </c>
      <c r="B268" s="62">
        <v>668</v>
      </c>
      <c r="C268" s="40">
        <v>663</v>
      </c>
      <c r="D268" s="40">
        <v>636</v>
      </c>
      <c r="E268" s="39">
        <v>653</v>
      </c>
    </row>
    <row r="269" spans="1:5" x14ac:dyDescent="0.25">
      <c r="A269" s="41" t="s">
        <v>67</v>
      </c>
      <c r="B269" s="62">
        <v>603</v>
      </c>
      <c r="C269" s="40">
        <v>743</v>
      </c>
      <c r="D269" s="40">
        <v>652</v>
      </c>
      <c r="E269" s="39">
        <v>1389</v>
      </c>
    </row>
    <row r="270" spans="1:5" x14ac:dyDescent="0.25">
      <c r="A270" s="41" t="s">
        <v>66</v>
      </c>
      <c r="B270" s="40">
        <v>550</v>
      </c>
      <c r="C270" s="40">
        <v>584</v>
      </c>
      <c r="D270" s="40">
        <v>596</v>
      </c>
      <c r="E270" s="39">
        <v>849</v>
      </c>
    </row>
    <row r="271" spans="1:5" x14ac:dyDescent="0.25">
      <c r="A271" s="41" t="s">
        <v>65</v>
      </c>
      <c r="B271" s="62">
        <v>623</v>
      </c>
      <c r="C271" s="40">
        <v>618</v>
      </c>
      <c r="D271" s="40">
        <v>744</v>
      </c>
      <c r="E271" s="39">
        <v>771</v>
      </c>
    </row>
    <row r="272" spans="1:5" x14ac:dyDescent="0.25">
      <c r="A272" s="41" t="s">
        <v>64</v>
      </c>
      <c r="B272" s="62">
        <v>687</v>
      </c>
      <c r="C272" s="40">
        <v>607</v>
      </c>
      <c r="D272" s="40">
        <v>690</v>
      </c>
      <c r="E272" s="39">
        <v>2290</v>
      </c>
    </row>
    <row r="273" spans="1:5" ht="15.75" thickBot="1" x14ac:dyDescent="0.3">
      <c r="A273" s="38" t="s">
        <v>63</v>
      </c>
      <c r="B273" s="63">
        <v>711</v>
      </c>
      <c r="C273" s="37">
        <v>671</v>
      </c>
      <c r="D273" s="37">
        <v>637</v>
      </c>
      <c r="E273" s="36">
        <v>1190</v>
      </c>
    </row>
    <row r="274" spans="1:5" ht="15.75" thickBot="1" x14ac:dyDescent="0.3"/>
    <row r="275" spans="1:5" ht="18" x14ac:dyDescent="0.35">
      <c r="A275" s="58" t="s">
        <v>109</v>
      </c>
      <c r="B275" s="43"/>
      <c r="C275" s="59" t="s">
        <v>108</v>
      </c>
      <c r="D275" s="43"/>
      <c r="E275" s="46">
        <v>42056</v>
      </c>
    </row>
    <row r="276" spans="1:5" x14ac:dyDescent="0.25">
      <c r="A276" s="42"/>
      <c r="B276" s="40" t="s">
        <v>74</v>
      </c>
      <c r="C276" s="40" t="s">
        <v>73</v>
      </c>
      <c r="D276" s="40" t="s">
        <v>72</v>
      </c>
      <c r="E276" s="39" t="s">
        <v>40</v>
      </c>
    </row>
    <row r="277" spans="1:5" x14ac:dyDescent="0.25">
      <c r="A277" s="41" t="s">
        <v>71</v>
      </c>
      <c r="B277" s="40">
        <v>583</v>
      </c>
      <c r="C277" s="40">
        <v>653</v>
      </c>
      <c r="D277" s="40">
        <v>631</v>
      </c>
      <c r="E277" s="39">
        <v>625</v>
      </c>
    </row>
    <row r="278" spans="1:5" x14ac:dyDescent="0.25">
      <c r="A278" s="41" t="s">
        <v>70</v>
      </c>
      <c r="B278" s="62">
        <v>782</v>
      </c>
      <c r="C278" s="40">
        <v>764</v>
      </c>
      <c r="D278" s="40">
        <v>677</v>
      </c>
      <c r="E278" s="39">
        <v>7090</v>
      </c>
    </row>
    <row r="279" spans="1:5" x14ac:dyDescent="0.25">
      <c r="A279" s="41" t="s">
        <v>7</v>
      </c>
      <c r="B279" s="40">
        <v>541</v>
      </c>
      <c r="C279" s="40">
        <v>563</v>
      </c>
      <c r="D279" s="40">
        <v>545</v>
      </c>
      <c r="E279" s="39">
        <v>1620</v>
      </c>
    </row>
    <row r="280" spans="1:5" x14ac:dyDescent="0.25">
      <c r="A280" s="41" t="s">
        <v>69</v>
      </c>
      <c r="B280" s="40">
        <v>597</v>
      </c>
      <c r="C280" s="40">
        <v>594</v>
      </c>
      <c r="D280" s="40">
        <v>623</v>
      </c>
      <c r="E280" s="39">
        <v>7337</v>
      </c>
    </row>
    <row r="281" spans="1:5" x14ac:dyDescent="0.25">
      <c r="A281" s="41" t="s">
        <v>68</v>
      </c>
      <c r="B281" s="40">
        <v>592</v>
      </c>
      <c r="C281" s="40">
        <v>617</v>
      </c>
      <c r="D281" s="40">
        <v>609</v>
      </c>
      <c r="E281" s="39">
        <v>607</v>
      </c>
    </row>
    <row r="282" spans="1:5" x14ac:dyDescent="0.25">
      <c r="A282" s="41" t="s">
        <v>67</v>
      </c>
      <c r="B282" s="40">
        <v>607</v>
      </c>
      <c r="C282" s="40">
        <v>687</v>
      </c>
      <c r="D282" s="40">
        <v>602</v>
      </c>
      <c r="E282" s="39">
        <v>1130</v>
      </c>
    </row>
    <row r="283" spans="1:5" x14ac:dyDescent="0.25">
      <c r="A283" s="41" t="s">
        <v>66</v>
      </c>
      <c r="B283" s="40">
        <v>541</v>
      </c>
      <c r="C283" s="40">
        <v>590</v>
      </c>
      <c r="D283" s="40">
        <v>560</v>
      </c>
      <c r="E283" s="39">
        <v>792</v>
      </c>
    </row>
    <row r="284" spans="1:5" x14ac:dyDescent="0.25">
      <c r="A284" s="41" t="s">
        <v>65</v>
      </c>
      <c r="B284" s="40">
        <v>563</v>
      </c>
      <c r="C284" s="40">
        <v>515</v>
      </c>
      <c r="D284" s="40">
        <v>667</v>
      </c>
      <c r="E284" s="39">
        <v>692</v>
      </c>
    </row>
    <row r="285" spans="1:5" x14ac:dyDescent="0.25">
      <c r="A285" s="41" t="s">
        <v>64</v>
      </c>
      <c r="B285" s="62">
        <v>643</v>
      </c>
      <c r="C285" s="40">
        <v>557</v>
      </c>
      <c r="D285" s="40">
        <v>628</v>
      </c>
      <c r="E285" s="39">
        <v>1664</v>
      </c>
    </row>
    <row r="286" spans="1:5" ht="15.75" thickBot="1" x14ac:dyDescent="0.3">
      <c r="A286" s="38" t="s">
        <v>63</v>
      </c>
      <c r="B286" s="37">
        <v>582</v>
      </c>
      <c r="C286" s="37">
        <v>625</v>
      </c>
      <c r="D286" s="37">
        <v>587</v>
      </c>
      <c r="E286" s="36">
        <v>934</v>
      </c>
    </row>
    <row r="287" spans="1:5" x14ac:dyDescent="0.25">
      <c r="A287" s="57"/>
      <c r="B287" s="57"/>
      <c r="C287" s="57"/>
      <c r="D287" s="57"/>
      <c r="E287" s="57"/>
    </row>
    <row r="288" spans="1:5" ht="15.75" thickBot="1" x14ac:dyDescent="0.3"/>
    <row r="289" spans="1:5" ht="18" x14ac:dyDescent="0.35">
      <c r="A289" s="102" t="s">
        <v>200</v>
      </c>
      <c r="B289" s="43"/>
      <c r="C289" s="69" t="s">
        <v>124</v>
      </c>
      <c r="D289" s="43"/>
      <c r="E289" s="46">
        <v>42058</v>
      </c>
    </row>
    <row r="290" spans="1:5" x14ac:dyDescent="0.25">
      <c r="A290" s="42"/>
      <c r="B290" s="40" t="s">
        <v>74</v>
      </c>
      <c r="C290" s="40" t="s">
        <v>73</v>
      </c>
      <c r="D290" s="40" t="s">
        <v>72</v>
      </c>
      <c r="E290" s="39" t="s">
        <v>40</v>
      </c>
    </row>
    <row r="291" spans="1:5" x14ac:dyDescent="0.25">
      <c r="A291" s="41" t="s">
        <v>71</v>
      </c>
      <c r="B291" s="40">
        <v>532</v>
      </c>
      <c r="C291" s="40">
        <v>553</v>
      </c>
      <c r="D291" s="40">
        <v>575</v>
      </c>
      <c r="E291" s="39">
        <v>595</v>
      </c>
    </row>
    <row r="292" spans="1:5" x14ac:dyDescent="0.25">
      <c r="A292" s="41" t="s">
        <v>70</v>
      </c>
      <c r="B292" s="40">
        <v>598</v>
      </c>
      <c r="C292" s="40">
        <v>613</v>
      </c>
      <c r="D292" s="40">
        <v>629</v>
      </c>
      <c r="E292" s="39">
        <v>8480</v>
      </c>
    </row>
    <row r="293" spans="1:5" x14ac:dyDescent="0.25">
      <c r="A293" s="41" t="s">
        <v>7</v>
      </c>
      <c r="B293" s="62">
        <v>1042</v>
      </c>
      <c r="C293" s="40">
        <v>500</v>
      </c>
      <c r="D293" s="40">
        <v>543</v>
      </c>
      <c r="E293" s="39">
        <v>1355</v>
      </c>
    </row>
    <row r="294" spans="1:5" x14ac:dyDescent="0.25">
      <c r="A294" s="41" t="s">
        <v>69</v>
      </c>
      <c r="B294" s="40">
        <v>509</v>
      </c>
      <c r="C294" s="40">
        <v>599</v>
      </c>
      <c r="D294" s="40">
        <v>531</v>
      </c>
      <c r="E294" s="39">
        <v>7088</v>
      </c>
    </row>
    <row r="295" spans="1:5" x14ac:dyDescent="0.25">
      <c r="A295" s="41" t="s">
        <v>68</v>
      </c>
      <c r="B295" s="40">
        <v>509</v>
      </c>
      <c r="C295" s="40">
        <v>594</v>
      </c>
      <c r="D295" s="40">
        <v>556</v>
      </c>
      <c r="E295" s="39">
        <v>823</v>
      </c>
    </row>
    <row r="296" spans="1:5" x14ac:dyDescent="0.25">
      <c r="A296" s="41" t="s">
        <v>67</v>
      </c>
      <c r="B296" s="40">
        <v>537</v>
      </c>
      <c r="C296" s="40">
        <v>656</v>
      </c>
      <c r="D296" s="40">
        <v>538</v>
      </c>
      <c r="E296" s="39">
        <v>1024</v>
      </c>
    </row>
    <row r="297" spans="1:5" x14ac:dyDescent="0.25">
      <c r="A297" s="41" t="s">
        <v>66</v>
      </c>
      <c r="B297" s="40">
        <v>472</v>
      </c>
      <c r="C297" s="40">
        <v>615</v>
      </c>
      <c r="D297" s="40">
        <v>478</v>
      </c>
      <c r="E297" s="39">
        <v>736</v>
      </c>
    </row>
    <row r="298" spans="1:5" x14ac:dyDescent="0.25">
      <c r="A298" s="41" t="s">
        <v>65</v>
      </c>
      <c r="B298" s="40">
        <v>501</v>
      </c>
      <c r="C298" s="40">
        <v>482</v>
      </c>
      <c r="D298" s="40">
        <v>604</v>
      </c>
      <c r="E298" s="39">
        <v>645</v>
      </c>
    </row>
    <row r="299" spans="1:5" x14ac:dyDescent="0.25">
      <c r="A299" s="41" t="s">
        <v>64</v>
      </c>
      <c r="B299" s="40">
        <v>676</v>
      </c>
      <c r="C299" s="40">
        <v>490</v>
      </c>
      <c r="D299" s="40">
        <v>520</v>
      </c>
      <c r="E299" s="39">
        <v>1267</v>
      </c>
    </row>
    <row r="300" spans="1:5" ht="15.75" thickBot="1" x14ac:dyDescent="0.3">
      <c r="A300" s="38" t="s">
        <v>63</v>
      </c>
      <c r="B300" s="37">
        <v>555</v>
      </c>
      <c r="C300" s="37">
        <v>613</v>
      </c>
      <c r="D300" s="37">
        <v>594</v>
      </c>
      <c r="E300" s="36">
        <v>767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1"/>
  <sheetViews>
    <sheetView topLeftCell="A35" workbookViewId="0">
      <selection activeCell="Y48" sqref="Y48"/>
    </sheetView>
  </sheetViews>
  <sheetFormatPr defaultRowHeight="15.75" x14ac:dyDescent="0.25"/>
  <cols>
    <col min="1" max="1" width="9" style="70"/>
    <col min="2" max="2" width="6.5" style="70" customWidth="1"/>
    <col min="3" max="3" width="6.5" style="118" customWidth="1"/>
    <col min="4" max="4" width="6.5" style="120" customWidth="1"/>
    <col min="5" max="8" width="9" style="70"/>
    <col min="9" max="9" width="11.75" style="70" customWidth="1"/>
    <col min="10" max="11" width="9" style="70"/>
    <col min="13" max="13" width="12.5" bestFit="1" customWidth="1"/>
    <col min="15" max="15" width="11.875" bestFit="1" customWidth="1"/>
  </cols>
  <sheetData>
    <row r="1" spans="1:23" ht="18.75" x14ac:dyDescent="0.35">
      <c r="A1" s="70" t="s">
        <v>45</v>
      </c>
      <c r="B1" s="70" t="s">
        <v>115</v>
      </c>
      <c r="C1" s="118" t="s">
        <v>43</v>
      </c>
      <c r="D1" s="120" t="s">
        <v>226</v>
      </c>
      <c r="E1" s="70" t="s">
        <v>13</v>
      </c>
      <c r="F1" s="70" t="s">
        <v>41</v>
      </c>
      <c r="G1" s="70" t="s">
        <v>90</v>
      </c>
      <c r="H1" s="70" t="s">
        <v>91</v>
      </c>
      <c r="I1" s="72" t="s">
        <v>138</v>
      </c>
      <c r="J1" s="70" t="s">
        <v>116</v>
      </c>
      <c r="K1" s="70" t="s">
        <v>140</v>
      </c>
      <c r="L1" s="72" t="s">
        <v>133</v>
      </c>
      <c r="M1" s="72" t="s">
        <v>134</v>
      </c>
      <c r="N1" s="72" t="s">
        <v>135</v>
      </c>
      <c r="O1" s="72" t="s">
        <v>139</v>
      </c>
      <c r="P1" s="72" t="s">
        <v>141</v>
      </c>
      <c r="T1" t="s">
        <v>225</v>
      </c>
      <c r="U1" t="s">
        <v>227</v>
      </c>
      <c r="W1" t="s">
        <v>230</v>
      </c>
    </row>
    <row r="2" spans="1:23" x14ac:dyDescent="0.25">
      <c r="A2" s="70" t="s">
        <v>21</v>
      </c>
      <c r="B2" s="70">
        <v>0</v>
      </c>
      <c r="C2" s="118">
        <v>0</v>
      </c>
      <c r="D2" s="120">
        <f>C2*60</f>
        <v>0</v>
      </c>
      <c r="E2" s="70" t="s">
        <v>71</v>
      </c>
      <c r="F2" s="70">
        <v>11</v>
      </c>
      <c r="G2" s="70">
        <v>15</v>
      </c>
      <c r="H2" s="70" t="s">
        <v>72</v>
      </c>
      <c r="I2" s="70">
        <v>1.452E-2</v>
      </c>
      <c r="J2" s="70">
        <v>640</v>
      </c>
      <c r="K2" s="70">
        <f t="shared" ref="K2:K65" si="0">0.6197*J2*12*(10^-6)</f>
        <v>4.7592959999999997E-3</v>
      </c>
      <c r="L2">
        <f>J2/1000000</f>
        <v>6.4000000000000005E-4</v>
      </c>
      <c r="N2" s="72" t="s">
        <v>136</v>
      </c>
      <c r="O2">
        <f>101/((8.3*10^-3)*(273+22))</f>
        <v>41.249744741678576</v>
      </c>
      <c r="T2" t="e">
        <f>K2/1/C2</f>
        <v>#DIV/0!</v>
      </c>
      <c r="U2" t="e">
        <f>K2/1/D2</f>
        <v>#DIV/0!</v>
      </c>
      <c r="W2" t="e">
        <f>(J2*((15*1)/(82.05*(273+22))))/1/(C2/3600)</f>
        <v>#DIV/0!</v>
      </c>
    </row>
    <row r="3" spans="1:23" x14ac:dyDescent="0.25">
      <c r="A3" s="70" t="s">
        <v>21</v>
      </c>
      <c r="B3" s="70">
        <v>0</v>
      </c>
      <c r="C3" s="118">
        <v>0</v>
      </c>
      <c r="D3" s="120">
        <f t="shared" ref="D3:D66" si="1">C3*60</f>
        <v>0</v>
      </c>
      <c r="E3" s="70" t="s">
        <v>70</v>
      </c>
      <c r="F3" s="70">
        <v>11</v>
      </c>
      <c r="G3" s="70">
        <v>150</v>
      </c>
      <c r="H3" s="70" t="s">
        <v>72</v>
      </c>
      <c r="I3" s="70">
        <v>1.2870000000000001E-2</v>
      </c>
      <c r="J3" s="70">
        <v>748</v>
      </c>
      <c r="K3" s="70">
        <f t="shared" si="0"/>
        <v>5.5624272000000001E-3</v>
      </c>
      <c r="L3">
        <f t="shared" ref="L2:L65" si="2">J3/1000000</f>
        <v>7.4799999999999997E-4</v>
      </c>
      <c r="T3" t="e">
        <f t="shared" ref="T3:T66" si="3">K3/1/C3</f>
        <v>#DIV/0!</v>
      </c>
      <c r="U3" t="e">
        <f t="shared" ref="U3:U66" si="4">K3/1/D3</f>
        <v>#DIV/0!</v>
      </c>
      <c r="W3" t="e">
        <f t="shared" ref="W3:W66" si="5">(J3*((15*1)/(82.05*(273+22))))/1/(C3/3600)</f>
        <v>#DIV/0!</v>
      </c>
    </row>
    <row r="4" spans="1:23" x14ac:dyDescent="0.25">
      <c r="A4" s="70" t="s">
        <v>21</v>
      </c>
      <c r="B4" s="70">
        <v>0</v>
      </c>
      <c r="C4" s="118">
        <v>0</v>
      </c>
      <c r="D4" s="120">
        <f t="shared" si="1"/>
        <v>0</v>
      </c>
      <c r="E4" s="70" t="s">
        <v>66</v>
      </c>
      <c r="F4" s="70">
        <v>13</v>
      </c>
      <c r="G4" s="70">
        <v>15</v>
      </c>
      <c r="H4" s="70" t="s">
        <v>72</v>
      </c>
      <c r="I4" s="70">
        <v>1.13875E-2</v>
      </c>
      <c r="J4" s="70">
        <v>646</v>
      </c>
      <c r="K4" s="70">
        <f t="shared" si="0"/>
        <v>4.8039144000000004E-3</v>
      </c>
      <c r="L4">
        <f t="shared" si="2"/>
        <v>6.4599999999999998E-4</v>
      </c>
      <c r="O4">
        <f>(15*1)/(82.05*(273+22))</f>
        <v>6.1971307284727176E-4</v>
      </c>
      <c r="P4" t="s">
        <v>229</v>
      </c>
      <c r="T4" t="e">
        <f t="shared" si="3"/>
        <v>#DIV/0!</v>
      </c>
      <c r="U4" t="e">
        <f t="shared" si="4"/>
        <v>#DIV/0!</v>
      </c>
      <c r="W4" t="e">
        <f t="shared" si="5"/>
        <v>#DIV/0!</v>
      </c>
    </row>
    <row r="5" spans="1:23" x14ac:dyDescent="0.25">
      <c r="A5" s="70" t="s">
        <v>21</v>
      </c>
      <c r="B5" s="70">
        <v>0</v>
      </c>
      <c r="C5" s="118">
        <v>0</v>
      </c>
      <c r="D5" s="120">
        <f t="shared" si="1"/>
        <v>0</v>
      </c>
      <c r="E5" s="70" t="s">
        <v>65</v>
      </c>
      <c r="F5" s="70">
        <v>13</v>
      </c>
      <c r="G5" s="70">
        <v>150</v>
      </c>
      <c r="H5" s="70" t="s">
        <v>72</v>
      </c>
      <c r="I5" s="70">
        <v>1.7704999999999999E-2</v>
      </c>
      <c r="J5" s="70">
        <v>740</v>
      </c>
      <c r="K5" s="70">
        <f t="shared" si="0"/>
        <v>5.5029359999999999E-3</v>
      </c>
      <c r="L5">
        <f t="shared" si="2"/>
        <v>7.3999999999999999E-4</v>
      </c>
      <c r="O5">
        <f>(20*1)/(82.05*(273+22))</f>
        <v>8.2628409712969561E-4</v>
      </c>
      <c r="P5" t="s">
        <v>228</v>
      </c>
      <c r="T5" t="e">
        <f t="shared" si="3"/>
        <v>#DIV/0!</v>
      </c>
      <c r="U5" t="e">
        <f t="shared" si="4"/>
        <v>#DIV/0!</v>
      </c>
      <c r="W5" t="e">
        <f t="shared" si="5"/>
        <v>#DIV/0!</v>
      </c>
    </row>
    <row r="6" spans="1:23" x14ac:dyDescent="0.25">
      <c r="A6" s="70" t="s">
        <v>21</v>
      </c>
      <c r="B6" s="70">
        <v>0</v>
      </c>
      <c r="C6" s="118">
        <v>0</v>
      </c>
      <c r="D6" s="120">
        <f t="shared" si="1"/>
        <v>0</v>
      </c>
      <c r="E6" s="70" t="s">
        <v>7</v>
      </c>
      <c r="F6" s="70">
        <v>26</v>
      </c>
      <c r="G6" s="70">
        <v>15</v>
      </c>
      <c r="H6" s="70" t="s">
        <v>72</v>
      </c>
      <c r="I6" s="70">
        <v>1.5352500000000003E-2</v>
      </c>
      <c r="J6" s="70">
        <v>623</v>
      </c>
      <c r="K6" s="70">
        <f t="shared" si="0"/>
        <v>4.6328771999999997E-3</v>
      </c>
      <c r="L6">
        <f t="shared" si="2"/>
        <v>6.2299999999999996E-4</v>
      </c>
      <c r="T6" t="e">
        <f t="shared" si="3"/>
        <v>#DIV/0!</v>
      </c>
      <c r="U6" t="e">
        <f t="shared" si="4"/>
        <v>#DIV/0!</v>
      </c>
      <c r="W6" t="e">
        <f t="shared" si="5"/>
        <v>#DIV/0!</v>
      </c>
    </row>
    <row r="7" spans="1:23" x14ac:dyDescent="0.25">
      <c r="A7" s="70" t="s">
        <v>21</v>
      </c>
      <c r="B7" s="70">
        <v>0</v>
      </c>
      <c r="C7" s="118">
        <v>0</v>
      </c>
      <c r="D7" s="120">
        <f t="shared" si="1"/>
        <v>0</v>
      </c>
      <c r="E7" s="70" t="s">
        <v>69</v>
      </c>
      <c r="F7" s="70">
        <v>26</v>
      </c>
      <c r="G7" s="70">
        <v>150</v>
      </c>
      <c r="H7" s="70" t="s">
        <v>72</v>
      </c>
      <c r="I7" s="70">
        <v>2.1547500000000001E-2</v>
      </c>
      <c r="J7" s="70">
        <v>717</v>
      </c>
      <c r="K7" s="70">
        <f t="shared" si="0"/>
        <v>5.3318988000000001E-3</v>
      </c>
      <c r="L7">
        <f t="shared" si="2"/>
        <v>7.1699999999999997E-4</v>
      </c>
      <c r="T7" t="e">
        <f t="shared" si="3"/>
        <v>#DIV/0!</v>
      </c>
      <c r="U7" t="e">
        <f t="shared" si="4"/>
        <v>#DIV/0!</v>
      </c>
      <c r="W7" t="e">
        <f t="shared" si="5"/>
        <v>#DIV/0!</v>
      </c>
    </row>
    <row r="8" spans="1:23" x14ac:dyDescent="0.25">
      <c r="A8" s="70" t="s">
        <v>21</v>
      </c>
      <c r="B8" s="70">
        <v>0</v>
      </c>
      <c r="C8" s="118">
        <v>0</v>
      </c>
      <c r="D8" s="120">
        <f t="shared" si="1"/>
        <v>0</v>
      </c>
      <c r="E8" s="70" t="s">
        <v>68</v>
      </c>
      <c r="F8" s="70">
        <v>34</v>
      </c>
      <c r="G8" s="70">
        <v>15</v>
      </c>
      <c r="H8" s="70" t="s">
        <v>72</v>
      </c>
      <c r="I8" s="70">
        <v>1.10525E-2</v>
      </c>
      <c r="J8" s="70">
        <v>694</v>
      </c>
      <c r="K8" s="70">
        <f t="shared" si="0"/>
        <v>5.1608616000000003E-3</v>
      </c>
      <c r="L8">
        <f t="shared" si="2"/>
        <v>6.9399999999999996E-4</v>
      </c>
      <c r="T8" t="e">
        <f t="shared" si="3"/>
        <v>#DIV/0!</v>
      </c>
      <c r="U8" t="e">
        <f t="shared" si="4"/>
        <v>#DIV/0!</v>
      </c>
      <c r="W8" t="e">
        <f t="shared" si="5"/>
        <v>#DIV/0!</v>
      </c>
    </row>
    <row r="9" spans="1:23" x14ac:dyDescent="0.25">
      <c r="A9" s="70" t="s">
        <v>21</v>
      </c>
      <c r="B9" s="70">
        <v>0</v>
      </c>
      <c r="C9" s="118">
        <v>0</v>
      </c>
      <c r="D9" s="120">
        <f t="shared" si="1"/>
        <v>0</v>
      </c>
      <c r="E9" s="70" t="s">
        <v>67</v>
      </c>
      <c r="F9" s="70">
        <v>34</v>
      </c>
      <c r="G9" s="70">
        <v>150</v>
      </c>
      <c r="H9" s="70" t="s">
        <v>72</v>
      </c>
      <c r="I9" s="70">
        <v>1.0512499999999998E-2</v>
      </c>
      <c r="J9" s="70">
        <v>683</v>
      </c>
      <c r="K9" s="70">
        <f t="shared" si="0"/>
        <v>5.0790612000000002E-3</v>
      </c>
      <c r="L9">
        <f t="shared" si="2"/>
        <v>6.8300000000000001E-4</v>
      </c>
      <c r="T9" t="e">
        <f t="shared" si="3"/>
        <v>#DIV/0!</v>
      </c>
      <c r="U9" t="e">
        <f t="shared" si="4"/>
        <v>#DIV/0!</v>
      </c>
      <c r="W9" t="e">
        <f t="shared" si="5"/>
        <v>#DIV/0!</v>
      </c>
    </row>
    <row r="10" spans="1:23" x14ac:dyDescent="0.25">
      <c r="A10" s="70" t="s">
        <v>21</v>
      </c>
      <c r="B10" s="70">
        <v>0</v>
      </c>
      <c r="C10" s="118">
        <v>0</v>
      </c>
      <c r="D10" s="120">
        <f t="shared" si="1"/>
        <v>0</v>
      </c>
      <c r="E10" s="70" t="s">
        <v>64</v>
      </c>
      <c r="F10" s="70">
        <v>52</v>
      </c>
      <c r="G10" s="70">
        <v>15</v>
      </c>
      <c r="H10" s="70" t="s">
        <v>72</v>
      </c>
      <c r="I10" s="70">
        <v>1.0069999999999997E-2</v>
      </c>
      <c r="J10" s="70">
        <v>559</v>
      </c>
      <c r="K10" s="70">
        <f t="shared" si="0"/>
        <v>4.1569476000000005E-3</v>
      </c>
      <c r="L10">
        <f t="shared" si="2"/>
        <v>5.5900000000000004E-4</v>
      </c>
      <c r="T10" t="e">
        <f t="shared" si="3"/>
        <v>#DIV/0!</v>
      </c>
      <c r="U10" t="e">
        <f t="shared" si="4"/>
        <v>#DIV/0!</v>
      </c>
      <c r="W10" t="e">
        <f t="shared" si="5"/>
        <v>#DIV/0!</v>
      </c>
    </row>
    <row r="11" spans="1:23" x14ac:dyDescent="0.25">
      <c r="A11" s="70" t="s">
        <v>21</v>
      </c>
      <c r="B11" s="70">
        <v>0</v>
      </c>
      <c r="C11" s="118">
        <v>0</v>
      </c>
      <c r="D11" s="120">
        <f t="shared" si="1"/>
        <v>0</v>
      </c>
      <c r="E11" s="70" t="s">
        <v>63</v>
      </c>
      <c r="F11" s="70">
        <v>52</v>
      </c>
      <c r="G11" s="70">
        <v>150</v>
      </c>
      <c r="H11" s="70" t="s">
        <v>72</v>
      </c>
      <c r="I11" s="70">
        <v>1.5767500000000004E-2</v>
      </c>
      <c r="J11" s="70">
        <v>594</v>
      </c>
      <c r="K11" s="70">
        <f t="shared" si="0"/>
        <v>4.4172216000000009E-3</v>
      </c>
      <c r="L11">
        <f t="shared" si="2"/>
        <v>5.9400000000000002E-4</v>
      </c>
      <c r="T11" t="e">
        <f t="shared" si="3"/>
        <v>#DIV/0!</v>
      </c>
      <c r="U11" t="e">
        <f t="shared" si="4"/>
        <v>#DIV/0!</v>
      </c>
      <c r="W11" t="e">
        <f t="shared" si="5"/>
        <v>#DIV/0!</v>
      </c>
    </row>
    <row r="12" spans="1:23" x14ac:dyDescent="0.25">
      <c r="A12" s="70" t="s">
        <v>21</v>
      </c>
      <c r="B12" s="70">
        <v>0</v>
      </c>
      <c r="C12" s="118">
        <v>0</v>
      </c>
      <c r="D12" s="120">
        <f t="shared" si="1"/>
        <v>0</v>
      </c>
      <c r="E12" s="70" t="s">
        <v>71</v>
      </c>
      <c r="F12" s="70">
        <v>11</v>
      </c>
      <c r="G12" s="70">
        <v>15</v>
      </c>
      <c r="H12" s="70" t="s">
        <v>74</v>
      </c>
      <c r="I12" s="70">
        <v>1.452E-2</v>
      </c>
      <c r="J12" s="70">
        <v>525</v>
      </c>
      <c r="K12" s="70">
        <f t="shared" si="0"/>
        <v>3.9041100000000006E-3</v>
      </c>
      <c r="L12">
        <f t="shared" si="2"/>
        <v>5.2499999999999997E-4</v>
      </c>
      <c r="T12" t="e">
        <f t="shared" si="3"/>
        <v>#DIV/0!</v>
      </c>
      <c r="U12" t="e">
        <f t="shared" si="4"/>
        <v>#DIV/0!</v>
      </c>
      <c r="W12" t="e">
        <f t="shared" si="5"/>
        <v>#DIV/0!</v>
      </c>
    </row>
    <row r="13" spans="1:23" x14ac:dyDescent="0.25">
      <c r="A13" s="70" t="s">
        <v>21</v>
      </c>
      <c r="B13" s="70">
        <v>0</v>
      </c>
      <c r="C13" s="118">
        <v>0</v>
      </c>
      <c r="D13" s="120">
        <f t="shared" si="1"/>
        <v>0</v>
      </c>
      <c r="E13" s="70" t="s">
        <v>70</v>
      </c>
      <c r="F13" s="70">
        <v>11</v>
      </c>
      <c r="G13" s="70">
        <v>150</v>
      </c>
      <c r="H13" s="70" t="s">
        <v>74</v>
      </c>
      <c r="I13" s="70">
        <v>1.2870000000000001E-2</v>
      </c>
      <c r="J13" s="70">
        <v>481</v>
      </c>
      <c r="K13" s="70">
        <f t="shared" si="0"/>
        <v>3.5769084000000003E-3</v>
      </c>
      <c r="L13">
        <f t="shared" si="2"/>
        <v>4.8099999999999998E-4</v>
      </c>
      <c r="T13" t="e">
        <f t="shared" si="3"/>
        <v>#DIV/0!</v>
      </c>
      <c r="U13" t="e">
        <f t="shared" si="4"/>
        <v>#DIV/0!</v>
      </c>
      <c r="W13" t="e">
        <f t="shared" si="5"/>
        <v>#DIV/0!</v>
      </c>
    </row>
    <row r="14" spans="1:23" x14ac:dyDescent="0.25">
      <c r="A14" s="70" t="s">
        <v>21</v>
      </c>
      <c r="B14" s="70">
        <v>0</v>
      </c>
      <c r="C14" s="118">
        <v>0</v>
      </c>
      <c r="D14" s="120">
        <f t="shared" si="1"/>
        <v>0</v>
      </c>
      <c r="E14" s="70" t="s">
        <v>66</v>
      </c>
      <c r="F14" s="70">
        <v>13</v>
      </c>
      <c r="G14" s="70">
        <v>15</v>
      </c>
      <c r="H14" s="70" t="s">
        <v>74</v>
      </c>
      <c r="I14" s="70">
        <v>1.13875E-2</v>
      </c>
      <c r="J14" s="70">
        <v>520</v>
      </c>
      <c r="K14" s="70">
        <f t="shared" si="0"/>
        <v>3.8669280000000004E-3</v>
      </c>
      <c r="L14">
        <f t="shared" si="2"/>
        <v>5.1999999999999995E-4</v>
      </c>
      <c r="T14" t="e">
        <f t="shared" si="3"/>
        <v>#DIV/0!</v>
      </c>
      <c r="U14" t="e">
        <f t="shared" si="4"/>
        <v>#DIV/0!</v>
      </c>
      <c r="W14" t="e">
        <f t="shared" si="5"/>
        <v>#DIV/0!</v>
      </c>
    </row>
    <row r="15" spans="1:23" x14ac:dyDescent="0.25">
      <c r="A15" s="70" t="s">
        <v>21</v>
      </c>
      <c r="B15" s="70">
        <v>0</v>
      </c>
      <c r="C15" s="118">
        <v>0</v>
      </c>
      <c r="D15" s="120">
        <f t="shared" si="1"/>
        <v>0</v>
      </c>
      <c r="E15" s="70" t="s">
        <v>65</v>
      </c>
      <c r="F15" s="70">
        <v>13</v>
      </c>
      <c r="G15" s="70">
        <v>150</v>
      </c>
      <c r="H15" s="70" t="s">
        <v>74</v>
      </c>
      <c r="I15" s="70">
        <v>1.7704999999999999E-2</v>
      </c>
      <c r="J15" s="70">
        <v>542</v>
      </c>
      <c r="K15" s="70">
        <f t="shared" si="0"/>
        <v>4.0305287999999996E-3</v>
      </c>
      <c r="L15">
        <f t="shared" si="2"/>
        <v>5.4199999999999995E-4</v>
      </c>
      <c r="T15" t="e">
        <f t="shared" si="3"/>
        <v>#DIV/0!</v>
      </c>
      <c r="U15" t="e">
        <f t="shared" si="4"/>
        <v>#DIV/0!</v>
      </c>
      <c r="W15" t="e">
        <f t="shared" si="5"/>
        <v>#DIV/0!</v>
      </c>
    </row>
    <row r="16" spans="1:23" x14ac:dyDescent="0.25">
      <c r="A16" s="70" t="s">
        <v>21</v>
      </c>
      <c r="B16" s="70">
        <v>0</v>
      </c>
      <c r="C16" s="118">
        <v>0</v>
      </c>
      <c r="D16" s="120">
        <f t="shared" si="1"/>
        <v>0</v>
      </c>
      <c r="E16" s="70" t="s">
        <v>7</v>
      </c>
      <c r="F16" s="70">
        <v>26</v>
      </c>
      <c r="G16" s="70">
        <v>15</v>
      </c>
      <c r="H16" s="70" t="s">
        <v>74</v>
      </c>
      <c r="I16" s="70">
        <v>1.5352500000000003E-2</v>
      </c>
      <c r="J16" s="70">
        <v>499</v>
      </c>
      <c r="K16" s="70">
        <f t="shared" si="0"/>
        <v>3.7107635999999999E-3</v>
      </c>
      <c r="L16">
        <f t="shared" si="2"/>
        <v>4.9899999999999999E-4</v>
      </c>
      <c r="T16" t="e">
        <f t="shared" si="3"/>
        <v>#DIV/0!</v>
      </c>
      <c r="U16" t="e">
        <f t="shared" si="4"/>
        <v>#DIV/0!</v>
      </c>
      <c r="W16" t="e">
        <f t="shared" si="5"/>
        <v>#DIV/0!</v>
      </c>
    </row>
    <row r="17" spans="1:23" x14ac:dyDescent="0.25">
      <c r="A17" s="70" t="s">
        <v>21</v>
      </c>
      <c r="B17" s="70">
        <v>0</v>
      </c>
      <c r="C17" s="118">
        <v>0</v>
      </c>
      <c r="D17" s="120">
        <f t="shared" si="1"/>
        <v>0</v>
      </c>
      <c r="E17" s="70" t="s">
        <v>69</v>
      </c>
      <c r="F17" s="70">
        <v>26</v>
      </c>
      <c r="G17" s="70">
        <v>150</v>
      </c>
      <c r="H17" s="70" t="s">
        <v>74</v>
      </c>
      <c r="I17" s="70">
        <v>2.1547500000000001E-2</v>
      </c>
      <c r="J17" s="70">
        <v>487</v>
      </c>
      <c r="K17" s="70">
        <f t="shared" si="0"/>
        <v>3.6215267999999998E-3</v>
      </c>
      <c r="L17">
        <f t="shared" si="2"/>
        <v>4.8700000000000002E-4</v>
      </c>
      <c r="T17" t="e">
        <f t="shared" si="3"/>
        <v>#DIV/0!</v>
      </c>
      <c r="U17" t="e">
        <f t="shared" si="4"/>
        <v>#DIV/0!</v>
      </c>
      <c r="W17" t="e">
        <f t="shared" si="5"/>
        <v>#DIV/0!</v>
      </c>
    </row>
    <row r="18" spans="1:23" x14ac:dyDescent="0.25">
      <c r="A18" s="70" t="s">
        <v>21</v>
      </c>
      <c r="B18" s="70">
        <v>0</v>
      </c>
      <c r="C18" s="118">
        <v>0</v>
      </c>
      <c r="D18" s="120">
        <f t="shared" si="1"/>
        <v>0</v>
      </c>
      <c r="E18" s="70" t="s">
        <v>68</v>
      </c>
      <c r="F18" s="70">
        <v>34</v>
      </c>
      <c r="G18" s="70">
        <v>15</v>
      </c>
      <c r="H18" s="70" t="s">
        <v>74</v>
      </c>
      <c r="I18" s="70">
        <v>1.10525E-2</v>
      </c>
      <c r="J18" s="70">
        <v>514</v>
      </c>
      <c r="K18" s="70">
        <f t="shared" si="0"/>
        <v>3.8223096000000001E-3</v>
      </c>
      <c r="L18">
        <f t="shared" si="2"/>
        <v>5.1400000000000003E-4</v>
      </c>
      <c r="T18" t="e">
        <f t="shared" si="3"/>
        <v>#DIV/0!</v>
      </c>
      <c r="U18" t="e">
        <f t="shared" si="4"/>
        <v>#DIV/0!</v>
      </c>
      <c r="W18" t="e">
        <f t="shared" si="5"/>
        <v>#DIV/0!</v>
      </c>
    </row>
    <row r="19" spans="1:23" x14ac:dyDescent="0.25">
      <c r="A19" s="70" t="s">
        <v>21</v>
      </c>
      <c r="B19" s="70">
        <v>0</v>
      </c>
      <c r="C19" s="118">
        <v>0</v>
      </c>
      <c r="D19" s="120">
        <f t="shared" si="1"/>
        <v>0</v>
      </c>
      <c r="E19" s="70" t="s">
        <v>67</v>
      </c>
      <c r="F19" s="70">
        <v>34</v>
      </c>
      <c r="G19" s="70">
        <v>150</v>
      </c>
      <c r="H19" s="70" t="s">
        <v>74</v>
      </c>
      <c r="I19" s="70">
        <v>1.0512499999999998E-2</v>
      </c>
      <c r="J19" s="70">
        <v>504</v>
      </c>
      <c r="K19" s="70">
        <f t="shared" si="0"/>
        <v>3.7479455999999997E-3</v>
      </c>
      <c r="L19">
        <f t="shared" si="2"/>
        <v>5.04E-4</v>
      </c>
      <c r="T19" t="e">
        <f t="shared" si="3"/>
        <v>#DIV/0!</v>
      </c>
      <c r="U19" t="e">
        <f t="shared" si="4"/>
        <v>#DIV/0!</v>
      </c>
      <c r="W19" t="e">
        <f t="shared" si="5"/>
        <v>#DIV/0!</v>
      </c>
    </row>
    <row r="20" spans="1:23" x14ac:dyDescent="0.25">
      <c r="A20" s="70" t="s">
        <v>21</v>
      </c>
      <c r="B20" s="70">
        <v>0</v>
      </c>
      <c r="C20" s="118">
        <v>0</v>
      </c>
      <c r="D20" s="120">
        <f t="shared" si="1"/>
        <v>0</v>
      </c>
      <c r="E20" s="70" t="s">
        <v>64</v>
      </c>
      <c r="F20" s="70">
        <v>52</v>
      </c>
      <c r="G20" s="70">
        <v>15</v>
      </c>
      <c r="H20" s="70" t="s">
        <v>74</v>
      </c>
      <c r="I20" s="70">
        <v>1.0069999999999997E-2</v>
      </c>
      <c r="J20" s="70">
        <v>451</v>
      </c>
      <c r="K20" s="70">
        <f t="shared" si="0"/>
        <v>3.3538164000000005E-3</v>
      </c>
      <c r="L20">
        <f t="shared" si="2"/>
        <v>4.5100000000000001E-4</v>
      </c>
      <c r="T20" t="e">
        <f t="shared" si="3"/>
        <v>#DIV/0!</v>
      </c>
      <c r="U20" t="e">
        <f t="shared" si="4"/>
        <v>#DIV/0!</v>
      </c>
      <c r="W20" t="e">
        <f t="shared" si="5"/>
        <v>#DIV/0!</v>
      </c>
    </row>
    <row r="21" spans="1:23" x14ac:dyDescent="0.25">
      <c r="A21" s="70" t="s">
        <v>21</v>
      </c>
      <c r="B21" s="70">
        <v>0</v>
      </c>
      <c r="C21" s="118">
        <v>0</v>
      </c>
      <c r="D21" s="120">
        <f t="shared" si="1"/>
        <v>0</v>
      </c>
      <c r="E21" s="70" t="s">
        <v>63</v>
      </c>
      <c r="F21" s="70">
        <v>52</v>
      </c>
      <c r="G21" s="70">
        <v>150</v>
      </c>
      <c r="H21" s="70" t="s">
        <v>74</v>
      </c>
      <c r="I21" s="70">
        <v>1.5767500000000004E-2</v>
      </c>
      <c r="J21" s="70">
        <v>509</v>
      </c>
      <c r="K21" s="70">
        <f t="shared" si="0"/>
        <v>3.7851275999999994E-3</v>
      </c>
      <c r="L21">
        <f t="shared" si="2"/>
        <v>5.0900000000000001E-4</v>
      </c>
      <c r="T21" t="e">
        <f t="shared" si="3"/>
        <v>#DIV/0!</v>
      </c>
      <c r="U21" t="e">
        <f t="shared" si="4"/>
        <v>#DIV/0!</v>
      </c>
      <c r="W21" t="e">
        <f t="shared" si="5"/>
        <v>#DIV/0!</v>
      </c>
    </row>
    <row r="22" spans="1:23" x14ac:dyDescent="0.25">
      <c r="A22" s="70" t="s">
        <v>21</v>
      </c>
      <c r="B22" s="70">
        <v>0</v>
      </c>
      <c r="C22" s="118">
        <v>0</v>
      </c>
      <c r="D22" s="120">
        <f t="shared" si="1"/>
        <v>0</v>
      </c>
      <c r="E22" s="70" t="s">
        <v>71</v>
      </c>
      <c r="F22" s="70">
        <v>11</v>
      </c>
      <c r="G22" s="70">
        <v>15</v>
      </c>
      <c r="H22" s="70" t="s">
        <v>92</v>
      </c>
      <c r="I22" s="70">
        <v>1.452E-2</v>
      </c>
      <c r="J22" s="70">
        <v>549</v>
      </c>
      <c r="K22" s="70">
        <f t="shared" si="0"/>
        <v>4.0825836000000001E-3</v>
      </c>
      <c r="L22">
        <f t="shared" si="2"/>
        <v>5.4900000000000001E-4</v>
      </c>
      <c r="T22" t="e">
        <f t="shared" si="3"/>
        <v>#DIV/0!</v>
      </c>
      <c r="U22" t="e">
        <f t="shared" si="4"/>
        <v>#DIV/0!</v>
      </c>
      <c r="W22" t="e">
        <f t="shared" si="5"/>
        <v>#DIV/0!</v>
      </c>
    </row>
    <row r="23" spans="1:23" x14ac:dyDescent="0.25">
      <c r="A23" s="70" t="s">
        <v>21</v>
      </c>
      <c r="B23" s="70">
        <v>0</v>
      </c>
      <c r="C23" s="118">
        <v>0</v>
      </c>
      <c r="D23" s="120">
        <f t="shared" si="1"/>
        <v>0</v>
      </c>
      <c r="E23" s="70" t="s">
        <v>70</v>
      </c>
      <c r="F23" s="70">
        <v>11</v>
      </c>
      <c r="G23" s="70">
        <v>150</v>
      </c>
      <c r="H23" s="70" t="s">
        <v>92</v>
      </c>
      <c r="I23" s="70">
        <v>1.2870000000000001E-2</v>
      </c>
      <c r="J23" s="70">
        <v>532</v>
      </c>
      <c r="K23" s="70">
        <f t="shared" si="0"/>
        <v>3.9561648000000001E-3</v>
      </c>
      <c r="L23">
        <f t="shared" si="2"/>
        <v>5.3200000000000003E-4</v>
      </c>
      <c r="T23" t="e">
        <f t="shared" si="3"/>
        <v>#DIV/0!</v>
      </c>
      <c r="U23" t="e">
        <f t="shared" si="4"/>
        <v>#DIV/0!</v>
      </c>
      <c r="W23" t="e">
        <f t="shared" si="5"/>
        <v>#DIV/0!</v>
      </c>
    </row>
    <row r="24" spans="1:23" x14ac:dyDescent="0.25">
      <c r="A24" s="70" t="s">
        <v>21</v>
      </c>
      <c r="B24" s="70">
        <v>0</v>
      </c>
      <c r="C24" s="118">
        <v>0</v>
      </c>
      <c r="D24" s="120">
        <f t="shared" si="1"/>
        <v>0</v>
      </c>
      <c r="E24" s="70" t="s">
        <v>66</v>
      </c>
      <c r="F24" s="70">
        <v>13</v>
      </c>
      <c r="G24" s="70">
        <v>15</v>
      </c>
      <c r="H24" s="70" t="s">
        <v>92</v>
      </c>
      <c r="I24" s="70">
        <v>1.13875E-2</v>
      </c>
      <c r="J24" s="70">
        <v>564</v>
      </c>
      <c r="K24" s="70">
        <f t="shared" si="0"/>
        <v>4.1941295999999998E-3</v>
      </c>
      <c r="L24">
        <f t="shared" si="2"/>
        <v>5.6400000000000005E-4</v>
      </c>
      <c r="T24" t="e">
        <f t="shared" si="3"/>
        <v>#DIV/0!</v>
      </c>
      <c r="U24" t="e">
        <f t="shared" si="4"/>
        <v>#DIV/0!</v>
      </c>
      <c r="W24" t="e">
        <f t="shared" si="5"/>
        <v>#DIV/0!</v>
      </c>
    </row>
    <row r="25" spans="1:23" x14ac:dyDescent="0.25">
      <c r="A25" s="70" t="s">
        <v>21</v>
      </c>
      <c r="B25" s="70">
        <v>0</v>
      </c>
      <c r="C25" s="118">
        <v>0</v>
      </c>
      <c r="D25" s="120">
        <f t="shared" si="1"/>
        <v>0</v>
      </c>
      <c r="E25" s="70" t="s">
        <v>65</v>
      </c>
      <c r="F25" s="70">
        <v>13</v>
      </c>
      <c r="G25" s="70">
        <v>150</v>
      </c>
      <c r="H25" s="70" t="s">
        <v>92</v>
      </c>
      <c r="I25" s="70">
        <v>1.7704999999999999E-2</v>
      </c>
      <c r="J25" s="70">
        <v>564</v>
      </c>
      <c r="K25" s="70">
        <f t="shared" si="0"/>
        <v>4.1941295999999998E-3</v>
      </c>
      <c r="L25">
        <f t="shared" si="2"/>
        <v>5.6400000000000005E-4</v>
      </c>
      <c r="T25" t="e">
        <f t="shared" si="3"/>
        <v>#DIV/0!</v>
      </c>
      <c r="U25" t="e">
        <f t="shared" si="4"/>
        <v>#DIV/0!</v>
      </c>
      <c r="W25" t="e">
        <f t="shared" si="5"/>
        <v>#DIV/0!</v>
      </c>
    </row>
    <row r="26" spans="1:23" x14ac:dyDescent="0.25">
      <c r="A26" s="70" t="s">
        <v>21</v>
      </c>
      <c r="B26" s="70">
        <v>0</v>
      </c>
      <c r="C26" s="118">
        <v>0</v>
      </c>
      <c r="D26" s="120">
        <f t="shared" si="1"/>
        <v>0</v>
      </c>
      <c r="E26" s="70" t="s">
        <v>7</v>
      </c>
      <c r="F26" s="70">
        <v>26</v>
      </c>
      <c r="G26" s="70">
        <v>15</v>
      </c>
      <c r="H26" s="70" t="s">
        <v>92</v>
      </c>
      <c r="I26" s="70">
        <v>1.5352500000000003E-2</v>
      </c>
      <c r="J26" s="70">
        <v>553</v>
      </c>
      <c r="K26" s="70">
        <f t="shared" si="0"/>
        <v>4.1123291999999997E-3</v>
      </c>
      <c r="L26">
        <f t="shared" si="2"/>
        <v>5.53E-4</v>
      </c>
      <c r="T26" t="e">
        <f t="shared" si="3"/>
        <v>#DIV/0!</v>
      </c>
      <c r="U26" t="e">
        <f t="shared" si="4"/>
        <v>#DIV/0!</v>
      </c>
      <c r="W26" t="e">
        <f t="shared" si="5"/>
        <v>#DIV/0!</v>
      </c>
    </row>
    <row r="27" spans="1:23" x14ac:dyDescent="0.25">
      <c r="A27" s="70" t="s">
        <v>21</v>
      </c>
      <c r="B27" s="70">
        <v>0</v>
      </c>
      <c r="C27" s="118">
        <v>0</v>
      </c>
      <c r="D27" s="120">
        <f t="shared" si="1"/>
        <v>0</v>
      </c>
      <c r="E27" s="70" t="s">
        <v>69</v>
      </c>
      <c r="F27" s="70">
        <v>26</v>
      </c>
      <c r="G27" s="70">
        <v>150</v>
      </c>
      <c r="H27" s="70" t="s">
        <v>92</v>
      </c>
      <c r="I27" s="70">
        <v>2.1547500000000001E-2</v>
      </c>
      <c r="J27" s="70">
        <v>544</v>
      </c>
      <c r="K27" s="70">
        <f t="shared" si="0"/>
        <v>4.0454015999999999E-3</v>
      </c>
      <c r="L27">
        <f t="shared" si="2"/>
        <v>5.44E-4</v>
      </c>
      <c r="T27" t="e">
        <f t="shared" si="3"/>
        <v>#DIV/0!</v>
      </c>
      <c r="U27" t="e">
        <f t="shared" si="4"/>
        <v>#DIV/0!</v>
      </c>
      <c r="W27" t="e">
        <f t="shared" si="5"/>
        <v>#DIV/0!</v>
      </c>
    </row>
    <row r="28" spans="1:23" x14ac:dyDescent="0.25">
      <c r="A28" s="70" t="s">
        <v>21</v>
      </c>
      <c r="B28" s="70">
        <v>0</v>
      </c>
      <c r="C28" s="118">
        <v>0</v>
      </c>
      <c r="D28" s="120">
        <f t="shared" si="1"/>
        <v>0</v>
      </c>
      <c r="E28" s="70" t="s">
        <v>68</v>
      </c>
      <c r="F28" s="70">
        <v>34</v>
      </c>
      <c r="G28" s="70">
        <v>15</v>
      </c>
      <c r="H28" s="70" t="s">
        <v>92</v>
      </c>
      <c r="I28" s="70">
        <v>1.10525E-2</v>
      </c>
      <c r="J28" s="70">
        <v>572</v>
      </c>
      <c r="K28" s="70">
        <f t="shared" si="0"/>
        <v>4.2536208000000008E-3</v>
      </c>
      <c r="L28">
        <f t="shared" si="2"/>
        <v>5.7200000000000003E-4</v>
      </c>
      <c r="T28" t="e">
        <f t="shared" si="3"/>
        <v>#DIV/0!</v>
      </c>
      <c r="U28" t="e">
        <f t="shared" si="4"/>
        <v>#DIV/0!</v>
      </c>
      <c r="W28" t="e">
        <f t="shared" si="5"/>
        <v>#DIV/0!</v>
      </c>
    </row>
    <row r="29" spans="1:23" x14ac:dyDescent="0.25">
      <c r="A29" s="70" t="s">
        <v>21</v>
      </c>
      <c r="B29" s="70">
        <v>0</v>
      </c>
      <c r="C29" s="118">
        <v>0</v>
      </c>
      <c r="D29" s="120">
        <f t="shared" si="1"/>
        <v>0</v>
      </c>
      <c r="E29" s="70" t="s">
        <v>67</v>
      </c>
      <c r="F29" s="70">
        <v>34</v>
      </c>
      <c r="G29" s="70">
        <v>150</v>
      </c>
      <c r="H29" s="70" t="s">
        <v>92</v>
      </c>
      <c r="I29" s="70">
        <v>1.0512499999999998E-2</v>
      </c>
      <c r="J29" s="70">
        <v>623</v>
      </c>
      <c r="K29" s="70">
        <f t="shared" si="0"/>
        <v>4.6328771999999997E-3</v>
      </c>
      <c r="L29">
        <f t="shared" si="2"/>
        <v>6.2299999999999996E-4</v>
      </c>
      <c r="T29" t="e">
        <f t="shared" si="3"/>
        <v>#DIV/0!</v>
      </c>
      <c r="U29" t="e">
        <f t="shared" si="4"/>
        <v>#DIV/0!</v>
      </c>
      <c r="W29" t="e">
        <f t="shared" si="5"/>
        <v>#DIV/0!</v>
      </c>
    </row>
    <row r="30" spans="1:23" x14ac:dyDescent="0.25">
      <c r="A30" s="70" t="s">
        <v>21</v>
      </c>
      <c r="B30" s="70">
        <v>0</v>
      </c>
      <c r="C30" s="118">
        <v>0</v>
      </c>
      <c r="D30" s="120">
        <f t="shared" si="1"/>
        <v>0</v>
      </c>
      <c r="E30" s="70" t="s">
        <v>64</v>
      </c>
      <c r="F30" s="70">
        <v>52</v>
      </c>
      <c r="G30" s="70">
        <v>15</v>
      </c>
      <c r="H30" s="70" t="s">
        <v>92</v>
      </c>
      <c r="I30" s="70">
        <v>1.0069999999999997E-2</v>
      </c>
      <c r="J30" s="70">
        <v>544</v>
      </c>
      <c r="K30" s="70">
        <f t="shared" si="0"/>
        <v>4.0454015999999999E-3</v>
      </c>
      <c r="L30">
        <f t="shared" si="2"/>
        <v>5.44E-4</v>
      </c>
      <c r="T30" t="e">
        <f t="shared" si="3"/>
        <v>#DIV/0!</v>
      </c>
      <c r="U30" t="e">
        <f t="shared" si="4"/>
        <v>#DIV/0!</v>
      </c>
      <c r="W30" t="e">
        <f t="shared" si="5"/>
        <v>#DIV/0!</v>
      </c>
    </row>
    <row r="31" spans="1:23" x14ac:dyDescent="0.25">
      <c r="A31" s="70" t="s">
        <v>21</v>
      </c>
      <c r="B31" s="70">
        <v>0</v>
      </c>
      <c r="C31" s="118">
        <v>0</v>
      </c>
      <c r="D31" s="120">
        <f t="shared" si="1"/>
        <v>0</v>
      </c>
      <c r="E31" s="70" t="s">
        <v>63</v>
      </c>
      <c r="F31" s="70">
        <v>52</v>
      </c>
      <c r="G31" s="70">
        <v>150</v>
      </c>
      <c r="H31" s="70" t="s">
        <v>92</v>
      </c>
      <c r="I31" s="70">
        <v>1.5767500000000004E-2</v>
      </c>
      <c r="J31" s="70">
        <v>517</v>
      </c>
      <c r="K31" s="70">
        <f t="shared" si="0"/>
        <v>3.8446188E-3</v>
      </c>
      <c r="L31">
        <f t="shared" si="2"/>
        <v>5.1699999999999999E-4</v>
      </c>
      <c r="T31" t="e">
        <f t="shared" si="3"/>
        <v>#DIV/0!</v>
      </c>
      <c r="U31" t="e">
        <f t="shared" si="4"/>
        <v>#DIV/0!</v>
      </c>
      <c r="W31" t="e">
        <f t="shared" si="5"/>
        <v>#DIV/0!</v>
      </c>
    </row>
    <row r="32" spans="1:23" x14ac:dyDescent="0.25">
      <c r="A32" s="70" t="s">
        <v>21</v>
      </c>
      <c r="B32" s="70">
        <v>0</v>
      </c>
      <c r="C32" s="118">
        <v>0</v>
      </c>
      <c r="D32" s="120">
        <f t="shared" si="1"/>
        <v>0</v>
      </c>
      <c r="E32" s="70" t="s">
        <v>71</v>
      </c>
      <c r="F32" s="70">
        <v>11</v>
      </c>
      <c r="G32" s="70">
        <v>15</v>
      </c>
      <c r="H32" s="70" t="s">
        <v>10</v>
      </c>
      <c r="I32" s="70">
        <v>1.452E-2</v>
      </c>
      <c r="J32" s="70">
        <v>509</v>
      </c>
      <c r="K32" s="70">
        <f t="shared" si="0"/>
        <v>3.7851275999999994E-3</v>
      </c>
      <c r="L32">
        <f t="shared" si="2"/>
        <v>5.0900000000000001E-4</v>
      </c>
      <c r="T32" t="e">
        <f t="shared" si="3"/>
        <v>#DIV/0!</v>
      </c>
      <c r="U32" t="e">
        <f t="shared" si="4"/>
        <v>#DIV/0!</v>
      </c>
      <c r="W32" t="e">
        <f t="shared" si="5"/>
        <v>#DIV/0!</v>
      </c>
    </row>
    <row r="33" spans="1:23" x14ac:dyDescent="0.25">
      <c r="A33" s="70" t="s">
        <v>21</v>
      </c>
      <c r="B33" s="70">
        <v>0</v>
      </c>
      <c r="C33" s="118">
        <v>0</v>
      </c>
      <c r="D33" s="120">
        <f t="shared" si="1"/>
        <v>0</v>
      </c>
      <c r="E33" s="70" t="s">
        <v>70</v>
      </c>
      <c r="F33" s="70">
        <v>11</v>
      </c>
      <c r="G33" s="70">
        <v>150</v>
      </c>
      <c r="H33" s="70" t="s">
        <v>10</v>
      </c>
      <c r="I33" s="70">
        <v>1.2870000000000001E-2</v>
      </c>
      <c r="J33" s="70">
        <v>475</v>
      </c>
      <c r="K33" s="70">
        <f t="shared" si="0"/>
        <v>3.53229E-3</v>
      </c>
      <c r="L33">
        <f t="shared" si="2"/>
        <v>4.75E-4</v>
      </c>
      <c r="T33" t="e">
        <f t="shared" si="3"/>
        <v>#DIV/0!</v>
      </c>
      <c r="U33" t="e">
        <f t="shared" si="4"/>
        <v>#DIV/0!</v>
      </c>
      <c r="W33" t="e">
        <f t="shared" si="5"/>
        <v>#DIV/0!</v>
      </c>
    </row>
    <row r="34" spans="1:23" x14ac:dyDescent="0.25">
      <c r="A34" s="70" t="s">
        <v>21</v>
      </c>
      <c r="B34" s="70">
        <v>0</v>
      </c>
      <c r="C34" s="118">
        <v>0</v>
      </c>
      <c r="D34" s="120">
        <f t="shared" si="1"/>
        <v>0</v>
      </c>
      <c r="E34" s="70" t="s">
        <v>66</v>
      </c>
      <c r="F34" s="70">
        <v>13</v>
      </c>
      <c r="G34" s="70">
        <v>15</v>
      </c>
      <c r="H34" s="70" t="s">
        <v>10</v>
      </c>
      <c r="I34" s="70">
        <v>1.13875E-2</v>
      </c>
      <c r="J34" s="70">
        <v>524</v>
      </c>
      <c r="K34" s="70">
        <f t="shared" si="0"/>
        <v>3.8966736E-3</v>
      </c>
      <c r="L34">
        <f t="shared" si="2"/>
        <v>5.2400000000000005E-4</v>
      </c>
      <c r="T34" t="e">
        <f t="shared" si="3"/>
        <v>#DIV/0!</v>
      </c>
      <c r="U34" t="e">
        <f t="shared" si="4"/>
        <v>#DIV/0!</v>
      </c>
      <c r="W34" t="e">
        <f t="shared" si="5"/>
        <v>#DIV/0!</v>
      </c>
    </row>
    <row r="35" spans="1:23" x14ac:dyDescent="0.25">
      <c r="A35" s="70" t="s">
        <v>21</v>
      </c>
      <c r="B35" s="70">
        <v>0</v>
      </c>
      <c r="C35" s="118">
        <v>0</v>
      </c>
      <c r="D35" s="120">
        <f t="shared" si="1"/>
        <v>0</v>
      </c>
      <c r="E35" s="70" t="s">
        <v>65</v>
      </c>
      <c r="F35" s="70">
        <v>13</v>
      </c>
      <c r="G35" s="70">
        <v>150</v>
      </c>
      <c r="H35" s="70" t="s">
        <v>10</v>
      </c>
      <c r="I35" s="70">
        <v>1.7704999999999999E-2</v>
      </c>
      <c r="J35" s="70">
        <v>529</v>
      </c>
      <c r="K35" s="70">
        <f t="shared" si="0"/>
        <v>3.9338555999999993E-3</v>
      </c>
      <c r="L35">
        <f t="shared" si="2"/>
        <v>5.2899999999999996E-4</v>
      </c>
      <c r="T35" t="e">
        <f t="shared" si="3"/>
        <v>#DIV/0!</v>
      </c>
      <c r="U35" t="e">
        <f t="shared" si="4"/>
        <v>#DIV/0!</v>
      </c>
      <c r="W35" t="e">
        <f t="shared" si="5"/>
        <v>#DIV/0!</v>
      </c>
    </row>
    <row r="36" spans="1:23" x14ac:dyDescent="0.25">
      <c r="A36" s="70" t="s">
        <v>21</v>
      </c>
      <c r="B36" s="70">
        <v>0</v>
      </c>
      <c r="C36" s="118">
        <v>0</v>
      </c>
      <c r="D36" s="120">
        <f t="shared" si="1"/>
        <v>0</v>
      </c>
      <c r="E36" s="70" t="s">
        <v>7</v>
      </c>
      <c r="F36" s="70">
        <v>26</v>
      </c>
      <c r="G36" s="70">
        <v>15</v>
      </c>
      <c r="H36" s="70" t="s">
        <v>10</v>
      </c>
      <c r="I36" s="70">
        <v>1.5352500000000003E-2</v>
      </c>
      <c r="J36" s="70">
        <v>528</v>
      </c>
      <c r="K36" s="70">
        <f t="shared" si="0"/>
        <v>3.9264192000000005E-3</v>
      </c>
      <c r="L36">
        <f t="shared" si="2"/>
        <v>5.2800000000000004E-4</v>
      </c>
      <c r="T36" t="e">
        <f t="shared" si="3"/>
        <v>#DIV/0!</v>
      </c>
      <c r="U36" t="e">
        <f t="shared" si="4"/>
        <v>#DIV/0!</v>
      </c>
      <c r="W36" t="e">
        <f t="shared" si="5"/>
        <v>#DIV/0!</v>
      </c>
    </row>
    <row r="37" spans="1:23" x14ac:dyDescent="0.25">
      <c r="A37" s="70" t="s">
        <v>21</v>
      </c>
      <c r="B37" s="70">
        <v>0</v>
      </c>
      <c r="C37" s="118">
        <v>0</v>
      </c>
      <c r="D37" s="120">
        <f t="shared" si="1"/>
        <v>0</v>
      </c>
      <c r="E37" s="70" t="s">
        <v>69</v>
      </c>
      <c r="F37" s="70">
        <v>26</v>
      </c>
      <c r="G37" s="70">
        <v>150</v>
      </c>
      <c r="H37" s="70" t="s">
        <v>10</v>
      </c>
      <c r="I37" s="70">
        <v>2.1547500000000001E-2</v>
      </c>
      <c r="J37" s="70">
        <v>525</v>
      </c>
      <c r="K37" s="70">
        <f t="shared" si="0"/>
        <v>3.9041100000000006E-3</v>
      </c>
      <c r="L37">
        <f t="shared" si="2"/>
        <v>5.2499999999999997E-4</v>
      </c>
      <c r="T37" t="e">
        <f t="shared" si="3"/>
        <v>#DIV/0!</v>
      </c>
      <c r="U37" t="e">
        <f t="shared" si="4"/>
        <v>#DIV/0!</v>
      </c>
      <c r="W37" t="e">
        <f t="shared" si="5"/>
        <v>#DIV/0!</v>
      </c>
    </row>
    <row r="38" spans="1:23" x14ac:dyDescent="0.25">
      <c r="A38" s="70" t="s">
        <v>21</v>
      </c>
      <c r="B38" s="70">
        <v>0</v>
      </c>
      <c r="C38" s="118">
        <v>0</v>
      </c>
      <c r="D38" s="120">
        <f t="shared" si="1"/>
        <v>0</v>
      </c>
      <c r="E38" s="70" t="s">
        <v>68</v>
      </c>
      <c r="F38" s="70">
        <v>34</v>
      </c>
      <c r="G38" s="70">
        <v>15</v>
      </c>
      <c r="H38" s="70" t="s">
        <v>10</v>
      </c>
      <c r="I38" s="70">
        <v>1.10525E-2</v>
      </c>
      <c r="J38" s="70">
        <v>541</v>
      </c>
      <c r="K38" s="70">
        <f t="shared" si="0"/>
        <v>4.0230924E-3</v>
      </c>
      <c r="L38">
        <f t="shared" si="2"/>
        <v>5.4100000000000003E-4</v>
      </c>
      <c r="T38" t="e">
        <f t="shared" si="3"/>
        <v>#DIV/0!</v>
      </c>
      <c r="U38" t="e">
        <f t="shared" si="4"/>
        <v>#DIV/0!</v>
      </c>
      <c r="W38" t="e">
        <f t="shared" si="5"/>
        <v>#DIV/0!</v>
      </c>
    </row>
    <row r="39" spans="1:23" x14ac:dyDescent="0.25">
      <c r="A39" s="70" t="s">
        <v>21</v>
      </c>
      <c r="B39" s="70">
        <v>0</v>
      </c>
      <c r="C39" s="118">
        <v>0</v>
      </c>
      <c r="D39" s="120">
        <f t="shared" si="1"/>
        <v>0</v>
      </c>
      <c r="E39" s="70" t="s">
        <v>67</v>
      </c>
      <c r="F39" s="70">
        <v>34</v>
      </c>
      <c r="G39" s="70">
        <v>150</v>
      </c>
      <c r="H39" s="70" t="s">
        <v>10</v>
      </c>
      <c r="I39" s="70">
        <v>1.0512499999999998E-2</v>
      </c>
      <c r="J39" s="70">
        <v>502</v>
      </c>
      <c r="K39" s="70">
        <f t="shared" si="0"/>
        <v>3.7330727999999999E-3</v>
      </c>
      <c r="L39">
        <f t="shared" si="2"/>
        <v>5.0199999999999995E-4</v>
      </c>
      <c r="T39" t="e">
        <f t="shared" si="3"/>
        <v>#DIV/0!</v>
      </c>
      <c r="U39" t="e">
        <f t="shared" si="4"/>
        <v>#DIV/0!</v>
      </c>
      <c r="W39" t="e">
        <f t="shared" si="5"/>
        <v>#DIV/0!</v>
      </c>
    </row>
    <row r="40" spans="1:23" x14ac:dyDescent="0.25">
      <c r="A40" s="70" t="s">
        <v>21</v>
      </c>
      <c r="B40" s="70">
        <v>0</v>
      </c>
      <c r="C40" s="118">
        <v>0</v>
      </c>
      <c r="D40" s="120">
        <f t="shared" si="1"/>
        <v>0</v>
      </c>
      <c r="E40" s="70" t="s">
        <v>64</v>
      </c>
      <c r="F40" s="70">
        <v>52</v>
      </c>
      <c r="G40" s="70">
        <v>15</v>
      </c>
      <c r="H40" s="70" t="s">
        <v>10</v>
      </c>
      <c r="I40" s="70">
        <v>1.0069999999999997E-2</v>
      </c>
      <c r="J40" s="70">
        <v>504</v>
      </c>
      <c r="K40" s="70">
        <f t="shared" si="0"/>
        <v>3.7479455999999997E-3</v>
      </c>
      <c r="L40">
        <f t="shared" si="2"/>
        <v>5.04E-4</v>
      </c>
      <c r="T40" t="e">
        <f t="shared" si="3"/>
        <v>#DIV/0!</v>
      </c>
      <c r="U40" t="e">
        <f t="shared" si="4"/>
        <v>#DIV/0!</v>
      </c>
      <c r="W40" t="e">
        <f t="shared" si="5"/>
        <v>#DIV/0!</v>
      </c>
    </row>
    <row r="41" spans="1:23" x14ac:dyDescent="0.25">
      <c r="A41" s="70" t="s">
        <v>21</v>
      </c>
      <c r="B41" s="70">
        <v>0</v>
      </c>
      <c r="C41" s="118">
        <v>0</v>
      </c>
      <c r="D41" s="120">
        <f t="shared" si="1"/>
        <v>0</v>
      </c>
      <c r="E41" s="70" t="s">
        <v>63</v>
      </c>
      <c r="F41" s="70">
        <v>52</v>
      </c>
      <c r="G41" s="70">
        <v>150</v>
      </c>
      <c r="H41" s="70" t="s">
        <v>10</v>
      </c>
      <c r="I41" s="70">
        <v>1.5767500000000004E-2</v>
      </c>
      <c r="J41" s="70">
        <v>504</v>
      </c>
      <c r="K41" s="70">
        <f t="shared" si="0"/>
        <v>3.7479455999999997E-3</v>
      </c>
      <c r="L41">
        <f t="shared" si="2"/>
        <v>5.04E-4</v>
      </c>
      <c r="T41" t="e">
        <f t="shared" si="3"/>
        <v>#DIV/0!</v>
      </c>
      <c r="U41" t="e">
        <f t="shared" si="4"/>
        <v>#DIV/0!</v>
      </c>
      <c r="W41" t="e">
        <f t="shared" si="5"/>
        <v>#DIV/0!</v>
      </c>
    </row>
    <row r="42" spans="1:23" x14ac:dyDescent="0.25">
      <c r="A42" s="70" t="s">
        <v>22</v>
      </c>
      <c r="B42" s="70">
        <v>2</v>
      </c>
      <c r="C42" s="118">
        <v>2</v>
      </c>
      <c r="D42" s="120">
        <f t="shared" si="1"/>
        <v>120</v>
      </c>
      <c r="E42" s="70" t="s">
        <v>71</v>
      </c>
      <c r="F42" s="70">
        <v>11</v>
      </c>
      <c r="G42" s="70">
        <v>15</v>
      </c>
      <c r="H42" s="70" t="s">
        <v>72</v>
      </c>
      <c r="I42" s="70">
        <v>1.452E-2</v>
      </c>
      <c r="J42" s="70">
        <v>672</v>
      </c>
      <c r="K42" s="70">
        <f t="shared" si="0"/>
        <v>4.9972608000000002E-3</v>
      </c>
      <c r="L42">
        <f t="shared" si="2"/>
        <v>6.7199999999999996E-4</v>
      </c>
      <c r="M42">
        <f t="shared" ref="M42:M81" si="6">(L42-L2)/B42</f>
        <v>1.5999999999999955E-5</v>
      </c>
      <c r="N42">
        <f>0.015/I42</f>
        <v>1.0330578512396693</v>
      </c>
      <c r="O42">
        <f>N42*O$2*M42</f>
        <v>6.8181396267237126E-4</v>
      </c>
      <c r="P42">
        <f>(L42-L2)/(B42-B2)</f>
        <v>1.5999999999999955E-5</v>
      </c>
      <c r="T42">
        <f t="shared" si="3"/>
        <v>2.4986304000000001E-3</v>
      </c>
      <c r="U42">
        <f t="shared" si="4"/>
        <v>4.1643839999999999E-5</v>
      </c>
      <c r="W42">
        <f t="shared" si="5"/>
        <v>749.60493291605997</v>
      </c>
    </row>
    <row r="43" spans="1:23" x14ac:dyDescent="0.25">
      <c r="A43" s="70" t="s">
        <v>22</v>
      </c>
      <c r="B43" s="70">
        <v>2</v>
      </c>
      <c r="C43" s="118">
        <v>2</v>
      </c>
      <c r="D43" s="120">
        <f t="shared" si="1"/>
        <v>120</v>
      </c>
      <c r="E43" s="70" t="s">
        <v>70</v>
      </c>
      <c r="F43" s="70">
        <v>11</v>
      </c>
      <c r="G43" s="70">
        <v>150</v>
      </c>
      <c r="H43" s="70" t="s">
        <v>72</v>
      </c>
      <c r="I43" s="70">
        <v>1.2870000000000001E-2</v>
      </c>
      <c r="J43" s="70">
        <v>823</v>
      </c>
      <c r="K43" s="70">
        <f t="shared" si="0"/>
        <v>6.1201571999999994E-3</v>
      </c>
      <c r="L43">
        <f t="shared" si="2"/>
        <v>8.2299999999999995E-4</v>
      </c>
      <c r="M43">
        <f t="shared" si="6"/>
        <v>3.749999999999999E-5</v>
      </c>
      <c r="N43">
        <f t="shared" ref="N43:N106" si="7">0.015/I43</f>
        <v>1.1655011655011653</v>
      </c>
      <c r="O43">
        <f t="shared" ref="O43:O106" si="8">N43*O$2*M43</f>
        <v>1.8028734589894476E-3</v>
      </c>
      <c r="P43">
        <f t="shared" ref="P43:P106" si="9">(L43-L3)/(B43-B3)</f>
        <v>3.749999999999999E-5</v>
      </c>
      <c r="T43">
        <f t="shared" si="3"/>
        <v>3.0600785999999997E-3</v>
      </c>
      <c r="U43">
        <f t="shared" si="4"/>
        <v>5.1001309999999996E-5</v>
      </c>
      <c r="W43">
        <f t="shared" si="5"/>
        <v>918.04294611594844</v>
      </c>
    </row>
    <row r="44" spans="1:23" x14ac:dyDescent="0.25">
      <c r="A44" s="70" t="s">
        <v>22</v>
      </c>
      <c r="B44" s="70">
        <v>2</v>
      </c>
      <c r="C44" s="118">
        <v>2</v>
      </c>
      <c r="D44" s="120">
        <f t="shared" si="1"/>
        <v>120</v>
      </c>
      <c r="E44" s="70" t="s">
        <v>66</v>
      </c>
      <c r="F44" s="70">
        <v>13</v>
      </c>
      <c r="G44" s="70">
        <v>15</v>
      </c>
      <c r="H44" s="70" t="s">
        <v>72</v>
      </c>
      <c r="I44" s="70">
        <v>1.13875E-2</v>
      </c>
      <c r="J44" s="70">
        <v>733</v>
      </c>
      <c r="K44" s="70">
        <f t="shared" si="0"/>
        <v>5.4508812000000004E-3</v>
      </c>
      <c r="L44">
        <f t="shared" si="2"/>
        <v>7.3300000000000004E-4</v>
      </c>
      <c r="M44">
        <f t="shared" si="6"/>
        <v>4.3500000000000027E-5</v>
      </c>
      <c r="N44">
        <f t="shared" si="7"/>
        <v>1.3172338090010975</v>
      </c>
      <c r="O44">
        <f t="shared" si="8"/>
        <v>2.3635967898085869E-3</v>
      </c>
      <c r="P44">
        <f t="shared" si="9"/>
        <v>4.3500000000000027E-5</v>
      </c>
      <c r="T44">
        <f t="shared" si="3"/>
        <v>2.7254406000000002E-3</v>
      </c>
      <c r="U44">
        <f t="shared" si="4"/>
        <v>4.5424010000000005E-5</v>
      </c>
      <c r="W44">
        <f t="shared" si="5"/>
        <v>817.64942831469034</v>
      </c>
    </row>
    <row r="45" spans="1:23" x14ac:dyDescent="0.25">
      <c r="A45" s="70" t="s">
        <v>22</v>
      </c>
      <c r="B45" s="70">
        <v>2</v>
      </c>
      <c r="C45" s="118">
        <v>2</v>
      </c>
      <c r="D45" s="120">
        <f t="shared" si="1"/>
        <v>120</v>
      </c>
      <c r="E45" s="70" t="s">
        <v>65</v>
      </c>
      <c r="F45" s="70">
        <v>13</v>
      </c>
      <c r="G45" s="70">
        <v>150</v>
      </c>
      <c r="H45" s="70" t="s">
        <v>72</v>
      </c>
      <c r="I45" s="70">
        <v>1.7704999999999999E-2</v>
      </c>
      <c r="J45" s="70">
        <v>838</v>
      </c>
      <c r="K45" s="70">
        <f t="shared" si="0"/>
        <v>6.2317032000000008E-3</v>
      </c>
      <c r="L45">
        <f t="shared" si="2"/>
        <v>8.3799999999999999E-4</v>
      </c>
      <c r="M45">
        <f t="shared" si="6"/>
        <v>4.8999999999999998E-5</v>
      </c>
      <c r="N45">
        <f t="shared" si="7"/>
        <v>0.84721829991527819</v>
      </c>
      <c r="O45">
        <f t="shared" si="8"/>
        <v>1.7124293919872212E-3</v>
      </c>
      <c r="P45">
        <f t="shared" si="9"/>
        <v>4.8999999999999998E-5</v>
      </c>
      <c r="T45">
        <f t="shared" si="3"/>
        <v>3.1158516000000004E-3</v>
      </c>
      <c r="U45">
        <f t="shared" si="4"/>
        <v>5.1930860000000005E-5</v>
      </c>
      <c r="W45">
        <f t="shared" si="5"/>
        <v>934.77519908282466</v>
      </c>
    </row>
    <row r="46" spans="1:23" x14ac:dyDescent="0.25">
      <c r="A46" s="70" t="s">
        <v>22</v>
      </c>
      <c r="B46" s="70">
        <v>2</v>
      </c>
      <c r="C46" s="118">
        <v>2</v>
      </c>
      <c r="D46" s="120">
        <f t="shared" si="1"/>
        <v>120</v>
      </c>
      <c r="E46" s="70" t="s">
        <v>7</v>
      </c>
      <c r="F46" s="70">
        <v>26</v>
      </c>
      <c r="G46" s="70">
        <v>15</v>
      </c>
      <c r="H46" s="70" t="s">
        <v>72</v>
      </c>
      <c r="I46" s="70">
        <v>1.5352500000000003E-2</v>
      </c>
      <c r="J46" s="70">
        <v>655</v>
      </c>
      <c r="K46" s="70">
        <f t="shared" si="0"/>
        <v>4.8708420000000002E-3</v>
      </c>
      <c r="L46">
        <f t="shared" si="2"/>
        <v>6.5499999999999998E-4</v>
      </c>
      <c r="M46">
        <f t="shared" si="6"/>
        <v>1.6000000000000009E-5</v>
      </c>
      <c r="N46">
        <f t="shared" si="7"/>
        <v>0.97703957010258891</v>
      </c>
      <c r="O46">
        <f t="shared" si="8"/>
        <v>6.44842125908019E-4</v>
      </c>
      <c r="P46">
        <f t="shared" si="9"/>
        <v>1.6000000000000009E-5</v>
      </c>
      <c r="T46">
        <f t="shared" si="3"/>
        <v>2.4354210000000001E-3</v>
      </c>
      <c r="U46">
        <f t="shared" si="4"/>
        <v>4.059035E-5</v>
      </c>
      <c r="W46">
        <f t="shared" si="5"/>
        <v>730.64171288693342</v>
      </c>
    </row>
    <row r="47" spans="1:23" x14ac:dyDescent="0.25">
      <c r="A47" s="70" t="s">
        <v>22</v>
      </c>
      <c r="B47" s="70">
        <v>2</v>
      </c>
      <c r="C47" s="118">
        <v>2</v>
      </c>
      <c r="D47" s="120">
        <f t="shared" si="1"/>
        <v>120</v>
      </c>
      <c r="E47" s="70" t="s">
        <v>69</v>
      </c>
      <c r="F47" s="70">
        <v>26</v>
      </c>
      <c r="G47" s="70">
        <v>150</v>
      </c>
      <c r="H47" s="70" t="s">
        <v>72</v>
      </c>
      <c r="I47" s="70">
        <v>2.1547500000000001E-2</v>
      </c>
      <c r="J47" s="70">
        <v>820</v>
      </c>
      <c r="K47" s="70">
        <f t="shared" si="0"/>
        <v>6.0978479999999995E-3</v>
      </c>
      <c r="L47">
        <f t="shared" si="2"/>
        <v>8.1999999999999998E-4</v>
      </c>
      <c r="M47">
        <f t="shared" si="6"/>
        <v>5.1500000000000005E-5</v>
      </c>
      <c r="N47">
        <f t="shared" si="7"/>
        <v>0.69613644274277753</v>
      </c>
      <c r="O47">
        <f t="shared" si="8"/>
        <v>1.4788457042787656E-3</v>
      </c>
      <c r="P47">
        <f t="shared" si="9"/>
        <v>5.1500000000000005E-5</v>
      </c>
      <c r="T47">
        <f t="shared" si="3"/>
        <v>3.0489239999999997E-3</v>
      </c>
      <c r="U47">
        <f t="shared" si="4"/>
        <v>5.0815399999999995E-5</v>
      </c>
      <c r="W47">
        <f t="shared" si="5"/>
        <v>914.69649552257317</v>
      </c>
    </row>
    <row r="48" spans="1:23" x14ac:dyDescent="0.25">
      <c r="A48" s="70" t="s">
        <v>22</v>
      </c>
      <c r="B48" s="70">
        <v>2</v>
      </c>
      <c r="C48" s="118">
        <v>2</v>
      </c>
      <c r="D48" s="120">
        <f t="shared" si="1"/>
        <v>120</v>
      </c>
      <c r="E48" s="70" t="s">
        <v>68</v>
      </c>
      <c r="F48" s="70">
        <v>34</v>
      </c>
      <c r="G48" s="70">
        <v>15</v>
      </c>
      <c r="H48" s="70" t="s">
        <v>72</v>
      </c>
      <c r="I48" s="70">
        <v>1.10525E-2</v>
      </c>
      <c r="J48" s="70">
        <v>802</v>
      </c>
      <c r="K48" s="70">
        <f t="shared" si="0"/>
        <v>5.9639927999999998E-3</v>
      </c>
      <c r="L48">
        <f t="shared" si="2"/>
        <v>8.0199999999999998E-4</v>
      </c>
      <c r="M48">
        <f t="shared" si="6"/>
        <v>5.4000000000000012E-5</v>
      </c>
      <c r="N48">
        <f t="shared" si="7"/>
        <v>1.3571590137977834</v>
      </c>
      <c r="O48">
        <f t="shared" si="8"/>
        <v>3.023052996223448E-3</v>
      </c>
      <c r="P48">
        <f t="shared" si="9"/>
        <v>5.4000000000000012E-5</v>
      </c>
      <c r="T48">
        <f t="shared" si="3"/>
        <v>2.9819963999999999E-3</v>
      </c>
      <c r="U48">
        <f t="shared" si="4"/>
        <v>4.9699939999999998E-5</v>
      </c>
      <c r="W48">
        <f t="shared" si="5"/>
        <v>894.61779196232158</v>
      </c>
    </row>
    <row r="49" spans="1:23" x14ac:dyDescent="0.25">
      <c r="A49" s="70" t="s">
        <v>22</v>
      </c>
      <c r="B49" s="70">
        <v>2</v>
      </c>
      <c r="C49" s="118">
        <v>2</v>
      </c>
      <c r="D49" s="120">
        <f t="shared" si="1"/>
        <v>120</v>
      </c>
      <c r="E49" s="70" t="s">
        <v>67</v>
      </c>
      <c r="F49" s="70">
        <v>34</v>
      </c>
      <c r="G49" s="70">
        <v>150</v>
      </c>
      <c r="H49" s="70" t="s">
        <v>72</v>
      </c>
      <c r="I49" s="70">
        <v>1.0512499999999998E-2</v>
      </c>
      <c r="J49" s="70">
        <v>692</v>
      </c>
      <c r="K49" s="70">
        <f t="shared" si="0"/>
        <v>5.1459888000000001E-3</v>
      </c>
      <c r="L49">
        <f t="shared" si="2"/>
        <v>6.9200000000000002E-4</v>
      </c>
      <c r="M49">
        <f t="shared" si="6"/>
        <v>4.500000000000001E-6</v>
      </c>
      <c r="N49">
        <f t="shared" si="7"/>
        <v>1.4268727705112965</v>
      </c>
      <c r="O49">
        <f t="shared" si="8"/>
        <v>2.6486161903099218E-4</v>
      </c>
      <c r="P49">
        <f t="shared" si="9"/>
        <v>4.500000000000001E-6</v>
      </c>
      <c r="T49">
        <f t="shared" si="3"/>
        <v>2.5729944E-3</v>
      </c>
      <c r="U49">
        <f t="shared" si="4"/>
        <v>4.2883239999999999E-5</v>
      </c>
      <c r="W49">
        <f t="shared" si="5"/>
        <v>771.91460353856178</v>
      </c>
    </row>
    <row r="50" spans="1:23" x14ac:dyDescent="0.25">
      <c r="A50" s="70" t="s">
        <v>22</v>
      </c>
      <c r="B50" s="70">
        <v>2</v>
      </c>
      <c r="C50" s="118">
        <v>2</v>
      </c>
      <c r="D50" s="120">
        <f t="shared" si="1"/>
        <v>120</v>
      </c>
      <c r="E50" s="70" t="s">
        <v>64</v>
      </c>
      <c r="F50" s="70">
        <v>52</v>
      </c>
      <c r="G50" s="70">
        <v>15</v>
      </c>
      <c r="H50" s="70" t="s">
        <v>72</v>
      </c>
      <c r="I50" s="70">
        <v>1.0069999999999997E-2</v>
      </c>
      <c r="J50" s="70">
        <v>578</v>
      </c>
      <c r="K50" s="70">
        <f t="shared" si="0"/>
        <v>4.2982391999999998E-3</v>
      </c>
      <c r="L50">
        <f t="shared" si="2"/>
        <v>5.7799999999999995E-4</v>
      </c>
      <c r="M50">
        <f t="shared" si="6"/>
        <v>9.4999999999999599E-6</v>
      </c>
      <c r="N50">
        <f t="shared" si="7"/>
        <v>1.4895729890764651</v>
      </c>
      <c r="O50">
        <f t="shared" si="8"/>
        <v>5.8372280294827943E-4</v>
      </c>
      <c r="P50">
        <f t="shared" si="9"/>
        <v>9.4999999999999599E-6</v>
      </c>
      <c r="T50">
        <f t="shared" si="3"/>
        <v>2.1491195999999999E-3</v>
      </c>
      <c r="U50">
        <f t="shared" si="4"/>
        <v>3.581866E-5</v>
      </c>
      <c r="W50">
        <f t="shared" si="5"/>
        <v>644.74948099030155</v>
      </c>
    </row>
    <row r="51" spans="1:23" x14ac:dyDescent="0.25">
      <c r="A51" s="70" t="s">
        <v>22</v>
      </c>
      <c r="B51" s="70">
        <v>2</v>
      </c>
      <c r="C51" s="118">
        <v>2</v>
      </c>
      <c r="D51" s="120">
        <f t="shared" si="1"/>
        <v>120</v>
      </c>
      <c r="E51" s="70" t="s">
        <v>63</v>
      </c>
      <c r="F51" s="70">
        <v>52</v>
      </c>
      <c r="G51" s="70">
        <v>150</v>
      </c>
      <c r="H51" s="70" t="s">
        <v>72</v>
      </c>
      <c r="I51" s="70">
        <v>1.5767500000000004E-2</v>
      </c>
      <c r="J51" s="70">
        <v>624</v>
      </c>
      <c r="K51" s="70">
        <f t="shared" si="0"/>
        <v>4.6403136000000003E-3</v>
      </c>
      <c r="L51">
        <f t="shared" si="2"/>
        <v>6.2399999999999999E-4</v>
      </c>
      <c r="M51">
        <f t="shared" si="6"/>
        <v>1.4999999999999985E-5</v>
      </c>
      <c r="N51">
        <f t="shared" si="7"/>
        <v>0.95132392579673353</v>
      </c>
      <c r="O51">
        <f t="shared" si="8"/>
        <v>5.8862803658650184E-4</v>
      </c>
      <c r="P51">
        <f t="shared" si="9"/>
        <v>1.4999999999999985E-5</v>
      </c>
      <c r="T51">
        <f t="shared" si="3"/>
        <v>2.3201568000000001E-3</v>
      </c>
      <c r="U51">
        <f t="shared" si="4"/>
        <v>3.8669280000000005E-5</v>
      </c>
      <c r="W51">
        <f t="shared" si="5"/>
        <v>696.06172342205559</v>
      </c>
    </row>
    <row r="52" spans="1:23" x14ac:dyDescent="0.25">
      <c r="A52" s="70" t="s">
        <v>22</v>
      </c>
      <c r="B52" s="70">
        <v>2</v>
      </c>
      <c r="C52" s="118">
        <v>2</v>
      </c>
      <c r="D52" s="120">
        <f t="shared" si="1"/>
        <v>120</v>
      </c>
      <c r="E52" s="70" t="s">
        <v>71</v>
      </c>
      <c r="F52" s="70">
        <v>11</v>
      </c>
      <c r="G52" s="70">
        <v>15</v>
      </c>
      <c r="H52" s="70" t="s">
        <v>74</v>
      </c>
      <c r="I52" s="70">
        <v>1.452E-2</v>
      </c>
      <c r="J52" s="70">
        <v>534</v>
      </c>
      <c r="K52" s="70">
        <f t="shared" si="0"/>
        <v>3.9710375999999995E-3</v>
      </c>
      <c r="L52">
        <f t="shared" si="2"/>
        <v>5.3399999999999997E-4</v>
      </c>
      <c r="M52">
        <f t="shared" si="6"/>
        <v>4.500000000000001E-6</v>
      </c>
      <c r="N52">
        <f t="shared" si="7"/>
        <v>1.0330578512396693</v>
      </c>
      <c r="O52">
        <f t="shared" si="8"/>
        <v>1.9176017700160499E-4</v>
      </c>
      <c r="P52">
        <f t="shared" si="9"/>
        <v>4.500000000000001E-6</v>
      </c>
      <c r="T52">
        <f t="shared" si="3"/>
        <v>1.9855187999999998E-3</v>
      </c>
      <c r="U52">
        <f t="shared" si="4"/>
        <v>3.3091979999999993E-5</v>
      </c>
      <c r="W52">
        <f t="shared" si="5"/>
        <v>595.66820562079761</v>
      </c>
    </row>
    <row r="53" spans="1:23" x14ac:dyDescent="0.25">
      <c r="A53" s="70" t="s">
        <v>22</v>
      </c>
      <c r="B53" s="70">
        <v>2</v>
      </c>
      <c r="C53" s="118">
        <v>2</v>
      </c>
      <c r="D53" s="120">
        <f t="shared" si="1"/>
        <v>120</v>
      </c>
      <c r="E53" s="70" t="s">
        <v>70</v>
      </c>
      <c r="F53" s="70">
        <v>11</v>
      </c>
      <c r="G53" s="70">
        <v>150</v>
      </c>
      <c r="H53" s="70" t="s">
        <v>74</v>
      </c>
      <c r="I53" s="70">
        <v>1.2870000000000001E-2</v>
      </c>
      <c r="J53" s="70">
        <v>464</v>
      </c>
      <c r="K53" s="70">
        <f t="shared" si="0"/>
        <v>3.4504895999999999E-3</v>
      </c>
      <c r="L53">
        <f t="shared" si="2"/>
        <v>4.64E-4</v>
      </c>
      <c r="M53">
        <f t="shared" si="6"/>
        <v>-8.4999999999999898E-6</v>
      </c>
      <c r="N53">
        <f t="shared" si="7"/>
        <v>1.1655011655011653</v>
      </c>
      <c r="O53">
        <f t="shared" si="8"/>
        <v>-4.0865131737094105E-4</v>
      </c>
      <c r="P53">
        <f t="shared" si="9"/>
        <v>-8.4999999999999898E-6</v>
      </c>
      <c r="T53">
        <f t="shared" si="3"/>
        <v>1.7252448E-3</v>
      </c>
      <c r="U53">
        <f t="shared" si="4"/>
        <v>2.8754079999999998E-5</v>
      </c>
      <c r="W53">
        <f t="shared" si="5"/>
        <v>517.58435844204132</v>
      </c>
    </row>
    <row r="54" spans="1:23" x14ac:dyDescent="0.25">
      <c r="A54" s="70" t="s">
        <v>22</v>
      </c>
      <c r="B54" s="70">
        <v>2</v>
      </c>
      <c r="C54" s="118">
        <v>2</v>
      </c>
      <c r="D54" s="120">
        <f t="shared" si="1"/>
        <v>120</v>
      </c>
      <c r="E54" s="70" t="s">
        <v>66</v>
      </c>
      <c r="F54" s="70">
        <v>13</v>
      </c>
      <c r="G54" s="70">
        <v>15</v>
      </c>
      <c r="H54" s="70" t="s">
        <v>74</v>
      </c>
      <c r="I54" s="70">
        <v>1.13875E-2</v>
      </c>
      <c r="J54" s="70">
        <v>516</v>
      </c>
      <c r="K54" s="70">
        <f t="shared" si="0"/>
        <v>3.8371823999999994E-3</v>
      </c>
      <c r="L54">
        <f t="shared" si="2"/>
        <v>5.1599999999999997E-4</v>
      </c>
      <c r="M54">
        <f t="shared" si="6"/>
        <v>-1.9999999999999944E-6</v>
      </c>
      <c r="N54">
        <f t="shared" si="7"/>
        <v>1.3172338090010975</v>
      </c>
      <c r="O54">
        <f t="shared" si="8"/>
        <v>-1.0867111677280822E-4</v>
      </c>
      <c r="P54">
        <f t="shared" si="9"/>
        <v>-1.9999999999999944E-6</v>
      </c>
      <c r="T54">
        <f t="shared" si="3"/>
        <v>1.9185911999999997E-3</v>
      </c>
      <c r="U54">
        <f t="shared" si="4"/>
        <v>3.1976519999999996E-5</v>
      </c>
      <c r="W54">
        <f t="shared" si="5"/>
        <v>575.58950206054601</v>
      </c>
    </row>
    <row r="55" spans="1:23" x14ac:dyDescent="0.25">
      <c r="A55" s="70" t="s">
        <v>22</v>
      </c>
      <c r="B55" s="70">
        <v>2</v>
      </c>
      <c r="C55" s="118">
        <v>2</v>
      </c>
      <c r="D55" s="120">
        <f t="shared" si="1"/>
        <v>120</v>
      </c>
      <c r="E55" s="70" t="s">
        <v>65</v>
      </c>
      <c r="F55" s="70">
        <v>13</v>
      </c>
      <c r="G55" s="70">
        <v>150</v>
      </c>
      <c r="H55" s="70" t="s">
        <v>74</v>
      </c>
      <c r="I55" s="70">
        <v>1.7704999999999999E-2</v>
      </c>
      <c r="J55" s="70">
        <v>543</v>
      </c>
      <c r="K55" s="70">
        <f t="shared" si="0"/>
        <v>4.0379651999999993E-3</v>
      </c>
      <c r="L55">
        <f t="shared" si="2"/>
        <v>5.4299999999999997E-4</v>
      </c>
      <c r="M55">
        <f t="shared" si="6"/>
        <v>5.0000000000001215E-7</v>
      </c>
      <c r="N55">
        <f t="shared" si="7"/>
        <v>0.84721829991527819</v>
      </c>
      <c r="O55">
        <f t="shared" si="8"/>
        <v>1.7473769305992479E-5</v>
      </c>
      <c r="P55">
        <f t="shared" si="9"/>
        <v>5.0000000000001215E-7</v>
      </c>
      <c r="T55">
        <f t="shared" si="3"/>
        <v>2.0189825999999997E-3</v>
      </c>
      <c r="U55">
        <f t="shared" si="4"/>
        <v>3.3649709999999991E-5</v>
      </c>
      <c r="W55">
        <f t="shared" si="5"/>
        <v>605.70755740092341</v>
      </c>
    </row>
    <row r="56" spans="1:23" x14ac:dyDescent="0.25">
      <c r="A56" s="70" t="s">
        <v>22</v>
      </c>
      <c r="B56" s="70">
        <v>2</v>
      </c>
      <c r="C56" s="118">
        <v>2</v>
      </c>
      <c r="D56" s="120">
        <f t="shared" si="1"/>
        <v>120</v>
      </c>
      <c r="E56" s="70" t="s">
        <v>7</v>
      </c>
      <c r="F56" s="70">
        <v>26</v>
      </c>
      <c r="G56" s="70">
        <v>15</v>
      </c>
      <c r="H56" s="70" t="s">
        <v>74</v>
      </c>
      <c r="I56" s="70">
        <v>1.5352500000000003E-2</v>
      </c>
      <c r="J56" s="70">
        <v>463</v>
      </c>
      <c r="K56" s="70">
        <f t="shared" si="0"/>
        <v>3.4430532000000002E-3</v>
      </c>
      <c r="L56">
        <f t="shared" si="2"/>
        <v>4.6299999999999998E-4</v>
      </c>
      <c r="M56">
        <f t="shared" si="6"/>
        <v>-1.8000000000000004E-5</v>
      </c>
      <c r="N56">
        <f t="shared" si="7"/>
        <v>0.97703957010258891</v>
      </c>
      <c r="O56">
        <f t="shared" si="8"/>
        <v>-7.2544739164652104E-4</v>
      </c>
      <c r="P56">
        <f t="shared" si="9"/>
        <v>-1.8000000000000004E-5</v>
      </c>
      <c r="T56">
        <f t="shared" si="3"/>
        <v>1.7215266000000001E-3</v>
      </c>
      <c r="U56">
        <f t="shared" si="4"/>
        <v>2.8692110000000003E-5</v>
      </c>
      <c r="W56">
        <f t="shared" si="5"/>
        <v>516.46887491091627</v>
      </c>
    </row>
    <row r="57" spans="1:23" x14ac:dyDescent="0.25">
      <c r="A57" s="70" t="s">
        <v>22</v>
      </c>
      <c r="B57" s="70">
        <v>2</v>
      </c>
      <c r="C57" s="118">
        <v>2</v>
      </c>
      <c r="D57" s="120">
        <f t="shared" si="1"/>
        <v>120</v>
      </c>
      <c r="E57" s="70" t="s">
        <v>69</v>
      </c>
      <c r="F57" s="70">
        <v>26</v>
      </c>
      <c r="G57" s="70">
        <v>150</v>
      </c>
      <c r="H57" s="70" t="s">
        <v>74</v>
      </c>
      <c r="I57" s="70">
        <v>2.1547500000000001E-2</v>
      </c>
      <c r="J57" s="70">
        <v>434</v>
      </c>
      <c r="K57" s="70">
        <f t="shared" si="0"/>
        <v>3.2273976000000001E-3</v>
      </c>
      <c r="L57">
        <f t="shared" si="2"/>
        <v>4.3399999999999998E-4</v>
      </c>
      <c r="M57">
        <f t="shared" si="6"/>
        <v>-2.6500000000000021E-5</v>
      </c>
      <c r="N57">
        <f t="shared" si="7"/>
        <v>0.69613644274277753</v>
      </c>
      <c r="O57">
        <f t="shared" si="8"/>
        <v>-7.6095944006577306E-4</v>
      </c>
      <c r="P57">
        <f t="shared" si="9"/>
        <v>-2.6500000000000021E-5</v>
      </c>
      <c r="T57">
        <f t="shared" si="3"/>
        <v>1.6136988000000001E-3</v>
      </c>
      <c r="U57">
        <f t="shared" si="4"/>
        <v>2.6894980000000001E-5</v>
      </c>
      <c r="W57">
        <f t="shared" si="5"/>
        <v>484.11985250828866</v>
      </c>
    </row>
    <row r="58" spans="1:23" x14ac:dyDescent="0.25">
      <c r="A58" s="70" t="s">
        <v>22</v>
      </c>
      <c r="B58" s="70">
        <v>2</v>
      </c>
      <c r="C58" s="118">
        <v>2</v>
      </c>
      <c r="D58" s="120">
        <f t="shared" si="1"/>
        <v>120</v>
      </c>
      <c r="E58" s="70" t="s">
        <v>68</v>
      </c>
      <c r="F58" s="70">
        <v>34</v>
      </c>
      <c r="G58" s="70">
        <v>15</v>
      </c>
      <c r="H58" s="70" t="s">
        <v>74</v>
      </c>
      <c r="I58" s="70">
        <v>1.10525E-2</v>
      </c>
      <c r="J58" s="70">
        <v>495</v>
      </c>
      <c r="K58" s="70">
        <f t="shared" si="0"/>
        <v>3.6810179999999999E-3</v>
      </c>
      <c r="L58">
        <f t="shared" si="2"/>
        <v>4.95E-4</v>
      </c>
      <c r="M58">
        <f t="shared" si="6"/>
        <v>-9.5000000000000141E-6</v>
      </c>
      <c r="N58">
        <f t="shared" si="7"/>
        <v>1.3571590137977834</v>
      </c>
      <c r="O58">
        <f t="shared" si="8"/>
        <v>-5.3183339748375533E-4</v>
      </c>
      <c r="P58">
        <f t="shared" si="9"/>
        <v>-9.5000000000000141E-6</v>
      </c>
      <c r="T58">
        <f t="shared" si="3"/>
        <v>1.8405089999999999E-3</v>
      </c>
      <c r="U58">
        <f t="shared" si="4"/>
        <v>3.0675149999999997E-5</v>
      </c>
      <c r="W58">
        <f t="shared" si="5"/>
        <v>552.16434790691915</v>
      </c>
    </row>
    <row r="59" spans="1:23" x14ac:dyDescent="0.25">
      <c r="A59" s="70" t="s">
        <v>22</v>
      </c>
      <c r="B59" s="70">
        <v>2</v>
      </c>
      <c r="C59" s="118">
        <v>2</v>
      </c>
      <c r="D59" s="120">
        <f t="shared" si="1"/>
        <v>120</v>
      </c>
      <c r="E59" s="70" t="s">
        <v>67</v>
      </c>
      <c r="F59" s="70">
        <v>34</v>
      </c>
      <c r="G59" s="70">
        <v>150</v>
      </c>
      <c r="H59" s="70" t="s">
        <v>74</v>
      </c>
      <c r="I59" s="70">
        <v>1.0512499999999998E-2</v>
      </c>
      <c r="J59" s="70">
        <v>452</v>
      </c>
      <c r="K59" s="70">
        <f t="shared" si="0"/>
        <v>3.3612528000000002E-3</v>
      </c>
      <c r="L59">
        <f t="shared" si="2"/>
        <v>4.5199999999999998E-4</v>
      </c>
      <c r="M59">
        <f t="shared" si="6"/>
        <v>-2.6000000000000009E-5</v>
      </c>
      <c r="N59">
        <f t="shared" si="7"/>
        <v>1.4268727705112965</v>
      </c>
      <c r="O59">
        <f t="shared" si="8"/>
        <v>-1.5303115766235106E-3</v>
      </c>
      <c r="P59">
        <f t="shared" si="9"/>
        <v>-2.6000000000000009E-5</v>
      </c>
      <c r="T59">
        <f t="shared" si="3"/>
        <v>1.6806264000000001E-3</v>
      </c>
      <c r="U59">
        <f t="shared" si="4"/>
        <v>2.8010440000000001E-5</v>
      </c>
      <c r="W59">
        <f t="shared" si="5"/>
        <v>504.19855606854026</v>
      </c>
    </row>
    <row r="60" spans="1:23" x14ac:dyDescent="0.25">
      <c r="A60" s="70" t="s">
        <v>22</v>
      </c>
      <c r="B60" s="70">
        <v>2</v>
      </c>
      <c r="C60" s="118">
        <v>2</v>
      </c>
      <c r="D60" s="120">
        <f t="shared" si="1"/>
        <v>120</v>
      </c>
      <c r="E60" s="70" t="s">
        <v>64</v>
      </c>
      <c r="F60" s="70">
        <v>52</v>
      </c>
      <c r="G60" s="70">
        <v>15</v>
      </c>
      <c r="H60" s="70" t="s">
        <v>74</v>
      </c>
      <c r="I60" s="70">
        <v>1.0069999999999997E-2</v>
      </c>
      <c r="J60" s="70">
        <v>438</v>
      </c>
      <c r="K60" s="70">
        <f t="shared" si="0"/>
        <v>3.2571432000000002E-3</v>
      </c>
      <c r="L60">
        <f t="shared" si="2"/>
        <v>4.3800000000000002E-4</v>
      </c>
      <c r="M60">
        <f t="shared" si="6"/>
        <v>-6.4999999999999954E-6</v>
      </c>
      <c r="N60">
        <f t="shared" si="7"/>
        <v>1.4895729890764651</v>
      </c>
      <c r="O60">
        <f t="shared" si="8"/>
        <v>-3.9938928622777151E-4</v>
      </c>
      <c r="P60">
        <f t="shared" si="9"/>
        <v>-6.4999999999999954E-6</v>
      </c>
      <c r="T60">
        <f t="shared" si="3"/>
        <v>1.6285716000000001E-3</v>
      </c>
      <c r="U60">
        <f t="shared" si="4"/>
        <v>2.7142860000000001E-5</v>
      </c>
      <c r="W60">
        <f t="shared" si="5"/>
        <v>488.58178663278909</v>
      </c>
    </row>
    <row r="61" spans="1:23" x14ac:dyDescent="0.25">
      <c r="A61" s="70" t="s">
        <v>22</v>
      </c>
      <c r="B61" s="70">
        <v>2</v>
      </c>
      <c r="C61" s="118">
        <v>2</v>
      </c>
      <c r="D61" s="120">
        <f t="shared" si="1"/>
        <v>120</v>
      </c>
      <c r="E61" s="70" t="s">
        <v>63</v>
      </c>
      <c r="F61" s="70">
        <v>52</v>
      </c>
      <c r="G61" s="70">
        <v>150</v>
      </c>
      <c r="H61" s="70" t="s">
        <v>74</v>
      </c>
      <c r="I61" s="70">
        <v>1.5767500000000004E-2</v>
      </c>
      <c r="J61" s="70">
        <v>505</v>
      </c>
      <c r="K61" s="70">
        <f t="shared" si="0"/>
        <v>3.7553820000000003E-3</v>
      </c>
      <c r="L61">
        <f t="shared" si="2"/>
        <v>5.0500000000000002E-4</v>
      </c>
      <c r="M61">
        <f t="shared" si="6"/>
        <v>-1.9999999999999944E-6</v>
      </c>
      <c r="N61">
        <f t="shared" si="7"/>
        <v>0.95132392579673353</v>
      </c>
      <c r="O61">
        <f t="shared" si="8"/>
        <v>-7.8483738211533447E-5</v>
      </c>
      <c r="P61">
        <f t="shared" si="9"/>
        <v>-1.9999999999999944E-6</v>
      </c>
      <c r="T61">
        <f t="shared" si="3"/>
        <v>1.8776910000000001E-3</v>
      </c>
      <c r="U61">
        <f t="shared" si="4"/>
        <v>3.1294850000000001E-5</v>
      </c>
      <c r="W61">
        <f t="shared" si="5"/>
        <v>563.31918321817</v>
      </c>
    </row>
    <row r="62" spans="1:23" x14ac:dyDescent="0.25">
      <c r="A62" s="70" t="s">
        <v>22</v>
      </c>
      <c r="B62" s="70">
        <v>2</v>
      </c>
      <c r="C62" s="118">
        <v>2</v>
      </c>
      <c r="D62" s="120">
        <f t="shared" si="1"/>
        <v>120</v>
      </c>
      <c r="E62" s="70" t="s">
        <v>71</v>
      </c>
      <c r="F62" s="70">
        <v>11</v>
      </c>
      <c r="G62" s="70">
        <v>15</v>
      </c>
      <c r="H62" s="70" t="s">
        <v>92</v>
      </c>
      <c r="I62" s="70">
        <v>1.452E-2</v>
      </c>
      <c r="J62" s="70">
        <v>534</v>
      </c>
      <c r="K62" s="70">
        <f t="shared" si="0"/>
        <v>3.9710375999999995E-3</v>
      </c>
      <c r="L62">
        <f t="shared" si="2"/>
        <v>5.3399999999999997E-4</v>
      </c>
      <c r="M62">
        <f t="shared" si="6"/>
        <v>-7.5000000000000197E-6</v>
      </c>
      <c r="N62">
        <f t="shared" si="7"/>
        <v>1.0330578512396693</v>
      </c>
      <c r="O62">
        <f t="shared" si="8"/>
        <v>-3.1960029500267573E-4</v>
      </c>
      <c r="P62">
        <f t="shared" si="9"/>
        <v>-7.5000000000000197E-6</v>
      </c>
      <c r="T62">
        <f t="shared" si="3"/>
        <v>1.9855187999999998E-3</v>
      </c>
      <c r="U62">
        <f t="shared" si="4"/>
        <v>3.3091979999999993E-5</v>
      </c>
      <c r="W62">
        <f t="shared" si="5"/>
        <v>595.66820562079761</v>
      </c>
    </row>
    <row r="63" spans="1:23" x14ac:dyDescent="0.25">
      <c r="A63" s="70" t="s">
        <v>22</v>
      </c>
      <c r="B63" s="70">
        <v>2</v>
      </c>
      <c r="C63" s="118">
        <v>2</v>
      </c>
      <c r="D63" s="120">
        <f t="shared" si="1"/>
        <v>120</v>
      </c>
      <c r="E63" s="70" t="s">
        <v>70</v>
      </c>
      <c r="F63" s="70">
        <v>11</v>
      </c>
      <c r="G63" s="70">
        <v>150</v>
      </c>
      <c r="H63" s="70" t="s">
        <v>92</v>
      </c>
      <c r="I63" s="70">
        <v>1.2870000000000001E-2</v>
      </c>
      <c r="J63" s="70">
        <v>515</v>
      </c>
      <c r="K63" s="70">
        <f t="shared" si="0"/>
        <v>3.8297459999999998E-3</v>
      </c>
      <c r="L63">
        <f t="shared" si="2"/>
        <v>5.1500000000000005E-4</v>
      </c>
      <c r="M63">
        <f t="shared" si="6"/>
        <v>-8.4999999999999898E-6</v>
      </c>
      <c r="N63">
        <f t="shared" si="7"/>
        <v>1.1655011655011653</v>
      </c>
      <c r="O63">
        <f t="shared" si="8"/>
        <v>-4.0865131737094105E-4</v>
      </c>
      <c r="P63">
        <f t="shared" si="9"/>
        <v>-8.4999999999999898E-6</v>
      </c>
      <c r="T63">
        <f t="shared" si="3"/>
        <v>1.9148729999999999E-3</v>
      </c>
      <c r="U63">
        <f t="shared" si="4"/>
        <v>3.1914549999999998E-5</v>
      </c>
      <c r="W63">
        <f t="shared" si="5"/>
        <v>574.47401852942096</v>
      </c>
    </row>
    <row r="64" spans="1:23" x14ac:dyDescent="0.25">
      <c r="A64" s="70" t="s">
        <v>22</v>
      </c>
      <c r="B64" s="70">
        <v>2</v>
      </c>
      <c r="C64" s="118">
        <v>2</v>
      </c>
      <c r="D64" s="120">
        <f t="shared" si="1"/>
        <v>120</v>
      </c>
      <c r="E64" s="70" t="s">
        <v>66</v>
      </c>
      <c r="F64" s="70">
        <v>13</v>
      </c>
      <c r="G64" s="70">
        <v>15</v>
      </c>
      <c r="H64" s="70" t="s">
        <v>92</v>
      </c>
      <c r="I64" s="70">
        <v>1.13875E-2</v>
      </c>
      <c r="J64" s="70">
        <v>589</v>
      </c>
      <c r="K64" s="70">
        <f t="shared" si="0"/>
        <v>4.3800395999999998E-3</v>
      </c>
      <c r="L64">
        <f t="shared" si="2"/>
        <v>5.8900000000000001E-4</v>
      </c>
      <c r="M64">
        <f t="shared" si="6"/>
        <v>1.2499999999999979E-5</v>
      </c>
      <c r="N64">
        <f t="shared" si="7"/>
        <v>1.3172338090010975</v>
      </c>
      <c r="O64">
        <f t="shared" si="8"/>
        <v>6.7919447983005215E-4</v>
      </c>
      <c r="P64">
        <f t="shared" si="9"/>
        <v>1.2499999999999979E-5</v>
      </c>
      <c r="T64">
        <f t="shared" si="3"/>
        <v>2.1900197999999999E-3</v>
      </c>
      <c r="U64">
        <f t="shared" si="4"/>
        <v>3.6500329999999995E-5</v>
      </c>
      <c r="W64">
        <f t="shared" si="5"/>
        <v>657.01979983267745</v>
      </c>
    </row>
    <row r="65" spans="1:23" x14ac:dyDescent="0.25">
      <c r="A65" s="70" t="s">
        <v>22</v>
      </c>
      <c r="B65" s="70">
        <v>2</v>
      </c>
      <c r="C65" s="118">
        <v>2</v>
      </c>
      <c r="D65" s="120">
        <f t="shared" si="1"/>
        <v>120</v>
      </c>
      <c r="E65" s="70" t="s">
        <v>65</v>
      </c>
      <c r="F65" s="70">
        <v>13</v>
      </c>
      <c r="G65" s="70">
        <v>150</v>
      </c>
      <c r="H65" s="70" t="s">
        <v>92</v>
      </c>
      <c r="I65" s="70">
        <v>1.7704999999999999E-2</v>
      </c>
      <c r="J65" s="70">
        <v>580</v>
      </c>
      <c r="K65" s="70">
        <f t="shared" si="0"/>
        <v>4.3131120000000009E-3</v>
      </c>
      <c r="L65">
        <f t="shared" si="2"/>
        <v>5.8E-4</v>
      </c>
      <c r="M65">
        <f t="shared" si="6"/>
        <v>7.9999999999999776E-6</v>
      </c>
      <c r="N65">
        <f t="shared" si="7"/>
        <v>0.84721829991527819</v>
      </c>
      <c r="O65">
        <f t="shared" si="8"/>
        <v>2.7958030889587207E-4</v>
      </c>
      <c r="P65">
        <f t="shared" si="9"/>
        <v>7.9999999999999776E-6</v>
      </c>
      <c r="T65">
        <f t="shared" si="3"/>
        <v>2.1565560000000004E-3</v>
      </c>
      <c r="U65">
        <f t="shared" si="4"/>
        <v>3.5942600000000011E-5</v>
      </c>
      <c r="W65">
        <f t="shared" si="5"/>
        <v>646.98044805255176</v>
      </c>
    </row>
    <row r="66" spans="1:23" x14ac:dyDescent="0.25">
      <c r="A66" s="70" t="s">
        <v>22</v>
      </c>
      <c r="B66" s="70">
        <v>2</v>
      </c>
      <c r="C66" s="118">
        <v>2</v>
      </c>
      <c r="D66" s="120">
        <f t="shared" si="1"/>
        <v>120</v>
      </c>
      <c r="E66" s="70" t="s">
        <v>7</v>
      </c>
      <c r="F66" s="70">
        <v>26</v>
      </c>
      <c r="G66" s="70">
        <v>15</v>
      </c>
      <c r="H66" s="70" t="s">
        <v>92</v>
      </c>
      <c r="I66" s="70">
        <v>1.5352500000000003E-2</v>
      </c>
      <c r="J66" s="70">
        <v>546</v>
      </c>
      <c r="K66" s="70">
        <f t="shared" ref="K66:K129" si="10">0.6197*J66*12*(10^-6)</f>
        <v>4.0602744000000001E-3</v>
      </c>
      <c r="L66">
        <f t="shared" ref="L66:L129" si="11">J66/1000000</f>
        <v>5.4600000000000004E-4</v>
      </c>
      <c r="M66">
        <f t="shared" si="6"/>
        <v>-3.4999999999999767E-6</v>
      </c>
      <c r="N66">
        <f t="shared" si="7"/>
        <v>0.97703957010258891</v>
      </c>
      <c r="O66">
        <f t="shared" si="8"/>
        <v>-1.4105921504237813E-4</v>
      </c>
      <c r="P66">
        <f t="shared" si="9"/>
        <v>-3.4999999999999767E-6</v>
      </c>
      <c r="T66">
        <f t="shared" si="3"/>
        <v>2.0301372000000001E-3</v>
      </c>
      <c r="U66">
        <f t="shared" si="4"/>
        <v>3.383562E-5</v>
      </c>
      <c r="W66">
        <f t="shared" si="5"/>
        <v>609.05400799429867</v>
      </c>
    </row>
    <row r="67" spans="1:23" x14ac:dyDescent="0.25">
      <c r="A67" s="70" t="s">
        <v>22</v>
      </c>
      <c r="B67" s="70">
        <v>2</v>
      </c>
      <c r="C67" s="118">
        <v>2</v>
      </c>
      <c r="D67" s="120">
        <f t="shared" ref="D67:D130" si="12">C67*60</f>
        <v>120</v>
      </c>
      <c r="E67" s="70" t="s">
        <v>69</v>
      </c>
      <c r="F67" s="70">
        <v>26</v>
      </c>
      <c r="G67" s="70">
        <v>150</v>
      </c>
      <c r="H67" s="70" t="s">
        <v>92</v>
      </c>
      <c r="I67" s="70">
        <v>2.1547500000000001E-2</v>
      </c>
      <c r="J67" s="70">
        <v>681</v>
      </c>
      <c r="K67" s="70">
        <f t="shared" si="10"/>
        <v>5.0641884000000009E-3</v>
      </c>
      <c r="L67">
        <f t="shared" si="11"/>
        <v>6.8099999999999996E-4</v>
      </c>
      <c r="M67">
        <f t="shared" si="6"/>
        <v>6.8499999999999985E-5</v>
      </c>
      <c r="N67">
        <f t="shared" si="7"/>
        <v>0.69613644274277753</v>
      </c>
      <c r="O67">
        <f t="shared" si="8"/>
        <v>1.9670083639436002E-3</v>
      </c>
      <c r="P67">
        <f t="shared" si="9"/>
        <v>6.8499999999999985E-5</v>
      </c>
      <c r="T67">
        <f t="shared" ref="T67:T130" si="13">K67/1/C67</f>
        <v>2.5320942000000004E-3</v>
      </c>
      <c r="U67">
        <f t="shared" ref="U67:U130" si="14">K67/1/D67</f>
        <v>4.2201570000000004E-5</v>
      </c>
      <c r="W67">
        <f t="shared" ref="W67:W130" si="15">(J67*((15*1)/(82.05*(273+22))))/1/(C67/3600)</f>
        <v>759.64428469618565</v>
      </c>
    </row>
    <row r="68" spans="1:23" x14ac:dyDescent="0.25">
      <c r="A68" s="70" t="s">
        <v>22</v>
      </c>
      <c r="B68" s="70">
        <v>2</v>
      </c>
      <c r="C68" s="118">
        <v>2</v>
      </c>
      <c r="D68" s="120">
        <f t="shared" si="12"/>
        <v>120</v>
      </c>
      <c r="E68" s="70" t="s">
        <v>68</v>
      </c>
      <c r="F68" s="70">
        <v>34</v>
      </c>
      <c r="G68" s="70">
        <v>15</v>
      </c>
      <c r="H68" s="70" t="s">
        <v>92</v>
      </c>
      <c r="I68" s="70">
        <v>1.10525E-2</v>
      </c>
      <c r="J68" s="70">
        <v>561</v>
      </c>
      <c r="K68" s="70">
        <f t="shared" si="10"/>
        <v>4.1718204000000007E-3</v>
      </c>
      <c r="L68">
        <f t="shared" si="11"/>
        <v>5.6099999999999998E-4</v>
      </c>
      <c r="M68">
        <f t="shared" si="6"/>
        <v>-5.5000000000000253E-6</v>
      </c>
      <c r="N68">
        <f t="shared" si="7"/>
        <v>1.3571590137977834</v>
      </c>
      <c r="O68">
        <f t="shared" si="8"/>
        <v>-3.0790354591164884E-4</v>
      </c>
      <c r="P68">
        <f t="shared" si="9"/>
        <v>-5.5000000000000253E-6</v>
      </c>
      <c r="T68">
        <f t="shared" si="13"/>
        <v>2.0859102000000003E-3</v>
      </c>
      <c r="U68">
        <f t="shared" si="14"/>
        <v>3.4765170000000009E-5</v>
      </c>
      <c r="W68">
        <f t="shared" si="15"/>
        <v>625.786260961175</v>
      </c>
    </row>
    <row r="69" spans="1:23" x14ac:dyDescent="0.25">
      <c r="A69" s="70" t="s">
        <v>22</v>
      </c>
      <c r="B69" s="70">
        <v>2</v>
      </c>
      <c r="C69" s="118">
        <v>2</v>
      </c>
      <c r="D69" s="120">
        <f t="shared" si="12"/>
        <v>120</v>
      </c>
      <c r="E69" s="70" t="s">
        <v>67</v>
      </c>
      <c r="F69" s="70">
        <v>34</v>
      </c>
      <c r="G69" s="70">
        <v>150</v>
      </c>
      <c r="H69" s="70" t="s">
        <v>92</v>
      </c>
      <c r="I69" s="70">
        <v>1.0512499999999998E-2</v>
      </c>
      <c r="J69" s="70">
        <v>540</v>
      </c>
      <c r="K69" s="70">
        <f t="shared" si="10"/>
        <v>4.0156560000000003E-3</v>
      </c>
      <c r="L69">
        <f t="shared" si="11"/>
        <v>5.4000000000000001E-4</v>
      </c>
      <c r="M69">
        <f t="shared" si="6"/>
        <v>-4.1499999999999979E-5</v>
      </c>
      <c r="N69">
        <f t="shared" si="7"/>
        <v>1.4268727705112965</v>
      </c>
      <c r="O69">
        <f t="shared" si="8"/>
        <v>-2.4426127088413704E-3</v>
      </c>
      <c r="P69">
        <f t="shared" si="9"/>
        <v>-4.1499999999999979E-5</v>
      </c>
      <c r="T69">
        <f t="shared" si="13"/>
        <v>2.0078280000000001E-3</v>
      </c>
      <c r="U69">
        <f t="shared" si="14"/>
        <v>3.3463800000000003E-5</v>
      </c>
      <c r="W69">
        <f t="shared" si="15"/>
        <v>602.36110680754814</v>
      </c>
    </row>
    <row r="70" spans="1:23" x14ac:dyDescent="0.25">
      <c r="A70" s="70" t="s">
        <v>22</v>
      </c>
      <c r="B70" s="70">
        <v>2</v>
      </c>
      <c r="C70" s="118">
        <v>2</v>
      </c>
      <c r="D70" s="120">
        <f t="shared" si="12"/>
        <v>120</v>
      </c>
      <c r="E70" s="70" t="s">
        <v>64</v>
      </c>
      <c r="F70" s="70">
        <v>52</v>
      </c>
      <c r="G70" s="70">
        <v>15</v>
      </c>
      <c r="H70" s="70" t="s">
        <v>92</v>
      </c>
      <c r="I70" s="70">
        <v>1.0069999999999997E-2</v>
      </c>
      <c r="J70" s="70">
        <v>532</v>
      </c>
      <c r="K70" s="70">
        <f t="shared" si="10"/>
        <v>3.9561648000000001E-3</v>
      </c>
      <c r="L70">
        <f t="shared" si="11"/>
        <v>5.3200000000000003E-4</v>
      </c>
      <c r="M70">
        <f t="shared" si="6"/>
        <v>-5.9999999999999832E-6</v>
      </c>
      <c r="N70">
        <f t="shared" si="7"/>
        <v>1.4895729890764651</v>
      </c>
      <c r="O70">
        <f t="shared" si="8"/>
        <v>-3.6866703344101909E-4</v>
      </c>
      <c r="P70">
        <f t="shared" si="9"/>
        <v>-5.9999999999999832E-6</v>
      </c>
      <c r="T70">
        <f t="shared" si="13"/>
        <v>1.9780824000000001E-3</v>
      </c>
      <c r="U70">
        <f t="shared" si="14"/>
        <v>3.2968040000000003E-5</v>
      </c>
      <c r="W70">
        <f t="shared" si="15"/>
        <v>593.43723855854751</v>
      </c>
    </row>
    <row r="71" spans="1:23" x14ac:dyDescent="0.25">
      <c r="A71" s="70" t="s">
        <v>22</v>
      </c>
      <c r="B71" s="70">
        <v>2</v>
      </c>
      <c r="C71" s="118">
        <v>2</v>
      </c>
      <c r="D71" s="120">
        <f t="shared" si="12"/>
        <v>120</v>
      </c>
      <c r="E71" s="70" t="s">
        <v>63</v>
      </c>
      <c r="F71" s="70">
        <v>52</v>
      </c>
      <c r="G71" s="70">
        <v>150</v>
      </c>
      <c r="H71" s="70" t="s">
        <v>92</v>
      </c>
      <c r="I71" s="70">
        <v>1.5767500000000004E-2</v>
      </c>
      <c r="J71" s="70">
        <v>634</v>
      </c>
      <c r="K71" s="70">
        <f t="shared" si="10"/>
        <v>4.7146776000000007E-3</v>
      </c>
      <c r="L71">
        <f t="shared" si="11"/>
        <v>6.3400000000000001E-4</v>
      </c>
      <c r="M71">
        <f t="shared" si="6"/>
        <v>5.8500000000000012E-5</v>
      </c>
      <c r="N71">
        <f t="shared" si="7"/>
        <v>0.95132392579673353</v>
      </c>
      <c r="O71">
        <f t="shared" si="8"/>
        <v>2.2956493426873601E-3</v>
      </c>
      <c r="P71">
        <f t="shared" si="9"/>
        <v>5.8500000000000012E-5</v>
      </c>
      <c r="T71">
        <f t="shared" si="13"/>
        <v>2.3573388000000003E-3</v>
      </c>
      <c r="U71">
        <f t="shared" si="14"/>
        <v>3.9288980000000008E-5</v>
      </c>
      <c r="W71">
        <f t="shared" si="15"/>
        <v>707.21655873330656</v>
      </c>
    </row>
    <row r="72" spans="1:23" x14ac:dyDescent="0.25">
      <c r="A72" s="70" t="s">
        <v>22</v>
      </c>
      <c r="B72" s="70">
        <v>2</v>
      </c>
      <c r="C72" s="118">
        <v>2</v>
      </c>
      <c r="D72" s="120">
        <f t="shared" si="12"/>
        <v>120</v>
      </c>
      <c r="E72" s="70" t="s">
        <v>71</v>
      </c>
      <c r="F72" s="70">
        <v>11</v>
      </c>
      <c r="G72" s="70">
        <v>15</v>
      </c>
      <c r="H72" s="70" t="s">
        <v>10</v>
      </c>
      <c r="I72" s="70">
        <v>1.452E-2</v>
      </c>
      <c r="J72" s="70">
        <v>509</v>
      </c>
      <c r="K72" s="70">
        <f t="shared" si="10"/>
        <v>3.7851275999999994E-3</v>
      </c>
      <c r="L72">
        <f t="shared" si="11"/>
        <v>5.0900000000000001E-4</v>
      </c>
      <c r="M72">
        <f t="shared" si="6"/>
        <v>0</v>
      </c>
      <c r="N72">
        <f t="shared" si="7"/>
        <v>1.0330578512396693</v>
      </c>
      <c r="O72">
        <f t="shared" si="8"/>
        <v>0</v>
      </c>
      <c r="P72">
        <f t="shared" si="9"/>
        <v>0</v>
      </c>
      <c r="T72">
        <f t="shared" si="13"/>
        <v>1.8925637999999997E-3</v>
      </c>
      <c r="U72">
        <f t="shared" si="14"/>
        <v>3.1542729999999994E-5</v>
      </c>
      <c r="W72">
        <f t="shared" si="15"/>
        <v>567.78111734267043</v>
      </c>
    </row>
    <row r="73" spans="1:23" x14ac:dyDescent="0.25">
      <c r="A73" s="70" t="s">
        <v>22</v>
      </c>
      <c r="B73" s="70">
        <v>2</v>
      </c>
      <c r="C73" s="118">
        <v>2</v>
      </c>
      <c r="D73" s="120">
        <f t="shared" si="12"/>
        <v>120</v>
      </c>
      <c r="E73" s="70" t="s">
        <v>70</v>
      </c>
      <c r="F73" s="70">
        <v>11</v>
      </c>
      <c r="G73" s="70">
        <v>150</v>
      </c>
      <c r="H73" s="70" t="s">
        <v>10</v>
      </c>
      <c r="I73" s="70">
        <v>1.2870000000000001E-2</v>
      </c>
      <c r="J73" s="70">
        <v>482</v>
      </c>
      <c r="K73" s="70">
        <f t="shared" si="10"/>
        <v>3.5843447999999996E-3</v>
      </c>
      <c r="L73">
        <f t="shared" si="11"/>
        <v>4.8200000000000001E-4</v>
      </c>
      <c r="M73">
        <f t="shared" si="6"/>
        <v>3.5000000000000038E-6</v>
      </c>
      <c r="N73">
        <f t="shared" si="7"/>
        <v>1.1655011655011653</v>
      </c>
      <c r="O73">
        <f t="shared" si="8"/>
        <v>1.6826818950568199E-4</v>
      </c>
      <c r="P73">
        <f t="shared" si="9"/>
        <v>3.5000000000000038E-6</v>
      </c>
      <c r="T73">
        <f t="shared" si="13"/>
        <v>1.7921723999999998E-3</v>
      </c>
      <c r="U73">
        <f t="shared" si="14"/>
        <v>2.9869539999999995E-5</v>
      </c>
      <c r="W73">
        <f t="shared" si="15"/>
        <v>537.66306200229292</v>
      </c>
    </row>
    <row r="74" spans="1:23" x14ac:dyDescent="0.25">
      <c r="A74" s="70" t="s">
        <v>22</v>
      </c>
      <c r="B74" s="70">
        <v>2</v>
      </c>
      <c r="C74" s="118">
        <v>2</v>
      </c>
      <c r="D74" s="120">
        <f t="shared" si="12"/>
        <v>120</v>
      </c>
      <c r="E74" s="70" t="s">
        <v>66</v>
      </c>
      <c r="F74" s="70">
        <v>13</v>
      </c>
      <c r="G74" s="70">
        <v>15</v>
      </c>
      <c r="H74" s="70" t="s">
        <v>10</v>
      </c>
      <c r="I74" s="70">
        <v>1.13875E-2</v>
      </c>
      <c r="J74" s="70">
        <v>531</v>
      </c>
      <c r="K74" s="70">
        <f t="shared" si="10"/>
        <v>3.9487283999999996E-3</v>
      </c>
      <c r="L74">
        <f t="shared" si="11"/>
        <v>5.31E-4</v>
      </c>
      <c r="M74">
        <f t="shared" si="6"/>
        <v>3.4999999999999767E-6</v>
      </c>
      <c r="N74">
        <f t="shared" si="7"/>
        <v>1.3172338090010975</v>
      </c>
      <c r="O74">
        <f t="shared" si="8"/>
        <v>1.9017445435241367E-4</v>
      </c>
      <c r="P74">
        <f t="shared" si="9"/>
        <v>3.4999999999999767E-6</v>
      </c>
      <c r="T74">
        <f t="shared" si="13"/>
        <v>1.9743641999999998E-3</v>
      </c>
      <c r="U74">
        <f t="shared" si="14"/>
        <v>3.2906069999999998E-5</v>
      </c>
      <c r="W74">
        <f t="shared" si="15"/>
        <v>592.32175502742234</v>
      </c>
    </row>
    <row r="75" spans="1:23" x14ac:dyDescent="0.25">
      <c r="A75" s="70" t="s">
        <v>22</v>
      </c>
      <c r="B75" s="70">
        <v>2</v>
      </c>
      <c r="C75" s="118">
        <v>2</v>
      </c>
      <c r="D75" s="120">
        <f t="shared" si="12"/>
        <v>120</v>
      </c>
      <c r="E75" s="70" t="s">
        <v>65</v>
      </c>
      <c r="F75" s="70">
        <v>13</v>
      </c>
      <c r="G75" s="70">
        <v>150</v>
      </c>
      <c r="H75" s="70" t="s">
        <v>10</v>
      </c>
      <c r="I75" s="70">
        <v>1.7704999999999999E-2</v>
      </c>
      <c r="J75" s="70">
        <v>535</v>
      </c>
      <c r="K75" s="70">
        <f t="shared" si="10"/>
        <v>3.9784740000000001E-3</v>
      </c>
      <c r="L75">
        <f t="shared" si="11"/>
        <v>5.3499999999999999E-4</v>
      </c>
      <c r="M75">
        <f t="shared" si="6"/>
        <v>3.0000000000000187E-6</v>
      </c>
      <c r="N75">
        <f t="shared" si="7"/>
        <v>0.84721829991527819</v>
      </c>
      <c r="O75">
        <f t="shared" si="8"/>
        <v>1.0484261583595298E-4</v>
      </c>
      <c r="P75">
        <f t="shared" si="9"/>
        <v>3.0000000000000187E-6</v>
      </c>
      <c r="T75">
        <f t="shared" si="13"/>
        <v>1.989237E-3</v>
      </c>
      <c r="U75">
        <f t="shared" si="14"/>
        <v>3.3153949999999998E-5</v>
      </c>
      <c r="W75">
        <f t="shared" si="15"/>
        <v>596.78368915192266</v>
      </c>
    </row>
    <row r="76" spans="1:23" x14ac:dyDescent="0.25">
      <c r="A76" s="70" t="s">
        <v>22</v>
      </c>
      <c r="B76" s="70">
        <v>2</v>
      </c>
      <c r="C76" s="118">
        <v>2</v>
      </c>
      <c r="D76" s="120">
        <f t="shared" si="12"/>
        <v>120</v>
      </c>
      <c r="E76" s="70" t="s">
        <v>7</v>
      </c>
      <c r="F76" s="70">
        <v>26</v>
      </c>
      <c r="G76" s="70">
        <v>15</v>
      </c>
      <c r="H76" s="70" t="s">
        <v>10</v>
      </c>
      <c r="I76" s="70">
        <v>1.5352500000000003E-2</v>
      </c>
      <c r="J76" s="70">
        <v>508</v>
      </c>
      <c r="K76" s="70">
        <f t="shared" si="10"/>
        <v>3.7776912000000002E-3</v>
      </c>
      <c r="L76">
        <f t="shared" si="11"/>
        <v>5.0799999999999999E-4</v>
      </c>
      <c r="M76">
        <f t="shared" si="6"/>
        <v>-1.0000000000000026E-5</v>
      </c>
      <c r="N76">
        <f t="shared" si="7"/>
        <v>0.97703957010258891</v>
      </c>
      <c r="O76">
        <f t="shared" si="8"/>
        <v>-4.0302632869251267E-4</v>
      </c>
      <c r="P76">
        <f t="shared" si="9"/>
        <v>-1.0000000000000026E-5</v>
      </c>
      <c r="T76">
        <f t="shared" si="13"/>
        <v>1.8888456000000001E-3</v>
      </c>
      <c r="U76">
        <f t="shared" si="14"/>
        <v>3.1480760000000002E-5</v>
      </c>
      <c r="W76">
        <f t="shared" si="15"/>
        <v>566.66563381154526</v>
      </c>
    </row>
    <row r="77" spans="1:23" x14ac:dyDescent="0.25">
      <c r="A77" s="70" t="s">
        <v>22</v>
      </c>
      <c r="B77" s="70">
        <v>2</v>
      </c>
      <c r="C77" s="118">
        <v>2</v>
      </c>
      <c r="D77" s="120">
        <f t="shared" si="12"/>
        <v>120</v>
      </c>
      <c r="E77" s="70" t="s">
        <v>69</v>
      </c>
      <c r="F77" s="70">
        <v>26</v>
      </c>
      <c r="G77" s="70">
        <v>150</v>
      </c>
      <c r="H77" s="70" t="s">
        <v>10</v>
      </c>
      <c r="I77" s="70">
        <v>2.1547500000000001E-2</v>
      </c>
      <c r="J77" s="70">
        <v>510</v>
      </c>
      <c r="K77" s="70">
        <f t="shared" si="10"/>
        <v>3.792564E-3</v>
      </c>
      <c r="L77">
        <f t="shared" si="11"/>
        <v>5.1000000000000004E-4</v>
      </c>
      <c r="M77">
        <f t="shared" si="6"/>
        <v>-7.4999999999999655E-6</v>
      </c>
      <c r="N77">
        <f t="shared" si="7"/>
        <v>0.69613644274277753</v>
      </c>
      <c r="O77">
        <f t="shared" si="8"/>
        <v>-2.1536587926389688E-4</v>
      </c>
      <c r="P77">
        <f t="shared" si="9"/>
        <v>-7.4999999999999655E-6</v>
      </c>
      <c r="T77">
        <f t="shared" si="13"/>
        <v>1.896282E-3</v>
      </c>
      <c r="U77">
        <f t="shared" si="14"/>
        <v>3.1604699999999999E-5</v>
      </c>
      <c r="W77">
        <f t="shared" si="15"/>
        <v>568.89660087379548</v>
      </c>
    </row>
    <row r="78" spans="1:23" x14ac:dyDescent="0.25">
      <c r="A78" s="70" t="s">
        <v>22</v>
      </c>
      <c r="B78" s="70">
        <v>2</v>
      </c>
      <c r="C78" s="118">
        <v>2</v>
      </c>
      <c r="D78" s="120">
        <f t="shared" si="12"/>
        <v>120</v>
      </c>
      <c r="E78" s="70" t="s">
        <v>68</v>
      </c>
      <c r="F78" s="70">
        <v>34</v>
      </c>
      <c r="G78" s="70">
        <v>15</v>
      </c>
      <c r="H78" s="70" t="s">
        <v>10</v>
      </c>
      <c r="I78" s="70">
        <v>1.10525E-2</v>
      </c>
      <c r="J78" s="70">
        <v>519</v>
      </c>
      <c r="K78" s="70">
        <f t="shared" si="10"/>
        <v>3.8594916000000003E-3</v>
      </c>
      <c r="L78">
        <f t="shared" si="11"/>
        <v>5.1900000000000004E-4</v>
      </c>
      <c r="M78">
        <f t="shared" si="6"/>
        <v>-1.0999999999999996E-5</v>
      </c>
      <c r="N78">
        <f t="shared" si="7"/>
        <v>1.3571590137977834</v>
      </c>
      <c r="O78">
        <f t="shared" si="8"/>
        <v>-6.1580709182329464E-4</v>
      </c>
      <c r="P78">
        <f t="shared" si="9"/>
        <v>-1.0999999999999996E-5</v>
      </c>
      <c r="T78">
        <f t="shared" si="13"/>
        <v>1.9297458000000001E-3</v>
      </c>
      <c r="U78">
        <f t="shared" si="14"/>
        <v>3.2162430000000004E-5</v>
      </c>
      <c r="W78">
        <f t="shared" si="15"/>
        <v>578.93595265392128</v>
      </c>
    </row>
    <row r="79" spans="1:23" x14ac:dyDescent="0.25">
      <c r="A79" s="70" t="s">
        <v>22</v>
      </c>
      <c r="B79" s="70">
        <v>2</v>
      </c>
      <c r="C79" s="118">
        <v>2</v>
      </c>
      <c r="D79" s="120">
        <f t="shared" si="12"/>
        <v>120</v>
      </c>
      <c r="E79" s="70" t="s">
        <v>67</v>
      </c>
      <c r="F79" s="70">
        <v>34</v>
      </c>
      <c r="G79" s="70">
        <v>150</v>
      </c>
      <c r="H79" s="70" t="s">
        <v>10</v>
      </c>
      <c r="I79" s="70">
        <v>1.0512499999999998E-2</v>
      </c>
      <c r="J79" s="70">
        <v>496</v>
      </c>
      <c r="K79" s="70">
        <f t="shared" si="10"/>
        <v>3.6884543999999996E-3</v>
      </c>
      <c r="L79">
        <f t="shared" si="11"/>
        <v>4.9600000000000002E-4</v>
      </c>
      <c r="M79">
        <f t="shared" si="6"/>
        <v>-2.9999999999999645E-6</v>
      </c>
      <c r="N79">
        <f t="shared" si="7"/>
        <v>1.4268727705112965</v>
      </c>
      <c r="O79">
        <f t="shared" si="8"/>
        <v>-1.76574412687326E-4</v>
      </c>
      <c r="P79">
        <f t="shared" si="9"/>
        <v>-2.9999999999999645E-6</v>
      </c>
      <c r="T79">
        <f t="shared" si="13"/>
        <v>1.8442271999999998E-3</v>
      </c>
      <c r="U79">
        <f t="shared" si="14"/>
        <v>3.0737119999999995E-5</v>
      </c>
      <c r="W79">
        <f t="shared" si="15"/>
        <v>553.27983143804431</v>
      </c>
    </row>
    <row r="80" spans="1:23" x14ac:dyDescent="0.25">
      <c r="A80" s="70" t="s">
        <v>22</v>
      </c>
      <c r="B80" s="70">
        <v>2</v>
      </c>
      <c r="C80" s="118">
        <v>2</v>
      </c>
      <c r="D80" s="120">
        <f t="shared" si="12"/>
        <v>120</v>
      </c>
      <c r="E80" s="70" t="s">
        <v>64</v>
      </c>
      <c r="F80" s="70">
        <v>52</v>
      </c>
      <c r="G80" s="70">
        <v>15</v>
      </c>
      <c r="H80" s="70" t="s">
        <v>10</v>
      </c>
      <c r="I80" s="70">
        <v>1.0069999999999997E-2</v>
      </c>
      <c r="J80" s="70">
        <v>496</v>
      </c>
      <c r="K80" s="70">
        <f t="shared" si="10"/>
        <v>3.6884543999999996E-3</v>
      </c>
      <c r="L80">
        <f t="shared" si="11"/>
        <v>4.9600000000000002E-4</v>
      </c>
      <c r="M80">
        <f t="shared" si="6"/>
        <v>-3.9999999999999888E-6</v>
      </c>
      <c r="N80">
        <f t="shared" si="7"/>
        <v>1.4895729890764651</v>
      </c>
      <c r="O80">
        <f t="shared" si="8"/>
        <v>-2.4577802229401276E-4</v>
      </c>
      <c r="P80">
        <f t="shared" si="9"/>
        <v>-3.9999999999999888E-6</v>
      </c>
      <c r="T80">
        <f t="shared" si="13"/>
        <v>1.8442271999999998E-3</v>
      </c>
      <c r="U80">
        <f t="shared" si="14"/>
        <v>3.0737119999999995E-5</v>
      </c>
      <c r="W80">
        <f t="shared" si="15"/>
        <v>553.27983143804431</v>
      </c>
    </row>
    <row r="81" spans="1:23" x14ac:dyDescent="0.25">
      <c r="A81" s="70" t="s">
        <v>22</v>
      </c>
      <c r="B81" s="70">
        <v>2</v>
      </c>
      <c r="C81" s="118">
        <v>2</v>
      </c>
      <c r="D81" s="120">
        <f t="shared" si="12"/>
        <v>120</v>
      </c>
      <c r="E81" s="70" t="s">
        <v>63</v>
      </c>
      <c r="F81" s="70">
        <v>52</v>
      </c>
      <c r="G81" s="70">
        <v>150</v>
      </c>
      <c r="H81" s="70" t="s">
        <v>10</v>
      </c>
      <c r="I81" s="70">
        <v>1.5767500000000004E-2</v>
      </c>
      <c r="J81" s="70">
        <v>500</v>
      </c>
      <c r="K81" s="70">
        <f t="shared" si="10"/>
        <v>3.7182000000000001E-3</v>
      </c>
      <c r="L81">
        <f t="shared" si="11"/>
        <v>5.0000000000000001E-4</v>
      </c>
      <c r="M81">
        <f t="shared" si="6"/>
        <v>-1.9999999999999944E-6</v>
      </c>
      <c r="N81">
        <f t="shared" si="7"/>
        <v>0.95132392579673353</v>
      </c>
      <c r="O81">
        <f t="shared" si="8"/>
        <v>-7.8483738211533447E-5</v>
      </c>
      <c r="P81">
        <f t="shared" si="9"/>
        <v>-1.9999999999999944E-6</v>
      </c>
      <c r="T81">
        <f t="shared" si="13"/>
        <v>1.8591E-3</v>
      </c>
      <c r="U81">
        <f t="shared" si="14"/>
        <v>3.0985000000000002E-5</v>
      </c>
      <c r="W81">
        <f t="shared" si="15"/>
        <v>557.74176556254451</v>
      </c>
    </row>
    <row r="82" spans="1:23" x14ac:dyDescent="0.25">
      <c r="A82" s="70" t="s">
        <v>23</v>
      </c>
      <c r="B82" s="70">
        <v>4</v>
      </c>
      <c r="C82" s="118">
        <v>2</v>
      </c>
      <c r="D82" s="120">
        <f t="shared" si="12"/>
        <v>120</v>
      </c>
      <c r="E82" s="70" t="s">
        <v>71</v>
      </c>
      <c r="F82" s="70">
        <v>11</v>
      </c>
      <c r="G82" s="70">
        <v>15</v>
      </c>
      <c r="H82" s="70" t="s">
        <v>72</v>
      </c>
      <c r="I82" s="70">
        <v>1.452E-2</v>
      </c>
      <c r="J82" s="70">
        <v>660</v>
      </c>
      <c r="K82" s="70">
        <f t="shared" si="10"/>
        <v>4.9080240000000004E-3</v>
      </c>
      <c r="L82">
        <f t="shared" si="11"/>
        <v>6.6E-4</v>
      </c>
      <c r="M82">
        <f t="shared" ref="M82:M121" si="16">(L82-L2)/B82</f>
        <v>4.999999999999986E-6</v>
      </c>
      <c r="N82">
        <f t="shared" si="7"/>
        <v>1.0330578512396693</v>
      </c>
      <c r="O82">
        <f t="shared" si="8"/>
        <v>2.13066863335116E-4</v>
      </c>
      <c r="P82">
        <f t="shared" si="9"/>
        <v>-5.9999999999999832E-6</v>
      </c>
      <c r="T82">
        <f t="shared" si="13"/>
        <v>2.4540120000000002E-3</v>
      </c>
      <c r="U82">
        <f t="shared" si="14"/>
        <v>4.0900200000000005E-5</v>
      </c>
      <c r="W82">
        <f t="shared" si="15"/>
        <v>736.21913054255879</v>
      </c>
    </row>
    <row r="83" spans="1:23" x14ac:dyDescent="0.25">
      <c r="A83" s="70" t="s">
        <v>23</v>
      </c>
      <c r="B83" s="70">
        <v>4</v>
      </c>
      <c r="C83" s="118">
        <v>2</v>
      </c>
      <c r="D83" s="120">
        <f t="shared" si="12"/>
        <v>120</v>
      </c>
      <c r="E83" s="70" t="s">
        <v>70</v>
      </c>
      <c r="F83" s="70">
        <v>11</v>
      </c>
      <c r="G83" s="70">
        <v>150</v>
      </c>
      <c r="H83" s="70" t="s">
        <v>72</v>
      </c>
      <c r="I83" s="70">
        <v>1.2870000000000001E-2</v>
      </c>
      <c r="J83" s="70">
        <v>814</v>
      </c>
      <c r="K83" s="70">
        <f t="shared" si="10"/>
        <v>6.0532296000000005E-3</v>
      </c>
      <c r="L83">
        <f t="shared" si="11"/>
        <v>8.1400000000000005E-4</v>
      </c>
      <c r="M83">
        <f t="shared" si="16"/>
        <v>1.6500000000000022E-5</v>
      </c>
      <c r="N83">
        <f t="shared" si="7"/>
        <v>1.1655011655011653</v>
      </c>
      <c r="O83">
        <f t="shared" si="8"/>
        <v>7.9326432195535822E-4</v>
      </c>
      <c r="P83">
        <f t="shared" si="9"/>
        <v>-4.4999999999999468E-6</v>
      </c>
      <c r="T83">
        <f t="shared" si="13"/>
        <v>3.0266148000000002E-3</v>
      </c>
      <c r="U83">
        <f t="shared" si="14"/>
        <v>5.0443580000000005E-5</v>
      </c>
      <c r="W83">
        <f t="shared" si="15"/>
        <v>908.00359433582264</v>
      </c>
    </row>
    <row r="84" spans="1:23" x14ac:dyDescent="0.25">
      <c r="A84" s="70" t="s">
        <v>23</v>
      </c>
      <c r="B84" s="70">
        <v>4</v>
      </c>
      <c r="C84" s="118">
        <v>2</v>
      </c>
      <c r="D84" s="120">
        <f t="shared" si="12"/>
        <v>120</v>
      </c>
      <c r="E84" s="70" t="s">
        <v>66</v>
      </c>
      <c r="F84" s="70">
        <v>13</v>
      </c>
      <c r="G84" s="70">
        <v>15</v>
      </c>
      <c r="H84" s="70" t="s">
        <v>72</v>
      </c>
      <c r="I84" s="70">
        <v>1.13875E-2</v>
      </c>
      <c r="J84" s="70">
        <v>702</v>
      </c>
      <c r="K84" s="70">
        <f t="shared" si="10"/>
        <v>5.2203528000000004E-3</v>
      </c>
      <c r="L84">
        <f t="shared" si="11"/>
        <v>7.0200000000000004E-4</v>
      </c>
      <c r="M84">
        <f t="shared" si="16"/>
        <v>1.4000000000000015E-5</v>
      </c>
      <c r="N84">
        <f t="shared" si="7"/>
        <v>1.3172338090010975</v>
      </c>
      <c r="O84">
        <f t="shared" si="8"/>
        <v>7.6069781740966053E-4</v>
      </c>
      <c r="P84">
        <f t="shared" si="9"/>
        <v>-1.5499999999999997E-5</v>
      </c>
      <c r="T84">
        <f t="shared" si="13"/>
        <v>2.6101764000000002E-3</v>
      </c>
      <c r="U84">
        <f t="shared" si="14"/>
        <v>4.3502940000000003E-5</v>
      </c>
      <c r="W84">
        <f t="shared" si="15"/>
        <v>783.06943884981263</v>
      </c>
    </row>
    <row r="85" spans="1:23" x14ac:dyDescent="0.25">
      <c r="A85" s="70" t="s">
        <v>23</v>
      </c>
      <c r="B85" s="70">
        <v>4</v>
      </c>
      <c r="C85" s="118">
        <v>2</v>
      </c>
      <c r="D85" s="120">
        <f t="shared" si="12"/>
        <v>120</v>
      </c>
      <c r="E85" s="70" t="s">
        <v>65</v>
      </c>
      <c r="F85" s="70">
        <v>13</v>
      </c>
      <c r="G85" s="70">
        <v>150</v>
      </c>
      <c r="H85" s="70" t="s">
        <v>72</v>
      </c>
      <c r="I85" s="70">
        <v>1.7704999999999999E-2</v>
      </c>
      <c r="J85" s="70">
        <v>562</v>
      </c>
      <c r="K85" s="70">
        <f t="shared" si="10"/>
        <v>4.1792567999999995E-3</v>
      </c>
      <c r="L85">
        <f t="shared" si="11"/>
        <v>5.62E-4</v>
      </c>
      <c r="M85">
        <f t="shared" si="16"/>
        <v>-4.4499999999999997E-5</v>
      </c>
      <c r="N85">
        <f t="shared" si="7"/>
        <v>0.84721829991527819</v>
      </c>
      <c r="O85">
        <f t="shared" si="8"/>
        <v>-1.5551654682332927E-3</v>
      </c>
      <c r="P85">
        <f t="shared" si="9"/>
        <v>-1.3799999999999999E-4</v>
      </c>
      <c r="T85">
        <f t="shared" si="13"/>
        <v>2.0896283999999998E-3</v>
      </c>
      <c r="U85">
        <f t="shared" si="14"/>
        <v>3.4827139999999993E-5</v>
      </c>
      <c r="W85">
        <f t="shared" si="15"/>
        <v>626.90174449230017</v>
      </c>
    </row>
    <row r="86" spans="1:23" x14ac:dyDescent="0.25">
      <c r="A86" s="70" t="s">
        <v>23</v>
      </c>
      <c r="B86" s="70">
        <v>4</v>
      </c>
      <c r="C86" s="118">
        <v>2</v>
      </c>
      <c r="D86" s="120">
        <f t="shared" si="12"/>
        <v>120</v>
      </c>
      <c r="E86" s="70" t="s">
        <v>7</v>
      </c>
      <c r="F86" s="70">
        <v>26</v>
      </c>
      <c r="G86" s="70">
        <v>15</v>
      </c>
      <c r="H86" s="70" t="s">
        <v>72</v>
      </c>
      <c r="I86" s="70">
        <v>1.5352500000000003E-2</v>
      </c>
      <c r="J86" s="70">
        <v>657</v>
      </c>
      <c r="K86" s="70">
        <f t="shared" si="10"/>
        <v>4.8857147999999996E-3</v>
      </c>
      <c r="L86">
        <f t="shared" si="11"/>
        <v>6.5700000000000003E-4</v>
      </c>
      <c r="M86">
        <f t="shared" si="16"/>
        <v>8.5000000000000169E-6</v>
      </c>
      <c r="N86">
        <f t="shared" si="7"/>
        <v>0.97703957010258891</v>
      </c>
      <c r="O86">
        <f t="shared" si="8"/>
        <v>3.4257237938863555E-4</v>
      </c>
      <c r="P86">
        <f t="shared" si="9"/>
        <v>1.0000000000000243E-6</v>
      </c>
      <c r="T86">
        <f t="shared" si="13"/>
        <v>2.4428573999999998E-3</v>
      </c>
      <c r="U86">
        <f t="shared" si="14"/>
        <v>4.0714289999999997E-5</v>
      </c>
      <c r="W86">
        <f t="shared" si="15"/>
        <v>732.87267994918363</v>
      </c>
    </row>
    <row r="87" spans="1:23" x14ac:dyDescent="0.25">
      <c r="A87" s="70" t="s">
        <v>23</v>
      </c>
      <c r="B87" s="70">
        <v>4</v>
      </c>
      <c r="C87" s="118">
        <v>2</v>
      </c>
      <c r="D87" s="120">
        <f t="shared" si="12"/>
        <v>120</v>
      </c>
      <c r="E87" s="70" t="s">
        <v>69</v>
      </c>
      <c r="F87" s="70">
        <v>26</v>
      </c>
      <c r="G87" s="70">
        <v>150</v>
      </c>
      <c r="H87" s="70" t="s">
        <v>72</v>
      </c>
      <c r="I87" s="70">
        <v>2.1547500000000001E-2</v>
      </c>
      <c r="J87" s="70">
        <v>784</v>
      </c>
      <c r="K87" s="70">
        <f t="shared" si="10"/>
        <v>5.8301375999999993E-3</v>
      </c>
      <c r="L87">
        <f t="shared" si="11"/>
        <v>7.8399999999999997E-4</v>
      </c>
      <c r="M87">
        <f t="shared" si="16"/>
        <v>1.6750000000000001E-5</v>
      </c>
      <c r="N87">
        <f t="shared" si="7"/>
        <v>0.69613644274277753</v>
      </c>
      <c r="O87">
        <f t="shared" si="8"/>
        <v>4.8098379702270525E-4</v>
      </c>
      <c r="P87">
        <f t="shared" si="9"/>
        <v>-1.8000000000000004E-5</v>
      </c>
      <c r="T87">
        <f t="shared" si="13"/>
        <v>2.9150687999999997E-3</v>
      </c>
      <c r="U87">
        <f t="shared" si="14"/>
        <v>4.8584479999999994E-5</v>
      </c>
      <c r="W87">
        <f t="shared" si="15"/>
        <v>874.53908840206998</v>
      </c>
    </row>
    <row r="88" spans="1:23" x14ac:dyDescent="0.25">
      <c r="A88" s="70" t="s">
        <v>23</v>
      </c>
      <c r="B88" s="70">
        <v>4</v>
      </c>
      <c r="C88" s="118">
        <v>2</v>
      </c>
      <c r="D88" s="120">
        <f t="shared" si="12"/>
        <v>120</v>
      </c>
      <c r="E88" s="70" t="s">
        <v>68</v>
      </c>
      <c r="F88" s="70">
        <v>34</v>
      </c>
      <c r="G88" s="70">
        <v>15</v>
      </c>
      <c r="H88" s="70" t="s">
        <v>72</v>
      </c>
      <c r="I88" s="70">
        <v>1.10525E-2</v>
      </c>
      <c r="J88" s="70">
        <v>770</v>
      </c>
      <c r="K88" s="70">
        <f t="shared" si="10"/>
        <v>5.7260280000000002E-3</v>
      </c>
      <c r="L88">
        <f t="shared" si="11"/>
        <v>7.6999999999999996E-4</v>
      </c>
      <c r="M88">
        <f t="shared" si="16"/>
        <v>1.9000000000000001E-5</v>
      </c>
      <c r="N88">
        <f t="shared" si="7"/>
        <v>1.3571590137977834</v>
      </c>
      <c r="O88">
        <f t="shared" si="8"/>
        <v>1.0636667949675091E-3</v>
      </c>
      <c r="P88">
        <f t="shared" si="9"/>
        <v>-1.6000000000000009E-5</v>
      </c>
      <c r="T88">
        <f t="shared" si="13"/>
        <v>2.8630140000000001E-3</v>
      </c>
      <c r="U88">
        <f t="shared" si="14"/>
        <v>4.7716900000000004E-5</v>
      </c>
      <c r="W88">
        <f t="shared" si="15"/>
        <v>858.92231896631858</v>
      </c>
    </row>
    <row r="89" spans="1:23" x14ac:dyDescent="0.25">
      <c r="A89" s="70" t="s">
        <v>23</v>
      </c>
      <c r="B89" s="70">
        <v>4</v>
      </c>
      <c r="C89" s="118">
        <v>2</v>
      </c>
      <c r="D89" s="120">
        <f t="shared" si="12"/>
        <v>120</v>
      </c>
      <c r="E89" s="70" t="s">
        <v>67</v>
      </c>
      <c r="F89" s="70">
        <v>34</v>
      </c>
      <c r="G89" s="70">
        <v>150</v>
      </c>
      <c r="H89" s="70" t="s">
        <v>72</v>
      </c>
      <c r="I89" s="70">
        <v>1.0512499999999998E-2</v>
      </c>
      <c r="J89" s="70">
        <v>751</v>
      </c>
      <c r="K89" s="70">
        <f t="shared" si="10"/>
        <v>5.5847363999999991E-3</v>
      </c>
      <c r="L89">
        <f t="shared" si="11"/>
        <v>7.5100000000000004E-4</v>
      </c>
      <c r="M89">
        <f t="shared" si="16"/>
        <v>1.7000000000000007E-5</v>
      </c>
      <c r="N89">
        <f t="shared" si="7"/>
        <v>1.4268727705112965</v>
      </c>
      <c r="O89">
        <f t="shared" si="8"/>
        <v>1.0005883385615262E-3</v>
      </c>
      <c r="P89">
        <f t="shared" si="9"/>
        <v>2.9500000000000012E-5</v>
      </c>
      <c r="T89">
        <f t="shared" si="13"/>
        <v>2.7923681999999996E-3</v>
      </c>
      <c r="U89">
        <f t="shared" si="14"/>
        <v>4.6539469999999995E-5</v>
      </c>
      <c r="W89">
        <f t="shared" si="15"/>
        <v>837.72813187494194</v>
      </c>
    </row>
    <row r="90" spans="1:23" x14ac:dyDescent="0.25">
      <c r="A90" s="70" t="s">
        <v>23</v>
      </c>
      <c r="B90" s="70">
        <v>4</v>
      </c>
      <c r="C90" s="118">
        <v>2</v>
      </c>
      <c r="D90" s="120">
        <f t="shared" si="12"/>
        <v>120</v>
      </c>
      <c r="E90" s="70" t="s">
        <v>64</v>
      </c>
      <c r="F90" s="70">
        <v>52</v>
      </c>
      <c r="G90" s="70">
        <v>15</v>
      </c>
      <c r="H90" s="70" t="s">
        <v>72</v>
      </c>
      <c r="I90" s="70">
        <v>1.0069999999999997E-2</v>
      </c>
      <c r="J90" s="70">
        <v>564</v>
      </c>
      <c r="K90" s="70">
        <f t="shared" si="10"/>
        <v>4.1941295999999998E-3</v>
      </c>
      <c r="L90">
        <f t="shared" si="11"/>
        <v>5.6400000000000005E-4</v>
      </c>
      <c r="M90">
        <f t="shared" si="16"/>
        <v>1.2500000000000033E-6</v>
      </c>
      <c r="N90">
        <f t="shared" si="7"/>
        <v>1.4895729890764651</v>
      </c>
      <c r="O90">
        <f t="shared" si="8"/>
        <v>7.6805631966879402E-5</v>
      </c>
      <c r="P90">
        <f t="shared" si="9"/>
        <v>-6.9999999999999533E-6</v>
      </c>
      <c r="T90">
        <f t="shared" si="13"/>
        <v>2.0970647999999999E-3</v>
      </c>
      <c r="U90">
        <f t="shared" si="14"/>
        <v>3.4951079999999997E-5</v>
      </c>
      <c r="W90">
        <f t="shared" si="15"/>
        <v>629.13271155455027</v>
      </c>
    </row>
    <row r="91" spans="1:23" x14ac:dyDescent="0.25">
      <c r="A91" s="70" t="s">
        <v>23</v>
      </c>
      <c r="B91" s="70">
        <v>4</v>
      </c>
      <c r="C91" s="118">
        <v>2</v>
      </c>
      <c r="D91" s="120">
        <f t="shared" si="12"/>
        <v>120</v>
      </c>
      <c r="E91" s="70" t="s">
        <v>63</v>
      </c>
      <c r="F91" s="70">
        <v>52</v>
      </c>
      <c r="G91" s="70">
        <v>150</v>
      </c>
      <c r="H91" s="70" t="s">
        <v>72</v>
      </c>
      <c r="I91" s="70">
        <v>1.5767500000000004E-2</v>
      </c>
      <c r="J91" s="70">
        <v>550</v>
      </c>
      <c r="K91" s="70">
        <f t="shared" si="10"/>
        <v>4.0900200000000006E-3</v>
      </c>
      <c r="L91">
        <f t="shared" si="11"/>
        <v>5.5000000000000003E-4</v>
      </c>
      <c r="M91">
        <f t="shared" si="16"/>
        <v>-1.0999999999999996E-5</v>
      </c>
      <c r="N91">
        <f t="shared" si="7"/>
        <v>0.95132392579673353</v>
      </c>
      <c r="O91">
        <f t="shared" si="8"/>
        <v>-4.31660560163435E-4</v>
      </c>
      <c r="P91">
        <f t="shared" si="9"/>
        <v>-3.6999999999999978E-5</v>
      </c>
      <c r="T91">
        <f t="shared" si="13"/>
        <v>2.0450100000000003E-3</v>
      </c>
      <c r="U91">
        <f t="shared" si="14"/>
        <v>3.4083500000000007E-5</v>
      </c>
      <c r="W91">
        <f t="shared" si="15"/>
        <v>613.5159421187991</v>
      </c>
    </row>
    <row r="92" spans="1:23" x14ac:dyDescent="0.25">
      <c r="A92" s="70" t="s">
        <v>23</v>
      </c>
      <c r="B92" s="70">
        <v>4</v>
      </c>
      <c r="C92" s="118">
        <v>2</v>
      </c>
      <c r="D92" s="120">
        <f t="shared" si="12"/>
        <v>120</v>
      </c>
      <c r="E92" s="70" t="s">
        <v>71</v>
      </c>
      <c r="F92" s="70">
        <v>11</v>
      </c>
      <c r="G92" s="70">
        <v>15</v>
      </c>
      <c r="H92" s="70" t="s">
        <v>74</v>
      </c>
      <c r="I92" s="70">
        <v>1.452E-2</v>
      </c>
      <c r="J92" s="70">
        <v>430</v>
      </c>
      <c r="K92" s="70">
        <f t="shared" si="10"/>
        <v>3.197652E-3</v>
      </c>
      <c r="L92">
        <f t="shared" si="11"/>
        <v>4.2999999999999999E-4</v>
      </c>
      <c r="M92">
        <f t="shared" si="16"/>
        <v>-2.3749999999999995E-5</v>
      </c>
      <c r="N92">
        <f t="shared" si="7"/>
        <v>1.0330578512396693</v>
      </c>
      <c r="O92">
        <f t="shared" si="8"/>
        <v>-1.0120676008418036E-3</v>
      </c>
      <c r="P92">
        <f t="shared" si="9"/>
        <v>-5.199999999999999E-5</v>
      </c>
      <c r="T92">
        <f t="shared" si="13"/>
        <v>1.598826E-3</v>
      </c>
      <c r="U92">
        <f t="shared" si="14"/>
        <v>2.6647100000000001E-5</v>
      </c>
      <c r="W92">
        <f t="shared" si="15"/>
        <v>479.65791838378834</v>
      </c>
    </row>
    <row r="93" spans="1:23" x14ac:dyDescent="0.25">
      <c r="A93" s="70" t="s">
        <v>23</v>
      </c>
      <c r="B93" s="70">
        <v>4</v>
      </c>
      <c r="C93" s="118">
        <v>2</v>
      </c>
      <c r="D93" s="120">
        <f t="shared" si="12"/>
        <v>120</v>
      </c>
      <c r="E93" s="70" t="s">
        <v>70</v>
      </c>
      <c r="F93" s="70">
        <v>11</v>
      </c>
      <c r="G93" s="70">
        <v>150</v>
      </c>
      <c r="H93" s="70" t="s">
        <v>74</v>
      </c>
      <c r="I93" s="70">
        <v>1.2870000000000001E-2</v>
      </c>
      <c r="J93" s="70">
        <v>480</v>
      </c>
      <c r="K93" s="70">
        <f t="shared" si="10"/>
        <v>3.5694720000000002E-3</v>
      </c>
      <c r="L93">
        <f t="shared" si="11"/>
        <v>4.8000000000000001E-4</v>
      </c>
      <c r="M93">
        <f t="shared" si="16"/>
        <v>-2.4999999999999252E-7</v>
      </c>
      <c r="N93">
        <f t="shared" si="7"/>
        <v>1.1655011655011653</v>
      </c>
      <c r="O93">
        <f t="shared" si="8"/>
        <v>-1.2019156393262628E-5</v>
      </c>
      <c r="P93">
        <f t="shared" si="9"/>
        <v>8.0000000000000047E-6</v>
      </c>
      <c r="T93">
        <f t="shared" si="13"/>
        <v>1.7847360000000001E-3</v>
      </c>
      <c r="U93">
        <f t="shared" si="14"/>
        <v>2.9745600000000002E-5</v>
      </c>
      <c r="W93">
        <f t="shared" si="15"/>
        <v>535.4320949400427</v>
      </c>
    </row>
    <row r="94" spans="1:23" x14ac:dyDescent="0.25">
      <c r="A94" s="70" t="s">
        <v>23</v>
      </c>
      <c r="B94" s="70">
        <v>4</v>
      </c>
      <c r="C94" s="118">
        <v>2</v>
      </c>
      <c r="D94" s="120">
        <f t="shared" si="12"/>
        <v>120</v>
      </c>
      <c r="E94" s="70" t="s">
        <v>66</v>
      </c>
      <c r="F94" s="70">
        <v>13</v>
      </c>
      <c r="G94" s="70">
        <v>15</v>
      </c>
      <c r="H94" s="70" t="s">
        <v>74</v>
      </c>
      <c r="I94" s="70">
        <v>1.13875E-2</v>
      </c>
      <c r="J94" s="70">
        <v>528</v>
      </c>
      <c r="K94" s="70">
        <f t="shared" si="10"/>
        <v>3.9264192000000005E-3</v>
      </c>
      <c r="L94">
        <f t="shared" si="11"/>
        <v>5.2800000000000004E-4</v>
      </c>
      <c r="M94">
        <f t="shared" si="16"/>
        <v>2.0000000000000215E-6</v>
      </c>
      <c r="N94">
        <f t="shared" si="7"/>
        <v>1.3172338090010975</v>
      </c>
      <c r="O94">
        <f t="shared" si="8"/>
        <v>1.086711167728097E-4</v>
      </c>
      <c r="P94">
        <f t="shared" si="9"/>
        <v>6.0000000000000374E-6</v>
      </c>
      <c r="T94">
        <f t="shared" si="13"/>
        <v>1.9632096000000003E-3</v>
      </c>
      <c r="U94">
        <f t="shared" si="14"/>
        <v>3.2720160000000003E-5</v>
      </c>
      <c r="W94">
        <f t="shared" si="15"/>
        <v>588.97530443404708</v>
      </c>
    </row>
    <row r="95" spans="1:23" x14ac:dyDescent="0.25">
      <c r="A95" s="70" t="s">
        <v>23</v>
      </c>
      <c r="B95" s="70">
        <v>4</v>
      </c>
      <c r="C95" s="118">
        <v>2</v>
      </c>
      <c r="D95" s="120">
        <f t="shared" si="12"/>
        <v>120</v>
      </c>
      <c r="E95" s="70" t="s">
        <v>65</v>
      </c>
      <c r="F95" s="70">
        <v>13</v>
      </c>
      <c r="G95" s="70">
        <v>150</v>
      </c>
      <c r="H95" s="70" t="s">
        <v>74</v>
      </c>
      <c r="I95" s="70">
        <v>1.7704999999999999E-2</v>
      </c>
      <c r="J95" s="70">
        <v>554</v>
      </c>
      <c r="K95" s="70">
        <f t="shared" si="10"/>
        <v>4.1197656000000003E-3</v>
      </c>
      <c r="L95">
        <f t="shared" si="11"/>
        <v>5.5400000000000002E-4</v>
      </c>
      <c r="M95">
        <f t="shared" si="16"/>
        <v>3.0000000000000187E-6</v>
      </c>
      <c r="N95">
        <f t="shared" si="7"/>
        <v>0.84721829991527819</v>
      </c>
      <c r="O95">
        <f t="shared" si="8"/>
        <v>1.0484261583595298E-4</v>
      </c>
      <c r="P95">
        <f t="shared" si="9"/>
        <v>5.5000000000000253E-6</v>
      </c>
      <c r="T95">
        <f t="shared" si="13"/>
        <v>2.0598828000000001E-3</v>
      </c>
      <c r="U95">
        <f t="shared" si="14"/>
        <v>3.433138E-5</v>
      </c>
      <c r="W95">
        <f t="shared" si="15"/>
        <v>617.97787624329931</v>
      </c>
    </row>
    <row r="96" spans="1:23" x14ac:dyDescent="0.25">
      <c r="A96" s="70" t="s">
        <v>23</v>
      </c>
      <c r="B96" s="70">
        <v>4</v>
      </c>
      <c r="C96" s="118">
        <v>2</v>
      </c>
      <c r="D96" s="120">
        <f t="shared" si="12"/>
        <v>120</v>
      </c>
      <c r="E96" s="70" t="s">
        <v>7</v>
      </c>
      <c r="F96" s="70">
        <v>26</v>
      </c>
      <c r="G96" s="70">
        <v>15</v>
      </c>
      <c r="H96" s="70" t="s">
        <v>74</v>
      </c>
      <c r="I96" s="70">
        <v>1.5352500000000003E-2</v>
      </c>
      <c r="J96" s="70">
        <v>483</v>
      </c>
      <c r="K96" s="70">
        <f t="shared" si="10"/>
        <v>3.5917812000000001E-3</v>
      </c>
      <c r="L96">
        <f t="shared" si="11"/>
        <v>4.8299999999999998E-4</v>
      </c>
      <c r="M96">
        <f t="shared" si="16"/>
        <v>-4.0000000000000024E-6</v>
      </c>
      <c r="N96">
        <f t="shared" si="7"/>
        <v>0.97703957010258891</v>
      </c>
      <c r="O96">
        <f t="shared" si="8"/>
        <v>-1.6121053147700475E-4</v>
      </c>
      <c r="P96">
        <f t="shared" si="9"/>
        <v>9.9999999999999991E-6</v>
      </c>
      <c r="T96">
        <f t="shared" si="13"/>
        <v>1.7958906000000001E-3</v>
      </c>
      <c r="U96">
        <f t="shared" si="14"/>
        <v>2.993151E-5</v>
      </c>
      <c r="W96">
        <f t="shared" si="15"/>
        <v>538.77854553341808</v>
      </c>
    </row>
    <row r="97" spans="1:23" x14ac:dyDescent="0.25">
      <c r="A97" s="70" t="s">
        <v>23</v>
      </c>
      <c r="B97" s="70">
        <v>4</v>
      </c>
      <c r="C97" s="118">
        <v>2</v>
      </c>
      <c r="D97" s="120">
        <f t="shared" si="12"/>
        <v>120</v>
      </c>
      <c r="E97" s="70" t="s">
        <v>69</v>
      </c>
      <c r="F97" s="70">
        <v>26</v>
      </c>
      <c r="G97" s="70">
        <v>150</v>
      </c>
      <c r="H97" s="70" t="s">
        <v>74</v>
      </c>
      <c r="I97" s="70">
        <v>2.1547500000000001E-2</v>
      </c>
      <c r="J97" s="70">
        <v>461</v>
      </c>
      <c r="K97" s="70">
        <f t="shared" si="10"/>
        <v>3.4281804E-3</v>
      </c>
      <c r="L97">
        <f t="shared" si="11"/>
        <v>4.6099999999999998E-4</v>
      </c>
      <c r="M97">
        <f t="shared" si="16"/>
        <v>-6.5000000000000089E-6</v>
      </c>
      <c r="N97">
        <f t="shared" si="7"/>
        <v>0.69613644274277753</v>
      </c>
      <c r="O97">
        <f t="shared" si="8"/>
        <v>-1.8665042869537841E-4</v>
      </c>
      <c r="P97">
        <f t="shared" si="9"/>
        <v>1.3500000000000003E-5</v>
      </c>
      <c r="T97">
        <f t="shared" si="13"/>
        <v>1.7140902E-3</v>
      </c>
      <c r="U97">
        <f t="shared" si="14"/>
        <v>2.856817E-5</v>
      </c>
      <c r="W97">
        <f t="shared" si="15"/>
        <v>514.23790784866605</v>
      </c>
    </row>
    <row r="98" spans="1:23" x14ac:dyDescent="0.25">
      <c r="A98" s="70" t="s">
        <v>23</v>
      </c>
      <c r="B98" s="70">
        <v>4</v>
      </c>
      <c r="C98" s="118">
        <v>2</v>
      </c>
      <c r="D98" s="120">
        <f t="shared" si="12"/>
        <v>120</v>
      </c>
      <c r="E98" s="70" t="s">
        <v>68</v>
      </c>
      <c r="F98" s="70">
        <v>34</v>
      </c>
      <c r="G98" s="70">
        <v>15</v>
      </c>
      <c r="H98" s="70" t="s">
        <v>74</v>
      </c>
      <c r="I98" s="70">
        <v>1.10525E-2</v>
      </c>
      <c r="J98" s="70">
        <v>517</v>
      </c>
      <c r="K98" s="70">
        <f t="shared" si="10"/>
        <v>3.8446188E-3</v>
      </c>
      <c r="L98">
        <f t="shared" si="11"/>
        <v>5.1699999999999999E-4</v>
      </c>
      <c r="M98">
        <f t="shared" si="16"/>
        <v>7.4999999999999113E-7</v>
      </c>
      <c r="N98">
        <f t="shared" si="7"/>
        <v>1.3571590137977834</v>
      </c>
      <c r="O98">
        <f t="shared" si="8"/>
        <v>4.1986847169769605E-5</v>
      </c>
      <c r="P98">
        <f t="shared" si="9"/>
        <v>1.0999999999999996E-5</v>
      </c>
      <c r="T98">
        <f t="shared" si="13"/>
        <v>1.9223094E-3</v>
      </c>
      <c r="U98">
        <f t="shared" si="14"/>
        <v>3.2038490000000001E-5</v>
      </c>
      <c r="W98">
        <f t="shared" si="15"/>
        <v>576.70498559167106</v>
      </c>
    </row>
    <row r="99" spans="1:23" x14ac:dyDescent="0.25">
      <c r="A99" s="70" t="s">
        <v>23</v>
      </c>
      <c r="B99" s="70">
        <v>4</v>
      </c>
      <c r="C99" s="118">
        <v>2</v>
      </c>
      <c r="D99" s="120">
        <f t="shared" si="12"/>
        <v>120</v>
      </c>
      <c r="E99" s="70" t="s">
        <v>67</v>
      </c>
      <c r="F99" s="70">
        <v>34</v>
      </c>
      <c r="G99" s="70">
        <v>150</v>
      </c>
      <c r="H99" s="70" t="s">
        <v>74</v>
      </c>
      <c r="I99" s="70">
        <v>1.0512499999999998E-2</v>
      </c>
      <c r="J99" s="70">
        <v>489</v>
      </c>
      <c r="K99" s="70">
        <f t="shared" si="10"/>
        <v>3.6363995999999996E-3</v>
      </c>
      <c r="L99">
        <f t="shared" si="11"/>
        <v>4.8899999999999996E-4</v>
      </c>
      <c r="M99">
        <f t="shared" si="16"/>
        <v>-3.7500000000000098E-6</v>
      </c>
      <c r="N99">
        <f t="shared" si="7"/>
        <v>1.4268727705112965</v>
      </c>
      <c r="O99">
        <f t="shared" si="8"/>
        <v>-2.2071801585916067E-4</v>
      </c>
      <c r="P99">
        <f t="shared" si="9"/>
        <v>1.8499999999999989E-5</v>
      </c>
      <c r="T99">
        <f t="shared" si="13"/>
        <v>1.8181997999999998E-3</v>
      </c>
      <c r="U99">
        <f t="shared" si="14"/>
        <v>3.0303329999999997E-5</v>
      </c>
      <c r="W99">
        <f t="shared" si="15"/>
        <v>545.47144672016861</v>
      </c>
    </row>
    <row r="100" spans="1:23" x14ac:dyDescent="0.25">
      <c r="A100" s="70" t="s">
        <v>23</v>
      </c>
      <c r="B100" s="70">
        <v>4</v>
      </c>
      <c r="C100" s="118">
        <v>2</v>
      </c>
      <c r="D100" s="120">
        <f t="shared" si="12"/>
        <v>120</v>
      </c>
      <c r="E100" s="70" t="s">
        <v>64</v>
      </c>
      <c r="F100" s="70">
        <v>52</v>
      </c>
      <c r="G100" s="70">
        <v>15</v>
      </c>
      <c r="H100" s="70" t="s">
        <v>74</v>
      </c>
      <c r="I100" s="70">
        <v>1.0069999999999997E-2</v>
      </c>
      <c r="J100" s="70">
        <v>493</v>
      </c>
      <c r="K100" s="70">
        <f t="shared" si="10"/>
        <v>3.6661452000000001E-3</v>
      </c>
      <c r="L100">
        <f t="shared" si="11"/>
        <v>4.9299999999999995E-4</v>
      </c>
      <c r="M100">
        <f t="shared" si="16"/>
        <v>1.0499999999999984E-5</v>
      </c>
      <c r="N100">
        <f t="shared" si="7"/>
        <v>1.4895729890764651</v>
      </c>
      <c r="O100">
        <f t="shared" si="8"/>
        <v>6.4516730852178428E-4</v>
      </c>
      <c r="P100">
        <f t="shared" si="9"/>
        <v>2.7499999999999964E-5</v>
      </c>
      <c r="T100">
        <f t="shared" si="13"/>
        <v>1.8330726E-3</v>
      </c>
      <c r="U100">
        <f t="shared" si="14"/>
        <v>3.0551210000000001E-5</v>
      </c>
      <c r="W100">
        <f t="shared" si="15"/>
        <v>549.93338084466905</v>
      </c>
    </row>
    <row r="101" spans="1:23" x14ac:dyDescent="0.25">
      <c r="A101" s="70" t="s">
        <v>23</v>
      </c>
      <c r="B101" s="70">
        <v>4</v>
      </c>
      <c r="C101" s="118">
        <v>2</v>
      </c>
      <c r="D101" s="120">
        <f t="shared" si="12"/>
        <v>120</v>
      </c>
      <c r="E101" s="70" t="s">
        <v>63</v>
      </c>
      <c r="F101" s="70">
        <v>52</v>
      </c>
      <c r="G101" s="70">
        <v>150</v>
      </c>
      <c r="H101" s="70" t="s">
        <v>74</v>
      </c>
      <c r="I101" s="70">
        <v>1.5767500000000004E-2</v>
      </c>
      <c r="J101" s="70">
        <v>508</v>
      </c>
      <c r="K101" s="70">
        <f t="shared" si="10"/>
        <v>3.7776912000000002E-3</v>
      </c>
      <c r="L101">
        <f t="shared" si="11"/>
        <v>5.0799999999999999E-4</v>
      </c>
      <c r="M101">
        <f t="shared" si="16"/>
        <v>-2.5000000000000608E-7</v>
      </c>
      <c r="N101">
        <f t="shared" si="7"/>
        <v>0.95132392579673353</v>
      </c>
      <c r="O101">
        <f t="shared" si="8"/>
        <v>-9.8104672764419469E-6</v>
      </c>
      <c r="P101">
        <f t="shared" si="9"/>
        <v>1.4999999999999823E-6</v>
      </c>
      <c r="T101">
        <f t="shared" si="13"/>
        <v>1.8888456000000001E-3</v>
      </c>
      <c r="U101">
        <f t="shared" si="14"/>
        <v>3.1480760000000002E-5</v>
      </c>
      <c r="W101">
        <f t="shared" si="15"/>
        <v>566.66563381154526</v>
      </c>
    </row>
    <row r="102" spans="1:23" x14ac:dyDescent="0.25">
      <c r="A102" s="70" t="s">
        <v>23</v>
      </c>
      <c r="B102" s="70">
        <v>4</v>
      </c>
      <c r="C102" s="118">
        <v>2</v>
      </c>
      <c r="D102" s="120">
        <f t="shared" si="12"/>
        <v>120</v>
      </c>
      <c r="E102" s="70" t="s">
        <v>71</v>
      </c>
      <c r="F102" s="70">
        <v>11</v>
      </c>
      <c r="G102" s="70">
        <v>15</v>
      </c>
      <c r="H102" s="70" t="s">
        <v>92</v>
      </c>
      <c r="I102" s="70">
        <v>1.452E-2</v>
      </c>
      <c r="J102" s="70">
        <v>560</v>
      </c>
      <c r="K102" s="70">
        <f t="shared" si="10"/>
        <v>4.1643840000000001E-3</v>
      </c>
      <c r="L102">
        <f t="shared" si="11"/>
        <v>5.5999999999999995E-4</v>
      </c>
      <c r="M102">
        <f t="shared" si="16"/>
        <v>2.7499999999999855E-6</v>
      </c>
      <c r="N102">
        <f t="shared" si="7"/>
        <v>1.0330578512396693</v>
      </c>
      <c r="O102">
        <f t="shared" si="8"/>
        <v>1.1718677483431352E-4</v>
      </c>
      <c r="P102">
        <f t="shared" si="9"/>
        <v>1.2999999999999991E-5</v>
      </c>
      <c r="T102">
        <f t="shared" si="13"/>
        <v>2.0821920000000001E-3</v>
      </c>
      <c r="U102">
        <f t="shared" si="14"/>
        <v>3.4703200000000003E-5</v>
      </c>
      <c r="W102">
        <f t="shared" si="15"/>
        <v>624.67077743004995</v>
      </c>
    </row>
    <row r="103" spans="1:23" x14ac:dyDescent="0.25">
      <c r="A103" s="70" t="s">
        <v>23</v>
      </c>
      <c r="B103" s="70">
        <v>4</v>
      </c>
      <c r="C103" s="118">
        <v>2</v>
      </c>
      <c r="D103" s="120">
        <f t="shared" si="12"/>
        <v>120</v>
      </c>
      <c r="E103" s="70" t="s">
        <v>70</v>
      </c>
      <c r="F103" s="70">
        <v>11</v>
      </c>
      <c r="G103" s="70">
        <v>150</v>
      </c>
      <c r="H103" s="70" t="s">
        <v>92</v>
      </c>
      <c r="I103" s="70">
        <v>1.2870000000000001E-2</v>
      </c>
      <c r="J103" s="70">
        <v>530</v>
      </c>
      <c r="K103" s="70">
        <f t="shared" si="10"/>
        <v>3.9412919999999999E-3</v>
      </c>
      <c r="L103">
        <f t="shared" si="11"/>
        <v>5.2999999999999998E-4</v>
      </c>
      <c r="M103">
        <f t="shared" si="16"/>
        <v>-5.0000000000001215E-7</v>
      </c>
      <c r="N103">
        <f t="shared" si="7"/>
        <v>1.1655011655011653</v>
      </c>
      <c r="O103">
        <f t="shared" si="8"/>
        <v>-2.4038312786526557E-5</v>
      </c>
      <c r="P103">
        <f t="shared" si="9"/>
        <v>7.4999999999999655E-6</v>
      </c>
      <c r="T103">
        <f t="shared" si="13"/>
        <v>1.9706459999999999E-3</v>
      </c>
      <c r="U103">
        <f t="shared" si="14"/>
        <v>3.2844099999999999E-5</v>
      </c>
      <c r="W103">
        <f t="shared" si="15"/>
        <v>591.20627149629729</v>
      </c>
    </row>
    <row r="104" spans="1:23" x14ac:dyDescent="0.25">
      <c r="A104" s="70" t="s">
        <v>23</v>
      </c>
      <c r="B104" s="70">
        <v>4</v>
      </c>
      <c r="C104" s="118">
        <v>2</v>
      </c>
      <c r="D104" s="120">
        <f t="shared" si="12"/>
        <v>120</v>
      </c>
      <c r="E104" s="70" t="s">
        <v>66</v>
      </c>
      <c r="F104" s="70">
        <v>13</v>
      </c>
      <c r="G104" s="70">
        <v>15</v>
      </c>
      <c r="H104" s="70" t="s">
        <v>92</v>
      </c>
      <c r="I104" s="70">
        <v>1.13875E-2</v>
      </c>
      <c r="J104" s="70">
        <v>580</v>
      </c>
      <c r="K104" s="70">
        <f t="shared" si="10"/>
        <v>4.3131120000000009E-3</v>
      </c>
      <c r="L104">
        <f t="shared" si="11"/>
        <v>5.8E-4</v>
      </c>
      <c r="M104">
        <f t="shared" si="16"/>
        <v>3.9999999999999888E-6</v>
      </c>
      <c r="N104">
        <f t="shared" si="7"/>
        <v>1.3172338090010975</v>
      </c>
      <c r="O104">
        <f t="shared" si="8"/>
        <v>2.1734223354561645E-4</v>
      </c>
      <c r="P104">
        <f t="shared" si="9"/>
        <v>-4.500000000000001E-6</v>
      </c>
      <c r="T104">
        <f t="shared" si="13"/>
        <v>2.1565560000000004E-3</v>
      </c>
      <c r="U104">
        <f t="shared" si="14"/>
        <v>3.5942600000000011E-5</v>
      </c>
      <c r="W104">
        <f t="shared" si="15"/>
        <v>646.98044805255176</v>
      </c>
    </row>
    <row r="105" spans="1:23" x14ac:dyDescent="0.25">
      <c r="A105" s="70" t="s">
        <v>23</v>
      </c>
      <c r="B105" s="70">
        <v>4</v>
      </c>
      <c r="C105" s="118">
        <v>2</v>
      </c>
      <c r="D105" s="120">
        <f t="shared" si="12"/>
        <v>120</v>
      </c>
      <c r="E105" s="70" t="s">
        <v>65</v>
      </c>
      <c r="F105" s="70">
        <v>13</v>
      </c>
      <c r="G105" s="70">
        <v>150</v>
      </c>
      <c r="H105" s="70" t="s">
        <v>92</v>
      </c>
      <c r="I105" s="70">
        <v>1.7704999999999999E-2</v>
      </c>
      <c r="J105" s="70">
        <v>578</v>
      </c>
      <c r="K105" s="70">
        <f t="shared" si="10"/>
        <v>4.2982391999999998E-3</v>
      </c>
      <c r="L105">
        <f t="shared" si="11"/>
        <v>5.7799999999999995E-4</v>
      </c>
      <c r="M105">
        <f t="shared" si="16"/>
        <v>3.4999999999999767E-6</v>
      </c>
      <c r="N105">
        <f t="shared" si="7"/>
        <v>0.84721829991527819</v>
      </c>
      <c r="O105">
        <f t="shared" si="8"/>
        <v>1.2231638514194356E-4</v>
      </c>
      <c r="P105">
        <f t="shared" si="9"/>
        <v>-1.0000000000000243E-6</v>
      </c>
      <c r="T105">
        <f t="shared" si="13"/>
        <v>2.1491195999999999E-3</v>
      </c>
      <c r="U105">
        <f t="shared" si="14"/>
        <v>3.581866E-5</v>
      </c>
      <c r="W105">
        <f t="shared" si="15"/>
        <v>644.74948099030155</v>
      </c>
    </row>
    <row r="106" spans="1:23" x14ac:dyDescent="0.25">
      <c r="A106" s="70" t="s">
        <v>23</v>
      </c>
      <c r="B106" s="70">
        <v>4</v>
      </c>
      <c r="C106" s="118">
        <v>2</v>
      </c>
      <c r="D106" s="120">
        <f t="shared" si="12"/>
        <v>120</v>
      </c>
      <c r="E106" s="70" t="s">
        <v>7</v>
      </c>
      <c r="F106" s="70">
        <v>26</v>
      </c>
      <c r="G106" s="70">
        <v>15</v>
      </c>
      <c r="H106" s="70" t="s">
        <v>92</v>
      </c>
      <c r="I106" s="70">
        <v>1.5352500000000003E-2</v>
      </c>
      <c r="J106" s="70">
        <v>560</v>
      </c>
      <c r="K106" s="70">
        <f t="shared" si="10"/>
        <v>4.1643840000000001E-3</v>
      </c>
      <c r="L106">
        <f t="shared" si="11"/>
        <v>5.5999999999999995E-4</v>
      </c>
      <c r="M106">
        <f t="shared" si="16"/>
        <v>1.7499999999999883E-6</v>
      </c>
      <c r="N106">
        <f t="shared" si="7"/>
        <v>0.97703957010258891</v>
      </c>
      <c r="O106">
        <f t="shared" si="8"/>
        <v>7.0529607521189065E-5</v>
      </c>
      <c r="P106">
        <f t="shared" si="9"/>
        <v>6.9999999999999533E-6</v>
      </c>
      <c r="T106">
        <f t="shared" si="13"/>
        <v>2.0821920000000001E-3</v>
      </c>
      <c r="U106">
        <f t="shared" si="14"/>
        <v>3.4703200000000003E-5</v>
      </c>
      <c r="W106">
        <f t="shared" si="15"/>
        <v>624.67077743004995</v>
      </c>
    </row>
    <row r="107" spans="1:23" x14ac:dyDescent="0.25">
      <c r="A107" s="70" t="s">
        <v>23</v>
      </c>
      <c r="B107" s="70">
        <v>4</v>
      </c>
      <c r="C107" s="118">
        <v>2</v>
      </c>
      <c r="D107" s="120">
        <f t="shared" si="12"/>
        <v>120</v>
      </c>
      <c r="E107" s="70" t="s">
        <v>69</v>
      </c>
      <c r="F107" s="70">
        <v>26</v>
      </c>
      <c r="G107" s="70">
        <v>150</v>
      </c>
      <c r="H107" s="70" t="s">
        <v>92</v>
      </c>
      <c r="I107" s="70">
        <v>2.1547500000000001E-2</v>
      </c>
      <c r="J107" s="70">
        <v>656</v>
      </c>
      <c r="K107" s="70">
        <f t="shared" si="10"/>
        <v>4.8782783999999999E-3</v>
      </c>
      <c r="L107">
        <f t="shared" si="11"/>
        <v>6.5600000000000001E-4</v>
      </c>
      <c r="M107">
        <f t="shared" si="16"/>
        <v>2.8000000000000003E-5</v>
      </c>
      <c r="N107">
        <f t="shared" ref="N107:N170" si="17">0.015/I107</f>
        <v>0.69613644274277753</v>
      </c>
      <c r="O107">
        <f t="shared" ref="O107:O170" si="18">N107*O$2*M107</f>
        <v>8.0403261591855215E-4</v>
      </c>
      <c r="P107">
        <f t="shared" ref="P107:P170" si="19">(L107-L67)/(B107-B67)</f>
        <v>-1.2499999999999979E-5</v>
      </c>
      <c r="T107">
        <f t="shared" si="13"/>
        <v>2.4391392E-3</v>
      </c>
      <c r="U107">
        <f t="shared" si="14"/>
        <v>4.0652319999999998E-5</v>
      </c>
      <c r="W107">
        <f t="shared" si="15"/>
        <v>731.75719641805858</v>
      </c>
    </row>
    <row r="108" spans="1:23" x14ac:dyDescent="0.25">
      <c r="A108" s="70" t="s">
        <v>23</v>
      </c>
      <c r="B108" s="70">
        <v>4</v>
      </c>
      <c r="C108" s="118">
        <v>2</v>
      </c>
      <c r="D108" s="120">
        <f t="shared" si="12"/>
        <v>120</v>
      </c>
      <c r="E108" s="70" t="s">
        <v>68</v>
      </c>
      <c r="F108" s="70">
        <v>34</v>
      </c>
      <c r="G108" s="70">
        <v>15</v>
      </c>
      <c r="H108" s="70" t="s">
        <v>92</v>
      </c>
      <c r="I108" s="70">
        <v>1.10525E-2</v>
      </c>
      <c r="J108" s="70">
        <v>562</v>
      </c>
      <c r="K108" s="70">
        <f t="shared" si="10"/>
        <v>4.1792567999999995E-3</v>
      </c>
      <c r="L108">
        <f t="shared" si="11"/>
        <v>5.62E-4</v>
      </c>
      <c r="M108">
        <f t="shared" si="16"/>
        <v>-2.5000000000000066E-6</v>
      </c>
      <c r="N108">
        <f t="shared" si="17"/>
        <v>1.3571590137977834</v>
      </c>
      <c r="O108">
        <f t="shared" si="18"/>
        <v>-1.3995615723256735E-4</v>
      </c>
      <c r="P108">
        <f t="shared" si="19"/>
        <v>5.0000000000001215E-7</v>
      </c>
      <c r="T108">
        <f t="shared" si="13"/>
        <v>2.0896283999999998E-3</v>
      </c>
      <c r="U108">
        <f t="shared" si="14"/>
        <v>3.4827139999999993E-5</v>
      </c>
      <c r="W108">
        <f t="shared" si="15"/>
        <v>626.90174449230017</v>
      </c>
    </row>
    <row r="109" spans="1:23" x14ac:dyDescent="0.25">
      <c r="A109" s="70" t="s">
        <v>23</v>
      </c>
      <c r="B109" s="70">
        <v>4</v>
      </c>
      <c r="C109" s="118">
        <v>2</v>
      </c>
      <c r="D109" s="120">
        <f t="shared" si="12"/>
        <v>120</v>
      </c>
      <c r="E109" s="70" t="s">
        <v>67</v>
      </c>
      <c r="F109" s="70">
        <v>34</v>
      </c>
      <c r="G109" s="70">
        <v>150</v>
      </c>
      <c r="H109" s="70" t="s">
        <v>92</v>
      </c>
      <c r="I109" s="70">
        <v>1.0512499999999998E-2</v>
      </c>
      <c r="J109" s="70">
        <v>604</v>
      </c>
      <c r="K109" s="70">
        <f t="shared" si="10"/>
        <v>4.4915856000000004E-3</v>
      </c>
      <c r="L109">
        <f t="shared" si="11"/>
        <v>6.0400000000000004E-4</v>
      </c>
      <c r="M109">
        <f t="shared" si="16"/>
        <v>-4.7499999999999799E-6</v>
      </c>
      <c r="N109">
        <f t="shared" si="17"/>
        <v>1.4268727705112965</v>
      </c>
      <c r="O109">
        <f t="shared" si="18"/>
        <v>-2.7957615342160162E-4</v>
      </c>
      <c r="P109">
        <f t="shared" si="19"/>
        <v>3.2000000000000019E-5</v>
      </c>
      <c r="T109">
        <f t="shared" si="13"/>
        <v>2.2457928000000002E-3</v>
      </c>
      <c r="U109">
        <f t="shared" si="14"/>
        <v>3.7429880000000004E-5</v>
      </c>
      <c r="W109">
        <f t="shared" si="15"/>
        <v>673.75205279955389</v>
      </c>
    </row>
    <row r="110" spans="1:23" x14ac:dyDescent="0.25">
      <c r="A110" s="70" t="s">
        <v>23</v>
      </c>
      <c r="B110" s="70">
        <v>4</v>
      </c>
      <c r="C110" s="118">
        <v>2</v>
      </c>
      <c r="D110" s="120">
        <f t="shared" si="12"/>
        <v>120</v>
      </c>
      <c r="E110" s="70" t="s">
        <v>64</v>
      </c>
      <c r="F110" s="70">
        <v>52</v>
      </c>
      <c r="G110" s="70">
        <v>15</v>
      </c>
      <c r="H110" s="70" t="s">
        <v>92</v>
      </c>
      <c r="I110" s="70">
        <v>1.0069999999999997E-2</v>
      </c>
      <c r="J110" s="70">
        <v>571</v>
      </c>
      <c r="K110" s="70">
        <f t="shared" si="10"/>
        <v>4.2461844000000002E-3</v>
      </c>
      <c r="L110">
        <f t="shared" si="11"/>
        <v>5.71E-4</v>
      </c>
      <c r="M110">
        <f t="shared" si="16"/>
        <v>6.7500000000000014E-6</v>
      </c>
      <c r="N110">
        <f t="shared" si="17"/>
        <v>1.4895729890764651</v>
      </c>
      <c r="O110">
        <f t="shared" si="18"/>
        <v>4.1475041262114772E-4</v>
      </c>
      <c r="P110">
        <f t="shared" si="19"/>
        <v>1.9499999999999986E-5</v>
      </c>
      <c r="T110">
        <f t="shared" si="13"/>
        <v>2.1230922000000001E-3</v>
      </c>
      <c r="U110">
        <f t="shared" si="14"/>
        <v>3.5384869999999999E-5</v>
      </c>
      <c r="W110">
        <f t="shared" si="15"/>
        <v>636.94109627242585</v>
      </c>
    </row>
    <row r="111" spans="1:23" x14ac:dyDescent="0.25">
      <c r="A111" s="70" t="s">
        <v>23</v>
      </c>
      <c r="B111" s="70">
        <v>4</v>
      </c>
      <c r="C111" s="118">
        <v>2</v>
      </c>
      <c r="D111" s="120">
        <f t="shared" si="12"/>
        <v>120</v>
      </c>
      <c r="E111" s="70" t="s">
        <v>63</v>
      </c>
      <c r="F111" s="70">
        <v>52</v>
      </c>
      <c r="G111" s="70">
        <v>150</v>
      </c>
      <c r="H111" s="70" t="s">
        <v>92</v>
      </c>
      <c r="I111" s="70">
        <v>1.5767500000000004E-2</v>
      </c>
      <c r="J111" s="70">
        <v>617</v>
      </c>
      <c r="K111" s="70">
        <f t="shared" si="10"/>
        <v>4.5882588000000007E-3</v>
      </c>
      <c r="L111">
        <f t="shared" si="11"/>
        <v>6.1700000000000004E-4</v>
      </c>
      <c r="M111">
        <f t="shared" si="16"/>
        <v>2.5000000000000011E-5</v>
      </c>
      <c r="N111">
        <f t="shared" si="17"/>
        <v>0.95132392579673353</v>
      </c>
      <c r="O111">
        <f t="shared" si="18"/>
        <v>9.8104672764417122E-4</v>
      </c>
      <c r="P111">
        <f t="shared" si="19"/>
        <v>-8.4999999999999898E-6</v>
      </c>
      <c r="T111">
        <f t="shared" si="13"/>
        <v>2.2941294000000004E-3</v>
      </c>
      <c r="U111">
        <f t="shared" si="14"/>
        <v>3.8235490000000003E-5</v>
      </c>
      <c r="W111">
        <f t="shared" si="15"/>
        <v>688.25333870418001</v>
      </c>
    </row>
    <row r="112" spans="1:23" x14ac:dyDescent="0.25">
      <c r="A112" s="70" t="s">
        <v>23</v>
      </c>
      <c r="B112" s="70">
        <v>4</v>
      </c>
      <c r="C112" s="118">
        <v>2</v>
      </c>
      <c r="D112" s="120">
        <f t="shared" si="12"/>
        <v>120</v>
      </c>
      <c r="E112" s="70" t="s">
        <v>71</v>
      </c>
      <c r="F112" s="70">
        <v>11</v>
      </c>
      <c r="G112" s="70">
        <v>15</v>
      </c>
      <c r="H112" s="70" t="s">
        <v>10</v>
      </c>
      <c r="I112" s="70">
        <v>1.452E-2</v>
      </c>
      <c r="J112" s="70">
        <v>503</v>
      </c>
      <c r="K112" s="70">
        <f t="shared" si="10"/>
        <v>3.7405092000000004E-3</v>
      </c>
      <c r="L112">
        <f t="shared" si="11"/>
        <v>5.0299999999999997E-4</v>
      </c>
      <c r="M112">
        <f t="shared" si="16"/>
        <v>-1.5000000000000094E-6</v>
      </c>
      <c r="N112">
        <f t="shared" si="17"/>
        <v>1.0330578512396693</v>
      </c>
      <c r="O112">
        <f t="shared" si="18"/>
        <v>-6.3920059000535385E-5</v>
      </c>
      <c r="P112">
        <f t="shared" si="19"/>
        <v>-3.0000000000000187E-6</v>
      </c>
      <c r="T112">
        <f t="shared" si="13"/>
        <v>1.8702546000000002E-3</v>
      </c>
      <c r="U112">
        <f t="shared" si="14"/>
        <v>3.1170910000000004E-5</v>
      </c>
      <c r="W112">
        <f t="shared" si="15"/>
        <v>561.08821615591978</v>
      </c>
    </row>
    <row r="113" spans="1:23" x14ac:dyDescent="0.25">
      <c r="A113" s="70" t="s">
        <v>23</v>
      </c>
      <c r="B113" s="70">
        <v>4</v>
      </c>
      <c r="C113" s="118">
        <v>2</v>
      </c>
      <c r="D113" s="120">
        <f t="shared" si="12"/>
        <v>120</v>
      </c>
      <c r="E113" s="70" t="s">
        <v>70</v>
      </c>
      <c r="F113" s="70">
        <v>11</v>
      </c>
      <c r="G113" s="70">
        <v>150</v>
      </c>
      <c r="H113" s="70" t="s">
        <v>10</v>
      </c>
      <c r="I113" s="70">
        <v>1.2870000000000001E-2</v>
      </c>
      <c r="J113" s="70">
        <v>480</v>
      </c>
      <c r="K113" s="70">
        <f t="shared" si="10"/>
        <v>3.5694720000000002E-3</v>
      </c>
      <c r="L113">
        <f t="shared" si="11"/>
        <v>4.8000000000000001E-4</v>
      </c>
      <c r="M113">
        <f t="shared" si="16"/>
        <v>1.2500000000000033E-6</v>
      </c>
      <c r="N113">
        <f t="shared" si="17"/>
        <v>1.1655011655011653</v>
      </c>
      <c r="O113">
        <f t="shared" si="18"/>
        <v>6.0095781966315091E-5</v>
      </c>
      <c r="P113">
        <f t="shared" si="19"/>
        <v>-9.999999999999972E-7</v>
      </c>
      <c r="T113">
        <f t="shared" si="13"/>
        <v>1.7847360000000001E-3</v>
      </c>
      <c r="U113">
        <f t="shared" si="14"/>
        <v>2.9745600000000002E-5</v>
      </c>
      <c r="W113">
        <f t="shared" si="15"/>
        <v>535.4320949400427</v>
      </c>
    </row>
    <row r="114" spans="1:23" x14ac:dyDescent="0.25">
      <c r="A114" s="70" t="s">
        <v>23</v>
      </c>
      <c r="B114" s="70">
        <v>4</v>
      </c>
      <c r="C114" s="118">
        <v>2</v>
      </c>
      <c r="D114" s="120">
        <f t="shared" si="12"/>
        <v>120</v>
      </c>
      <c r="E114" s="70" t="s">
        <v>66</v>
      </c>
      <c r="F114" s="70">
        <v>13</v>
      </c>
      <c r="G114" s="70">
        <v>15</v>
      </c>
      <c r="H114" s="70" t="s">
        <v>10</v>
      </c>
      <c r="I114" s="70">
        <v>1.13875E-2</v>
      </c>
      <c r="J114" s="70">
        <v>530</v>
      </c>
      <c r="K114" s="70">
        <f t="shared" si="10"/>
        <v>3.9412919999999999E-3</v>
      </c>
      <c r="L114">
        <f t="shared" si="11"/>
        <v>5.2999999999999998E-4</v>
      </c>
      <c r="M114">
        <f t="shared" si="16"/>
        <v>1.4999999999999823E-6</v>
      </c>
      <c r="N114">
        <f t="shared" si="17"/>
        <v>1.3172338090010975</v>
      </c>
      <c r="O114">
        <f t="shared" si="18"/>
        <v>8.1503337579605432E-5</v>
      </c>
      <c r="P114">
        <f t="shared" si="19"/>
        <v>-5.0000000000001215E-7</v>
      </c>
      <c r="T114">
        <f t="shared" si="13"/>
        <v>1.9706459999999999E-3</v>
      </c>
      <c r="U114">
        <f t="shared" si="14"/>
        <v>3.2844099999999999E-5</v>
      </c>
      <c r="W114">
        <f t="shared" si="15"/>
        <v>591.20627149629729</v>
      </c>
    </row>
    <row r="115" spans="1:23" x14ac:dyDescent="0.25">
      <c r="A115" s="70" t="s">
        <v>23</v>
      </c>
      <c r="B115" s="70">
        <v>4</v>
      </c>
      <c r="C115" s="118">
        <v>2</v>
      </c>
      <c r="D115" s="120">
        <f t="shared" si="12"/>
        <v>120</v>
      </c>
      <c r="E115" s="70" t="s">
        <v>65</v>
      </c>
      <c r="F115" s="70">
        <v>13</v>
      </c>
      <c r="G115" s="70">
        <v>150</v>
      </c>
      <c r="H115" s="70" t="s">
        <v>10</v>
      </c>
      <c r="I115" s="70">
        <v>1.7704999999999999E-2</v>
      </c>
      <c r="J115" s="70">
        <v>520</v>
      </c>
      <c r="K115" s="70">
        <f t="shared" si="10"/>
        <v>3.8669280000000004E-3</v>
      </c>
      <c r="L115">
        <f t="shared" si="11"/>
        <v>5.1999999999999995E-4</v>
      </c>
      <c r="M115">
        <f t="shared" si="16"/>
        <v>-2.2500000000000005E-6</v>
      </c>
      <c r="N115">
        <f t="shared" si="17"/>
        <v>0.84721829991527819</v>
      </c>
      <c r="O115">
        <f t="shared" si="18"/>
        <v>-7.8631961876964254E-5</v>
      </c>
      <c r="P115">
        <f t="shared" si="19"/>
        <v>-7.5000000000000197E-6</v>
      </c>
      <c r="T115">
        <f t="shared" si="13"/>
        <v>1.9334640000000002E-3</v>
      </c>
      <c r="U115">
        <f t="shared" si="14"/>
        <v>3.2224400000000003E-5</v>
      </c>
      <c r="W115">
        <f t="shared" si="15"/>
        <v>580.05143618504633</v>
      </c>
    </row>
    <row r="116" spans="1:23" x14ac:dyDescent="0.25">
      <c r="A116" s="70" t="s">
        <v>23</v>
      </c>
      <c r="B116" s="70">
        <v>4</v>
      </c>
      <c r="C116" s="118">
        <v>2</v>
      </c>
      <c r="D116" s="120">
        <f t="shared" si="12"/>
        <v>120</v>
      </c>
      <c r="E116" s="70" t="s">
        <v>7</v>
      </c>
      <c r="F116" s="70">
        <v>26</v>
      </c>
      <c r="G116" s="70">
        <v>15</v>
      </c>
      <c r="H116" s="70" t="s">
        <v>10</v>
      </c>
      <c r="I116" s="70">
        <v>1.5352500000000003E-2</v>
      </c>
      <c r="J116" s="70">
        <v>501</v>
      </c>
      <c r="K116" s="70">
        <f t="shared" si="10"/>
        <v>3.7256363999999998E-3</v>
      </c>
      <c r="L116">
        <f t="shared" si="11"/>
        <v>5.0100000000000003E-4</v>
      </c>
      <c r="M116">
        <f t="shared" si="16"/>
        <v>-6.7500000000000014E-6</v>
      </c>
      <c r="N116">
        <f t="shared" si="17"/>
        <v>0.97703957010258891</v>
      </c>
      <c r="O116">
        <f t="shared" si="18"/>
        <v>-2.720427718674454E-4</v>
      </c>
      <c r="P116">
        <f t="shared" si="19"/>
        <v>-3.4999999999999767E-6</v>
      </c>
      <c r="T116">
        <f t="shared" si="13"/>
        <v>1.8628181999999999E-3</v>
      </c>
      <c r="U116">
        <f t="shared" si="14"/>
        <v>3.1046970000000001E-5</v>
      </c>
      <c r="W116">
        <f t="shared" si="15"/>
        <v>558.85724909366968</v>
      </c>
    </row>
    <row r="117" spans="1:23" x14ac:dyDescent="0.25">
      <c r="A117" s="70" t="s">
        <v>23</v>
      </c>
      <c r="B117" s="70">
        <v>4</v>
      </c>
      <c r="C117" s="118">
        <v>2</v>
      </c>
      <c r="D117" s="120">
        <f t="shared" si="12"/>
        <v>120</v>
      </c>
      <c r="E117" s="70" t="s">
        <v>69</v>
      </c>
      <c r="F117" s="70">
        <v>26</v>
      </c>
      <c r="G117" s="70">
        <v>150</v>
      </c>
      <c r="H117" s="70" t="s">
        <v>10</v>
      </c>
      <c r="I117" s="70">
        <v>2.1547500000000001E-2</v>
      </c>
      <c r="J117" s="70">
        <v>510</v>
      </c>
      <c r="K117" s="70">
        <f t="shared" si="10"/>
        <v>3.792564E-3</v>
      </c>
      <c r="L117">
        <f t="shared" si="11"/>
        <v>5.1000000000000004E-4</v>
      </c>
      <c r="M117">
        <f t="shared" si="16"/>
        <v>-3.7499999999999827E-6</v>
      </c>
      <c r="N117">
        <f t="shared" si="17"/>
        <v>0.69613644274277753</v>
      </c>
      <c r="O117">
        <f t="shared" si="18"/>
        <v>-1.0768293963194844E-4</v>
      </c>
      <c r="P117">
        <f t="shared" si="19"/>
        <v>0</v>
      </c>
      <c r="T117">
        <f t="shared" si="13"/>
        <v>1.896282E-3</v>
      </c>
      <c r="U117">
        <f t="shared" si="14"/>
        <v>3.1604699999999999E-5</v>
      </c>
      <c r="W117">
        <f t="shared" si="15"/>
        <v>568.89660087379548</v>
      </c>
    </row>
    <row r="118" spans="1:23" x14ac:dyDescent="0.25">
      <c r="A118" s="70" t="s">
        <v>23</v>
      </c>
      <c r="B118" s="70">
        <v>4</v>
      </c>
      <c r="C118" s="118">
        <v>2</v>
      </c>
      <c r="D118" s="120">
        <f t="shared" si="12"/>
        <v>120</v>
      </c>
      <c r="E118" s="70" t="s">
        <v>68</v>
      </c>
      <c r="F118" s="70">
        <v>34</v>
      </c>
      <c r="G118" s="70">
        <v>15</v>
      </c>
      <c r="H118" s="70" t="s">
        <v>10</v>
      </c>
      <c r="I118" s="70">
        <v>1.10525E-2</v>
      </c>
      <c r="J118" s="70">
        <v>521</v>
      </c>
      <c r="K118" s="70">
        <f t="shared" si="10"/>
        <v>3.8743643999999996E-3</v>
      </c>
      <c r="L118">
        <f t="shared" si="11"/>
        <v>5.2099999999999998E-4</v>
      </c>
      <c r="M118">
        <f t="shared" si="16"/>
        <v>-5.0000000000000131E-6</v>
      </c>
      <c r="N118">
        <f t="shared" si="17"/>
        <v>1.3571590137977834</v>
      </c>
      <c r="O118">
        <f t="shared" si="18"/>
        <v>-2.799123144651347E-4</v>
      </c>
      <c r="P118">
        <f t="shared" si="19"/>
        <v>9.999999999999701E-7</v>
      </c>
      <c r="T118">
        <f t="shared" si="13"/>
        <v>1.9371821999999998E-3</v>
      </c>
      <c r="U118">
        <f t="shared" si="14"/>
        <v>3.2286369999999994E-5</v>
      </c>
      <c r="W118">
        <f t="shared" si="15"/>
        <v>581.16691971617149</v>
      </c>
    </row>
    <row r="119" spans="1:23" x14ac:dyDescent="0.25">
      <c r="A119" s="70" t="s">
        <v>23</v>
      </c>
      <c r="B119" s="70">
        <v>4</v>
      </c>
      <c r="C119" s="118">
        <v>2</v>
      </c>
      <c r="D119" s="120">
        <f t="shared" si="12"/>
        <v>120</v>
      </c>
      <c r="E119" s="70" t="s">
        <v>67</v>
      </c>
      <c r="F119" s="70">
        <v>34</v>
      </c>
      <c r="G119" s="70">
        <v>150</v>
      </c>
      <c r="H119" s="70" t="s">
        <v>10</v>
      </c>
      <c r="I119" s="70">
        <v>1.0512499999999998E-2</v>
      </c>
      <c r="J119" s="70">
        <v>515</v>
      </c>
      <c r="K119" s="70">
        <f t="shared" si="10"/>
        <v>3.8297459999999998E-3</v>
      </c>
      <c r="L119">
        <f t="shared" si="11"/>
        <v>5.1500000000000005E-4</v>
      </c>
      <c r="M119">
        <f t="shared" si="16"/>
        <v>3.2500000000000248E-6</v>
      </c>
      <c r="N119">
        <f t="shared" si="17"/>
        <v>1.4268727705112965</v>
      </c>
      <c r="O119">
        <f t="shared" si="18"/>
        <v>1.912889470779402E-4</v>
      </c>
      <c r="P119">
        <f t="shared" si="19"/>
        <v>9.5000000000000141E-6</v>
      </c>
      <c r="T119">
        <f t="shared" si="13"/>
        <v>1.9148729999999999E-3</v>
      </c>
      <c r="U119">
        <f t="shared" si="14"/>
        <v>3.1914549999999998E-5</v>
      </c>
      <c r="W119">
        <f t="shared" si="15"/>
        <v>574.47401852942096</v>
      </c>
    </row>
    <row r="120" spans="1:23" x14ac:dyDescent="0.25">
      <c r="A120" s="70" t="s">
        <v>23</v>
      </c>
      <c r="B120" s="70">
        <v>4</v>
      </c>
      <c r="C120" s="118">
        <v>2</v>
      </c>
      <c r="D120" s="120">
        <f t="shared" si="12"/>
        <v>120</v>
      </c>
      <c r="E120" s="70" t="s">
        <v>64</v>
      </c>
      <c r="F120" s="70">
        <v>52</v>
      </c>
      <c r="G120" s="70">
        <v>15</v>
      </c>
      <c r="H120" s="70" t="s">
        <v>10</v>
      </c>
      <c r="I120" s="70">
        <v>1.0069999999999997E-2</v>
      </c>
      <c r="J120" s="70">
        <v>522</v>
      </c>
      <c r="K120" s="70">
        <f t="shared" si="10"/>
        <v>3.8818007999999998E-3</v>
      </c>
      <c r="L120">
        <f t="shared" si="11"/>
        <v>5.22E-4</v>
      </c>
      <c r="M120">
        <f t="shared" si="16"/>
        <v>4.500000000000001E-6</v>
      </c>
      <c r="N120">
        <f t="shared" si="17"/>
        <v>1.4895729890764651</v>
      </c>
      <c r="O120">
        <f t="shared" si="18"/>
        <v>2.7650027508076519E-4</v>
      </c>
      <c r="P120">
        <f t="shared" si="19"/>
        <v>1.2999999999999991E-5</v>
      </c>
      <c r="T120">
        <f t="shared" si="13"/>
        <v>1.9409003999999999E-3</v>
      </c>
      <c r="U120">
        <f t="shared" si="14"/>
        <v>3.2348339999999999E-5</v>
      </c>
      <c r="W120">
        <f t="shared" si="15"/>
        <v>582.28240324729654</v>
      </c>
    </row>
    <row r="121" spans="1:23" x14ac:dyDescent="0.25">
      <c r="A121" s="70" t="s">
        <v>23</v>
      </c>
      <c r="B121" s="70">
        <v>4</v>
      </c>
      <c r="C121" s="118">
        <v>2</v>
      </c>
      <c r="D121" s="120">
        <f t="shared" si="12"/>
        <v>120</v>
      </c>
      <c r="E121" s="70" t="s">
        <v>63</v>
      </c>
      <c r="F121" s="70">
        <v>52</v>
      </c>
      <c r="G121" s="70">
        <v>150</v>
      </c>
      <c r="H121" s="70" t="s">
        <v>10</v>
      </c>
      <c r="I121" s="70">
        <v>1.5767500000000004E-2</v>
      </c>
      <c r="J121" s="70">
        <v>492</v>
      </c>
      <c r="K121" s="70">
        <f t="shared" si="10"/>
        <v>3.6587088000000004E-3</v>
      </c>
      <c r="L121">
        <f t="shared" si="11"/>
        <v>4.9200000000000003E-4</v>
      </c>
      <c r="M121">
        <f t="shared" si="16"/>
        <v>-2.9999999999999916E-6</v>
      </c>
      <c r="N121">
        <f t="shared" si="17"/>
        <v>0.95132392579673353</v>
      </c>
      <c r="O121">
        <f t="shared" si="18"/>
        <v>-1.1772560731730017E-4</v>
      </c>
      <c r="P121">
        <f t="shared" si="19"/>
        <v>-3.9999999999999888E-6</v>
      </c>
      <c r="T121">
        <f t="shared" si="13"/>
        <v>1.8293544000000002E-3</v>
      </c>
      <c r="U121">
        <f t="shared" si="14"/>
        <v>3.0489240000000002E-5</v>
      </c>
      <c r="W121">
        <f t="shared" si="15"/>
        <v>548.81789731354388</v>
      </c>
    </row>
    <row r="122" spans="1:23" x14ac:dyDescent="0.25">
      <c r="A122" s="70" t="s">
        <v>24</v>
      </c>
      <c r="B122" s="70">
        <v>8</v>
      </c>
      <c r="C122" s="118">
        <v>4</v>
      </c>
      <c r="D122" s="120">
        <f t="shared" si="12"/>
        <v>240</v>
      </c>
      <c r="E122" s="70" t="s">
        <v>71</v>
      </c>
      <c r="F122" s="70">
        <v>11</v>
      </c>
      <c r="G122" s="70">
        <v>15</v>
      </c>
      <c r="H122" s="70" t="s">
        <v>72</v>
      </c>
      <c r="I122" s="70">
        <v>1.452E-2</v>
      </c>
      <c r="J122" s="70">
        <v>651</v>
      </c>
      <c r="K122" s="70">
        <f t="shared" si="10"/>
        <v>4.8410963999999997E-3</v>
      </c>
      <c r="L122">
        <f t="shared" si="11"/>
        <v>6.5099999999999999E-4</v>
      </c>
      <c r="M122">
        <f t="shared" ref="M122:M161" si="20">(L122-L2)/B122</f>
        <v>1.3749999999999928E-6</v>
      </c>
      <c r="N122">
        <f t="shared" si="17"/>
        <v>1.0330578512396693</v>
      </c>
      <c r="O122">
        <f t="shared" si="18"/>
        <v>5.8593387417156759E-5</v>
      </c>
      <c r="P122">
        <f t="shared" si="19"/>
        <v>-2.2500000000000005E-6</v>
      </c>
      <c r="T122">
        <f t="shared" si="13"/>
        <v>1.2102740999999999E-3</v>
      </c>
      <c r="U122">
        <f t="shared" si="14"/>
        <v>2.0171235E-5</v>
      </c>
      <c r="W122">
        <f t="shared" si="15"/>
        <v>363.08988938121655</v>
      </c>
    </row>
    <row r="123" spans="1:23" x14ac:dyDescent="0.25">
      <c r="A123" s="70" t="s">
        <v>24</v>
      </c>
      <c r="B123" s="70">
        <v>8</v>
      </c>
      <c r="C123" s="118">
        <v>4</v>
      </c>
      <c r="D123" s="120">
        <f t="shared" si="12"/>
        <v>240</v>
      </c>
      <c r="E123" s="70" t="s">
        <v>70</v>
      </c>
      <c r="F123" s="70">
        <v>11</v>
      </c>
      <c r="G123" s="70">
        <v>150</v>
      </c>
      <c r="H123" s="70" t="s">
        <v>72</v>
      </c>
      <c r="I123" s="70">
        <v>1.2870000000000001E-2</v>
      </c>
      <c r="J123" s="70">
        <v>767</v>
      </c>
      <c r="K123" s="70">
        <f t="shared" si="10"/>
        <v>5.7037188000000003E-3</v>
      </c>
      <c r="L123">
        <f t="shared" si="11"/>
        <v>7.67E-4</v>
      </c>
      <c r="M123">
        <f t="shared" si="20"/>
        <v>2.3750000000000035E-6</v>
      </c>
      <c r="N123">
        <f t="shared" si="17"/>
        <v>1.1655011655011653</v>
      </c>
      <c r="O123">
        <f t="shared" si="18"/>
        <v>1.1418198573599855E-4</v>
      </c>
      <c r="P123">
        <f t="shared" si="19"/>
        <v>-1.1750000000000015E-5</v>
      </c>
      <c r="T123">
        <f t="shared" si="13"/>
        <v>1.4259297000000001E-3</v>
      </c>
      <c r="U123">
        <f t="shared" si="14"/>
        <v>2.3765495000000001E-5</v>
      </c>
      <c r="W123">
        <f t="shared" si="15"/>
        <v>427.78793418647172</v>
      </c>
    </row>
    <row r="124" spans="1:23" x14ac:dyDescent="0.25">
      <c r="A124" s="70" t="s">
        <v>24</v>
      </c>
      <c r="B124" s="70">
        <v>8</v>
      </c>
      <c r="C124" s="118">
        <v>4</v>
      </c>
      <c r="D124" s="120">
        <f t="shared" si="12"/>
        <v>240</v>
      </c>
      <c r="E124" s="70" t="s">
        <v>66</v>
      </c>
      <c r="F124" s="70">
        <v>13</v>
      </c>
      <c r="G124" s="70">
        <v>15</v>
      </c>
      <c r="H124" s="70" t="s">
        <v>72</v>
      </c>
      <c r="I124" s="70">
        <v>1.13875E-2</v>
      </c>
      <c r="J124" s="70">
        <v>701</v>
      </c>
      <c r="K124" s="70">
        <f t="shared" si="10"/>
        <v>5.2129163999999999E-3</v>
      </c>
      <c r="L124">
        <f t="shared" si="11"/>
        <v>7.0100000000000002E-4</v>
      </c>
      <c r="M124">
        <f t="shared" si="20"/>
        <v>6.8750000000000045E-6</v>
      </c>
      <c r="N124">
        <f t="shared" si="17"/>
        <v>1.3172338090010975</v>
      </c>
      <c r="O124">
        <f t="shared" si="18"/>
        <v>3.7355696390652956E-4</v>
      </c>
      <c r="P124">
        <f t="shared" si="19"/>
        <v>-2.5000000000000608E-7</v>
      </c>
      <c r="T124">
        <f t="shared" si="13"/>
        <v>1.3032291E-3</v>
      </c>
      <c r="U124">
        <f t="shared" si="14"/>
        <v>2.1720484999999999E-5</v>
      </c>
      <c r="W124">
        <f t="shared" si="15"/>
        <v>390.97697765934373</v>
      </c>
    </row>
    <row r="125" spans="1:23" x14ac:dyDescent="0.25">
      <c r="A125" s="70" t="s">
        <v>24</v>
      </c>
      <c r="B125" s="70">
        <v>8</v>
      </c>
      <c r="C125" s="118">
        <v>4</v>
      </c>
      <c r="D125" s="120">
        <f t="shared" si="12"/>
        <v>240</v>
      </c>
      <c r="E125" s="70" t="s">
        <v>65</v>
      </c>
      <c r="F125" s="70">
        <v>13</v>
      </c>
      <c r="G125" s="70">
        <v>150</v>
      </c>
      <c r="H125" s="70" t="s">
        <v>72</v>
      </c>
      <c r="I125" s="70">
        <v>1.7704999999999999E-2</v>
      </c>
      <c r="J125" s="70">
        <v>819</v>
      </c>
      <c r="K125" s="70">
        <f t="shared" si="10"/>
        <v>6.0904115999999998E-3</v>
      </c>
      <c r="L125">
        <f t="shared" si="11"/>
        <v>8.1899999999999996E-4</v>
      </c>
      <c r="M125">
        <f t="shared" si="20"/>
        <v>9.8749999999999961E-6</v>
      </c>
      <c r="N125">
        <f t="shared" si="17"/>
        <v>0.84721829991527819</v>
      </c>
      <c r="O125">
        <f t="shared" si="18"/>
        <v>3.4510694379334293E-4</v>
      </c>
      <c r="P125">
        <f t="shared" si="19"/>
        <v>6.424999999999999E-5</v>
      </c>
      <c r="T125">
        <f t="shared" si="13"/>
        <v>1.5226028999999999E-3</v>
      </c>
      <c r="U125">
        <f t="shared" si="14"/>
        <v>2.5376714999999998E-5</v>
      </c>
      <c r="W125">
        <f t="shared" si="15"/>
        <v>456.79050599572406</v>
      </c>
    </row>
    <row r="126" spans="1:23" x14ac:dyDescent="0.25">
      <c r="A126" s="70" t="s">
        <v>24</v>
      </c>
      <c r="B126" s="70">
        <v>8</v>
      </c>
      <c r="C126" s="118">
        <v>4</v>
      </c>
      <c r="D126" s="120">
        <f t="shared" si="12"/>
        <v>240</v>
      </c>
      <c r="E126" s="70" t="s">
        <v>7</v>
      </c>
      <c r="F126" s="70">
        <v>26</v>
      </c>
      <c r="G126" s="70">
        <v>15</v>
      </c>
      <c r="H126" s="70" t="s">
        <v>72</v>
      </c>
      <c r="I126" s="70">
        <v>1.5352500000000003E-2</v>
      </c>
      <c r="J126" s="70">
        <v>658</v>
      </c>
      <c r="K126" s="70">
        <f t="shared" si="10"/>
        <v>4.8931512000000002E-3</v>
      </c>
      <c r="L126">
        <f t="shared" si="11"/>
        <v>6.5799999999999995E-4</v>
      </c>
      <c r="M126">
        <f t="shared" si="20"/>
        <v>4.3749999999999979E-6</v>
      </c>
      <c r="N126">
        <f t="shared" si="17"/>
        <v>0.97703957010258891</v>
      </c>
      <c r="O126">
        <f t="shared" si="18"/>
        <v>1.7632401880297375E-4</v>
      </c>
      <c r="P126">
        <f t="shared" si="19"/>
        <v>2.4999999999997897E-7</v>
      </c>
      <c r="T126">
        <f t="shared" si="13"/>
        <v>1.2232878E-3</v>
      </c>
      <c r="U126">
        <f t="shared" si="14"/>
        <v>2.0388130000000001E-5</v>
      </c>
      <c r="W126">
        <f t="shared" si="15"/>
        <v>366.99408174015434</v>
      </c>
    </row>
    <row r="127" spans="1:23" x14ac:dyDescent="0.25">
      <c r="A127" s="70" t="s">
        <v>24</v>
      </c>
      <c r="B127" s="70">
        <v>8</v>
      </c>
      <c r="C127" s="118">
        <v>4</v>
      </c>
      <c r="D127" s="120">
        <f t="shared" si="12"/>
        <v>240</v>
      </c>
      <c r="E127" s="70" t="s">
        <v>69</v>
      </c>
      <c r="F127" s="70">
        <v>26</v>
      </c>
      <c r="G127" s="70">
        <v>150</v>
      </c>
      <c r="H127" s="70" t="s">
        <v>72</v>
      </c>
      <c r="I127" s="70">
        <v>2.1547500000000001E-2</v>
      </c>
      <c r="J127" s="70">
        <v>765</v>
      </c>
      <c r="K127" s="70">
        <f t="shared" si="10"/>
        <v>5.688846E-3</v>
      </c>
      <c r="L127">
        <f t="shared" si="11"/>
        <v>7.6499999999999995E-4</v>
      </c>
      <c r="M127">
        <f t="shared" si="20"/>
        <v>5.9999999999999968E-6</v>
      </c>
      <c r="N127">
        <f t="shared" si="17"/>
        <v>0.69613644274277753</v>
      </c>
      <c r="O127">
        <f t="shared" si="18"/>
        <v>1.7229270341111822E-4</v>
      </c>
      <c r="P127">
        <f t="shared" si="19"/>
        <v>-4.750000000000007E-6</v>
      </c>
      <c r="T127">
        <f t="shared" si="13"/>
        <v>1.4222115E-3</v>
      </c>
      <c r="U127">
        <f t="shared" si="14"/>
        <v>2.3703524999999999E-5</v>
      </c>
      <c r="W127">
        <f t="shared" si="15"/>
        <v>426.67245065534661</v>
      </c>
    </row>
    <row r="128" spans="1:23" x14ac:dyDescent="0.25">
      <c r="A128" s="70" t="s">
        <v>24</v>
      </c>
      <c r="B128" s="70">
        <v>8</v>
      </c>
      <c r="C128" s="118">
        <v>4</v>
      </c>
      <c r="D128" s="120">
        <f t="shared" si="12"/>
        <v>240</v>
      </c>
      <c r="E128" s="70" t="s">
        <v>68</v>
      </c>
      <c r="F128" s="70">
        <v>34</v>
      </c>
      <c r="G128" s="70">
        <v>15</v>
      </c>
      <c r="H128" s="70" t="s">
        <v>72</v>
      </c>
      <c r="I128" s="70">
        <v>1.10525E-2</v>
      </c>
      <c r="J128" s="70">
        <v>785</v>
      </c>
      <c r="K128" s="70">
        <f t="shared" si="10"/>
        <v>5.8375739999999999E-3</v>
      </c>
      <c r="L128">
        <f t="shared" si="11"/>
        <v>7.85E-4</v>
      </c>
      <c r="M128">
        <f t="shared" si="20"/>
        <v>1.1375000000000005E-5</v>
      </c>
      <c r="N128">
        <f t="shared" si="17"/>
        <v>1.3571590137977834</v>
      </c>
      <c r="O128">
        <f t="shared" si="18"/>
        <v>6.3680051540818019E-4</v>
      </c>
      <c r="P128">
        <f t="shared" si="19"/>
        <v>3.7500000000000098E-6</v>
      </c>
      <c r="T128">
        <f t="shared" si="13"/>
        <v>1.4593935E-3</v>
      </c>
      <c r="U128">
        <f t="shared" si="14"/>
        <v>2.4323225E-5</v>
      </c>
      <c r="W128">
        <f t="shared" si="15"/>
        <v>437.82728596659751</v>
      </c>
    </row>
    <row r="129" spans="1:23" x14ac:dyDescent="0.25">
      <c r="A129" s="70" t="s">
        <v>24</v>
      </c>
      <c r="B129" s="70">
        <v>8</v>
      </c>
      <c r="C129" s="118">
        <v>4</v>
      </c>
      <c r="D129" s="120">
        <f t="shared" si="12"/>
        <v>240</v>
      </c>
      <c r="E129" s="70" t="s">
        <v>67</v>
      </c>
      <c r="F129" s="70">
        <v>34</v>
      </c>
      <c r="G129" s="70">
        <v>150</v>
      </c>
      <c r="H129" s="70" t="s">
        <v>72</v>
      </c>
      <c r="I129" s="70">
        <v>1.0512499999999998E-2</v>
      </c>
      <c r="J129" s="70">
        <v>733</v>
      </c>
      <c r="K129" s="70">
        <f t="shared" si="10"/>
        <v>5.4508812000000004E-3</v>
      </c>
      <c r="L129">
        <f t="shared" si="11"/>
        <v>7.3300000000000004E-4</v>
      </c>
      <c r="M129">
        <f t="shared" si="20"/>
        <v>6.2500000000000028E-6</v>
      </c>
      <c r="N129">
        <f t="shared" si="17"/>
        <v>1.4268727705112965</v>
      </c>
      <c r="O129">
        <f t="shared" si="18"/>
        <v>3.6786335976526701E-4</v>
      </c>
      <c r="P129">
        <f t="shared" si="19"/>
        <v>-4.500000000000001E-6</v>
      </c>
      <c r="T129">
        <f t="shared" si="13"/>
        <v>1.3627203000000001E-3</v>
      </c>
      <c r="U129">
        <f t="shared" si="14"/>
        <v>2.2712005000000002E-5</v>
      </c>
      <c r="W129">
        <f t="shared" si="15"/>
        <v>408.82471415734517</v>
      </c>
    </row>
    <row r="130" spans="1:23" x14ac:dyDescent="0.25">
      <c r="A130" s="70" t="s">
        <v>24</v>
      </c>
      <c r="B130" s="70">
        <v>8</v>
      </c>
      <c r="C130" s="118">
        <v>4</v>
      </c>
      <c r="D130" s="120">
        <f t="shared" si="12"/>
        <v>240</v>
      </c>
      <c r="E130" s="70" t="s">
        <v>64</v>
      </c>
      <c r="F130" s="70">
        <v>52</v>
      </c>
      <c r="G130" s="70">
        <v>15</v>
      </c>
      <c r="H130" s="70" t="s">
        <v>72</v>
      </c>
      <c r="I130" s="70">
        <v>1.0069999999999997E-2</v>
      </c>
      <c r="J130" s="70">
        <v>573</v>
      </c>
      <c r="K130" s="70">
        <f t="shared" ref="K130:K193" si="21">0.6197*J130*12*(10^-6)</f>
        <v>4.2610571999999996E-3</v>
      </c>
      <c r="L130">
        <f t="shared" ref="L130:L193" si="22">J130/1000000</f>
        <v>5.7300000000000005E-4</v>
      </c>
      <c r="M130">
        <f t="shared" si="20"/>
        <v>1.7500000000000019E-6</v>
      </c>
      <c r="N130">
        <f t="shared" si="17"/>
        <v>1.4895729890764651</v>
      </c>
      <c r="O130">
        <f t="shared" si="18"/>
        <v>1.0752788475363098E-4</v>
      </c>
      <c r="P130">
        <f t="shared" si="19"/>
        <v>2.2500000000000005E-6</v>
      </c>
      <c r="T130">
        <f t="shared" si="13"/>
        <v>1.0652642999999999E-3</v>
      </c>
      <c r="U130">
        <f t="shared" si="14"/>
        <v>1.7754404999999998E-5</v>
      </c>
      <c r="W130">
        <f t="shared" si="15"/>
        <v>319.58603166733803</v>
      </c>
    </row>
    <row r="131" spans="1:23" x14ac:dyDescent="0.25">
      <c r="A131" s="70" t="s">
        <v>24</v>
      </c>
      <c r="B131" s="70">
        <v>8</v>
      </c>
      <c r="C131" s="118">
        <v>4</v>
      </c>
      <c r="D131" s="120">
        <f t="shared" ref="D131:D194" si="23">C131*60</f>
        <v>240</v>
      </c>
      <c r="E131" s="70" t="s">
        <v>63</v>
      </c>
      <c r="F131" s="70">
        <v>52</v>
      </c>
      <c r="G131" s="70">
        <v>150</v>
      </c>
      <c r="H131" s="70" t="s">
        <v>72</v>
      </c>
      <c r="I131" s="70">
        <v>1.5767500000000004E-2</v>
      </c>
      <c r="J131" s="70">
        <v>631</v>
      </c>
      <c r="K131" s="70">
        <f t="shared" si="21"/>
        <v>4.6923683999999998E-3</v>
      </c>
      <c r="L131">
        <f t="shared" si="22"/>
        <v>6.3100000000000005E-4</v>
      </c>
      <c r="M131">
        <f t="shared" si="20"/>
        <v>4.625000000000004E-6</v>
      </c>
      <c r="N131">
        <f t="shared" si="17"/>
        <v>0.95132392579673353</v>
      </c>
      <c r="O131">
        <f t="shared" si="18"/>
        <v>1.8149364461417174E-4</v>
      </c>
      <c r="P131">
        <f t="shared" si="19"/>
        <v>2.0250000000000004E-5</v>
      </c>
      <c r="T131">
        <f t="shared" ref="T131:T194" si="24">K131/1/C131</f>
        <v>1.1730921E-3</v>
      </c>
      <c r="U131">
        <f t="shared" ref="U131:U194" si="25">K131/1/D131</f>
        <v>1.9551535E-5</v>
      </c>
      <c r="W131">
        <f t="shared" ref="W131:W194" si="26">(J131*((15*1)/(82.05*(273+22))))/1/(C131/3600)</f>
        <v>351.93505406996564</v>
      </c>
    </row>
    <row r="132" spans="1:23" x14ac:dyDescent="0.25">
      <c r="A132" s="70" t="s">
        <v>24</v>
      </c>
      <c r="B132" s="70">
        <v>8</v>
      </c>
      <c r="C132" s="118">
        <v>4</v>
      </c>
      <c r="D132" s="120">
        <f t="shared" si="23"/>
        <v>240</v>
      </c>
      <c r="E132" s="70" t="s">
        <v>71</v>
      </c>
      <c r="F132" s="70">
        <v>11</v>
      </c>
      <c r="G132" s="70">
        <v>15</v>
      </c>
      <c r="H132" s="70" t="s">
        <v>74</v>
      </c>
      <c r="I132" s="70">
        <v>1.452E-2</v>
      </c>
      <c r="J132" s="70">
        <v>408</v>
      </c>
      <c r="K132" s="70">
        <f t="shared" si="21"/>
        <v>3.0340511999999999E-3</v>
      </c>
      <c r="L132">
        <f t="shared" si="22"/>
        <v>4.08E-4</v>
      </c>
      <c r="M132">
        <f t="shared" si="20"/>
        <v>-1.4624999999999996E-5</v>
      </c>
      <c r="N132">
        <f t="shared" si="17"/>
        <v>1.0330578512396693</v>
      </c>
      <c r="O132">
        <f t="shared" si="18"/>
        <v>-6.2322057525521593E-4</v>
      </c>
      <c r="P132">
        <f t="shared" si="19"/>
        <v>-5.4999999999999982E-6</v>
      </c>
      <c r="T132">
        <f t="shared" si="24"/>
        <v>7.5851279999999998E-4</v>
      </c>
      <c r="U132">
        <f t="shared" si="25"/>
        <v>1.264188E-5</v>
      </c>
      <c r="W132">
        <f t="shared" si="26"/>
        <v>227.55864034951819</v>
      </c>
    </row>
    <row r="133" spans="1:23" x14ac:dyDescent="0.25">
      <c r="A133" s="70" t="s">
        <v>24</v>
      </c>
      <c r="B133" s="70">
        <v>8</v>
      </c>
      <c r="C133" s="118">
        <v>4</v>
      </c>
      <c r="D133" s="120">
        <f t="shared" si="23"/>
        <v>240</v>
      </c>
      <c r="E133" s="70" t="s">
        <v>70</v>
      </c>
      <c r="F133" s="70">
        <v>11</v>
      </c>
      <c r="G133" s="70">
        <v>150</v>
      </c>
      <c r="H133" s="70" t="s">
        <v>74</v>
      </c>
      <c r="I133" s="70">
        <v>1.2870000000000001E-2</v>
      </c>
      <c r="J133" s="70">
        <v>483</v>
      </c>
      <c r="K133" s="70">
        <f t="shared" si="21"/>
        <v>3.5917812000000001E-3</v>
      </c>
      <c r="L133">
        <f t="shared" si="22"/>
        <v>4.8299999999999998E-4</v>
      </c>
      <c r="M133">
        <f t="shared" si="20"/>
        <v>2.499999999999993E-7</v>
      </c>
      <c r="N133">
        <f t="shared" si="17"/>
        <v>1.1655011655011653</v>
      </c>
      <c r="O133">
        <f t="shared" si="18"/>
        <v>1.2019156393262953E-5</v>
      </c>
      <c r="P133">
        <f t="shared" si="19"/>
        <v>7.4999999999999113E-7</v>
      </c>
      <c r="T133">
        <f t="shared" si="24"/>
        <v>8.9794530000000003E-4</v>
      </c>
      <c r="U133">
        <f t="shared" si="25"/>
        <v>1.4965755E-5</v>
      </c>
      <c r="W133">
        <f t="shared" si="26"/>
        <v>269.38927276670904</v>
      </c>
    </row>
    <row r="134" spans="1:23" x14ac:dyDescent="0.25">
      <c r="A134" s="70" t="s">
        <v>24</v>
      </c>
      <c r="B134" s="70">
        <v>8</v>
      </c>
      <c r="C134" s="118">
        <v>4</v>
      </c>
      <c r="D134" s="120">
        <f t="shared" si="23"/>
        <v>240</v>
      </c>
      <c r="E134" s="70" t="s">
        <v>66</v>
      </c>
      <c r="F134" s="70">
        <v>13</v>
      </c>
      <c r="G134" s="70">
        <v>15</v>
      </c>
      <c r="H134" s="70" t="s">
        <v>74</v>
      </c>
      <c r="I134" s="70">
        <v>1.13875E-2</v>
      </c>
      <c r="J134" s="70">
        <v>696</v>
      </c>
      <c r="K134" s="70">
        <f t="shared" si="21"/>
        <v>5.1757343999999997E-3</v>
      </c>
      <c r="L134">
        <f t="shared" si="22"/>
        <v>6.96E-4</v>
      </c>
      <c r="M134">
        <f t="shared" si="20"/>
        <v>2.2000000000000006E-5</v>
      </c>
      <c r="N134">
        <f t="shared" si="17"/>
        <v>1.3172338090010975</v>
      </c>
      <c r="O134">
        <f t="shared" si="18"/>
        <v>1.1953822845008942E-3</v>
      </c>
      <c r="P134">
        <f t="shared" si="19"/>
        <v>4.1999999999999991E-5</v>
      </c>
      <c r="T134">
        <f t="shared" si="24"/>
        <v>1.2939335999999999E-3</v>
      </c>
      <c r="U134">
        <f t="shared" si="25"/>
        <v>2.156556E-5</v>
      </c>
      <c r="W134">
        <f t="shared" si="26"/>
        <v>388.18826883153105</v>
      </c>
    </row>
    <row r="135" spans="1:23" x14ac:dyDescent="0.25">
      <c r="A135" s="70" t="s">
        <v>24</v>
      </c>
      <c r="B135" s="70">
        <v>8</v>
      </c>
      <c r="C135" s="118">
        <v>4</v>
      </c>
      <c r="D135" s="120">
        <f t="shared" si="23"/>
        <v>240</v>
      </c>
      <c r="E135" s="70" t="s">
        <v>65</v>
      </c>
      <c r="F135" s="70">
        <v>13</v>
      </c>
      <c r="G135" s="70">
        <v>150</v>
      </c>
      <c r="H135" s="70" t="s">
        <v>74</v>
      </c>
      <c r="I135" s="70">
        <v>1.7704999999999999E-2</v>
      </c>
      <c r="J135" s="70">
        <v>578</v>
      </c>
      <c r="K135" s="70">
        <f t="shared" si="21"/>
        <v>4.2982391999999998E-3</v>
      </c>
      <c r="L135">
        <f t="shared" si="22"/>
        <v>5.7799999999999995E-4</v>
      </c>
      <c r="M135">
        <f t="shared" si="20"/>
        <v>4.500000000000001E-6</v>
      </c>
      <c r="N135">
        <f t="shared" si="17"/>
        <v>0.84721829991527819</v>
      </c>
      <c r="O135">
        <f t="shared" si="18"/>
        <v>1.5726392375392851E-4</v>
      </c>
      <c r="P135">
        <f t="shared" si="19"/>
        <v>5.9999999999999832E-6</v>
      </c>
      <c r="T135">
        <f t="shared" si="24"/>
        <v>1.0745597999999999E-3</v>
      </c>
      <c r="U135">
        <f t="shared" si="25"/>
        <v>1.790933E-5</v>
      </c>
      <c r="W135">
        <f t="shared" si="26"/>
        <v>322.37474049515077</v>
      </c>
    </row>
    <row r="136" spans="1:23" x14ac:dyDescent="0.25">
      <c r="A136" s="70" t="s">
        <v>24</v>
      </c>
      <c r="B136" s="70">
        <v>8</v>
      </c>
      <c r="C136" s="118">
        <v>4</v>
      </c>
      <c r="D136" s="120">
        <f t="shared" si="23"/>
        <v>240</v>
      </c>
      <c r="E136" s="70" t="s">
        <v>7</v>
      </c>
      <c r="F136" s="70">
        <v>26</v>
      </c>
      <c r="G136" s="70">
        <v>15</v>
      </c>
      <c r="H136" s="70" t="s">
        <v>74</v>
      </c>
      <c r="I136" s="70">
        <v>1.5352500000000003E-2</v>
      </c>
      <c r="J136" s="70">
        <v>544</v>
      </c>
      <c r="K136" s="70">
        <f t="shared" si="21"/>
        <v>4.0454015999999999E-3</v>
      </c>
      <c r="L136">
        <f t="shared" si="22"/>
        <v>5.44E-4</v>
      </c>
      <c r="M136">
        <f t="shared" si="20"/>
        <v>5.6250000000000012E-6</v>
      </c>
      <c r="N136">
        <f t="shared" si="17"/>
        <v>0.97703957010258891</v>
      </c>
      <c r="O136">
        <f t="shared" si="18"/>
        <v>2.2670230988953784E-4</v>
      </c>
      <c r="P136">
        <f t="shared" si="19"/>
        <v>1.5250000000000005E-5</v>
      </c>
      <c r="T136">
        <f t="shared" si="24"/>
        <v>1.0113504E-3</v>
      </c>
      <c r="U136">
        <f t="shared" si="25"/>
        <v>1.6855839999999998E-5</v>
      </c>
      <c r="W136">
        <f t="shared" si="26"/>
        <v>303.41152046602429</v>
      </c>
    </row>
    <row r="137" spans="1:23" x14ac:dyDescent="0.25">
      <c r="A137" s="70" t="s">
        <v>24</v>
      </c>
      <c r="B137" s="70">
        <v>8</v>
      </c>
      <c r="C137" s="118">
        <v>4</v>
      </c>
      <c r="D137" s="120">
        <f t="shared" si="23"/>
        <v>240</v>
      </c>
      <c r="E137" s="70" t="s">
        <v>69</v>
      </c>
      <c r="F137" s="70">
        <v>26</v>
      </c>
      <c r="G137" s="70">
        <v>150</v>
      </c>
      <c r="H137" s="70" t="s">
        <v>74</v>
      </c>
      <c r="I137" s="70">
        <v>2.1547500000000001E-2</v>
      </c>
      <c r="J137" s="70">
        <v>483</v>
      </c>
      <c r="K137" s="70">
        <f t="shared" si="21"/>
        <v>3.5917812000000001E-3</v>
      </c>
      <c r="L137">
        <f t="shared" si="22"/>
        <v>4.8299999999999998E-4</v>
      </c>
      <c r="M137">
        <f t="shared" si="20"/>
        <v>-5.0000000000000538E-7</v>
      </c>
      <c r="N137">
        <f t="shared" si="17"/>
        <v>0.69613644274277753</v>
      </c>
      <c r="O137">
        <f t="shared" si="18"/>
        <v>-1.4357725284260013E-5</v>
      </c>
      <c r="P137">
        <f t="shared" si="19"/>
        <v>5.4999999999999982E-6</v>
      </c>
      <c r="T137">
        <f t="shared" si="24"/>
        <v>8.9794530000000003E-4</v>
      </c>
      <c r="U137">
        <f t="shared" si="25"/>
        <v>1.4965755E-5</v>
      </c>
      <c r="W137">
        <f t="shared" si="26"/>
        <v>269.38927276670904</v>
      </c>
    </row>
    <row r="138" spans="1:23" x14ac:dyDescent="0.25">
      <c r="A138" s="70" t="s">
        <v>24</v>
      </c>
      <c r="B138" s="70">
        <v>8</v>
      </c>
      <c r="C138" s="118">
        <v>4</v>
      </c>
      <c r="D138" s="120">
        <f t="shared" si="23"/>
        <v>240</v>
      </c>
      <c r="E138" s="70" t="s">
        <v>68</v>
      </c>
      <c r="F138" s="70">
        <v>34</v>
      </c>
      <c r="G138" s="70">
        <v>15</v>
      </c>
      <c r="H138" s="70" t="s">
        <v>74</v>
      </c>
      <c r="I138" s="70">
        <v>1.10525E-2</v>
      </c>
      <c r="J138" s="70">
        <v>611</v>
      </c>
      <c r="K138" s="70">
        <f t="shared" si="21"/>
        <v>4.5436404E-3</v>
      </c>
      <c r="L138">
        <f t="shared" si="22"/>
        <v>6.11E-4</v>
      </c>
      <c r="M138">
        <f t="shared" si="20"/>
        <v>1.2124999999999997E-5</v>
      </c>
      <c r="N138">
        <f t="shared" si="17"/>
        <v>1.3571590137977834</v>
      </c>
      <c r="O138">
        <f t="shared" si="18"/>
        <v>6.7878736257794979E-4</v>
      </c>
      <c r="P138">
        <f t="shared" si="19"/>
        <v>2.3500000000000002E-5</v>
      </c>
      <c r="T138">
        <f t="shared" si="24"/>
        <v>1.1359101E-3</v>
      </c>
      <c r="U138">
        <f t="shared" si="25"/>
        <v>1.8931835E-5</v>
      </c>
      <c r="W138">
        <f t="shared" si="26"/>
        <v>340.78021875871474</v>
      </c>
    </row>
    <row r="139" spans="1:23" x14ac:dyDescent="0.25">
      <c r="A139" s="70" t="s">
        <v>24</v>
      </c>
      <c r="B139" s="70">
        <v>8</v>
      </c>
      <c r="C139" s="118">
        <v>4</v>
      </c>
      <c r="D139" s="120">
        <f t="shared" si="23"/>
        <v>240</v>
      </c>
      <c r="E139" s="70" t="s">
        <v>67</v>
      </c>
      <c r="F139" s="70">
        <v>34</v>
      </c>
      <c r="G139" s="70">
        <v>150</v>
      </c>
      <c r="H139" s="70" t="s">
        <v>74</v>
      </c>
      <c r="I139" s="70">
        <v>1.0512499999999998E-2</v>
      </c>
      <c r="J139" s="70">
        <v>494</v>
      </c>
      <c r="K139" s="70">
        <f t="shared" si="21"/>
        <v>3.6735815999999998E-3</v>
      </c>
      <c r="L139">
        <f t="shared" si="22"/>
        <v>4.9399999999999997E-4</v>
      </c>
      <c r="M139">
        <f t="shared" si="20"/>
        <v>-1.2500000000000033E-6</v>
      </c>
      <c r="N139">
        <f t="shared" si="17"/>
        <v>1.4268727705112965</v>
      </c>
      <c r="O139">
        <f t="shared" si="18"/>
        <v>-7.3572671953053563E-5</v>
      </c>
      <c r="P139">
        <f t="shared" si="19"/>
        <v>1.2500000000000033E-6</v>
      </c>
      <c r="T139">
        <f t="shared" si="24"/>
        <v>9.1839539999999994E-4</v>
      </c>
      <c r="U139">
        <f t="shared" si="25"/>
        <v>1.5306589999999999E-5</v>
      </c>
      <c r="W139">
        <f t="shared" si="26"/>
        <v>275.52443218789705</v>
      </c>
    </row>
    <row r="140" spans="1:23" x14ac:dyDescent="0.25">
      <c r="A140" s="70" t="s">
        <v>24</v>
      </c>
      <c r="B140" s="70">
        <v>8</v>
      </c>
      <c r="C140" s="118">
        <v>4</v>
      </c>
      <c r="D140" s="120">
        <f t="shared" si="23"/>
        <v>240</v>
      </c>
      <c r="E140" s="70" t="s">
        <v>64</v>
      </c>
      <c r="F140" s="70">
        <v>52</v>
      </c>
      <c r="G140" s="70">
        <v>15</v>
      </c>
      <c r="H140" s="70" t="s">
        <v>74</v>
      </c>
      <c r="I140" s="70">
        <v>1.0069999999999997E-2</v>
      </c>
      <c r="J140" s="70">
        <v>488</v>
      </c>
      <c r="K140" s="70">
        <f t="shared" si="21"/>
        <v>3.6289631999999999E-3</v>
      </c>
      <c r="L140">
        <f t="shared" si="22"/>
        <v>4.8799999999999999E-4</v>
      </c>
      <c r="M140">
        <f t="shared" si="20"/>
        <v>4.6249999999999972E-6</v>
      </c>
      <c r="N140">
        <f t="shared" si="17"/>
        <v>1.4895729890764651</v>
      </c>
      <c r="O140">
        <f t="shared" si="18"/>
        <v>2.8418083827745286E-4</v>
      </c>
      <c r="P140">
        <f t="shared" si="19"/>
        <v>-1.2499999999999897E-6</v>
      </c>
      <c r="T140">
        <f t="shared" si="24"/>
        <v>9.0724079999999997E-4</v>
      </c>
      <c r="U140">
        <f t="shared" si="25"/>
        <v>1.5120679999999999E-5</v>
      </c>
      <c r="W140">
        <f t="shared" si="26"/>
        <v>272.17798159452178</v>
      </c>
    </row>
    <row r="141" spans="1:23" x14ac:dyDescent="0.25">
      <c r="A141" s="70" t="s">
        <v>24</v>
      </c>
      <c r="B141" s="70">
        <v>8</v>
      </c>
      <c r="C141" s="118">
        <v>4</v>
      </c>
      <c r="D141" s="120">
        <f t="shared" si="23"/>
        <v>240</v>
      </c>
      <c r="E141" s="70" t="s">
        <v>63</v>
      </c>
      <c r="F141" s="70">
        <v>52</v>
      </c>
      <c r="G141" s="70">
        <v>150</v>
      </c>
      <c r="H141" s="70" t="s">
        <v>74</v>
      </c>
      <c r="I141" s="70">
        <v>1.5767500000000004E-2</v>
      </c>
      <c r="J141" s="70">
        <v>526</v>
      </c>
      <c r="K141" s="70">
        <f t="shared" si="21"/>
        <v>3.9115464000000003E-3</v>
      </c>
      <c r="L141">
        <f t="shared" si="22"/>
        <v>5.2599999999999999E-4</v>
      </c>
      <c r="M141">
        <f t="shared" si="20"/>
        <v>2.1249999999999974E-6</v>
      </c>
      <c r="N141">
        <f t="shared" si="17"/>
        <v>0.95132392579673353</v>
      </c>
      <c r="O141">
        <f t="shared" si="18"/>
        <v>8.3388971849754421E-5</v>
      </c>
      <c r="P141">
        <f t="shared" si="19"/>
        <v>4.500000000000001E-6</v>
      </c>
      <c r="T141">
        <f t="shared" si="24"/>
        <v>9.7788660000000006E-4</v>
      </c>
      <c r="U141">
        <f t="shared" si="25"/>
        <v>1.629811E-5</v>
      </c>
      <c r="W141">
        <f t="shared" si="26"/>
        <v>293.37216868589843</v>
      </c>
    </row>
    <row r="142" spans="1:23" x14ac:dyDescent="0.25">
      <c r="A142" s="70" t="s">
        <v>24</v>
      </c>
      <c r="B142" s="70">
        <v>8</v>
      </c>
      <c r="C142" s="118">
        <v>4</v>
      </c>
      <c r="D142" s="120">
        <f t="shared" si="23"/>
        <v>240</v>
      </c>
      <c r="E142" s="70" t="s">
        <v>71</v>
      </c>
      <c r="F142" s="70">
        <v>11</v>
      </c>
      <c r="G142" s="70">
        <v>15</v>
      </c>
      <c r="H142" s="70" t="s">
        <v>92</v>
      </c>
      <c r="I142" s="70">
        <v>1.452E-2</v>
      </c>
      <c r="J142" s="70">
        <v>558</v>
      </c>
      <c r="K142" s="70">
        <f t="shared" si="21"/>
        <v>4.1495111999999999E-3</v>
      </c>
      <c r="L142">
        <f t="shared" si="22"/>
        <v>5.5800000000000001E-4</v>
      </c>
      <c r="M142">
        <f t="shared" si="20"/>
        <v>1.1250000000000002E-6</v>
      </c>
      <c r="N142">
        <f t="shared" si="17"/>
        <v>1.0330578512396693</v>
      </c>
      <c r="O142">
        <f t="shared" si="18"/>
        <v>4.7940044250401247E-5</v>
      </c>
      <c r="P142">
        <f t="shared" si="19"/>
        <v>-4.9999999999998505E-7</v>
      </c>
      <c r="T142">
        <f t="shared" si="24"/>
        <v>1.0373778E-3</v>
      </c>
      <c r="U142">
        <f t="shared" si="25"/>
        <v>1.728963E-5</v>
      </c>
      <c r="W142">
        <f t="shared" si="26"/>
        <v>311.21990518389987</v>
      </c>
    </row>
    <row r="143" spans="1:23" x14ac:dyDescent="0.25">
      <c r="A143" s="70" t="s">
        <v>24</v>
      </c>
      <c r="B143" s="70">
        <v>8</v>
      </c>
      <c r="C143" s="118">
        <v>4</v>
      </c>
      <c r="D143" s="120">
        <f t="shared" si="23"/>
        <v>240</v>
      </c>
      <c r="E143" s="70" t="s">
        <v>70</v>
      </c>
      <c r="F143" s="70">
        <v>11</v>
      </c>
      <c r="G143" s="70">
        <v>150</v>
      </c>
      <c r="H143" s="70" t="s">
        <v>92</v>
      </c>
      <c r="I143" s="70">
        <v>1.2870000000000001E-2</v>
      </c>
      <c r="J143" s="70">
        <v>581</v>
      </c>
      <c r="K143" s="70">
        <f t="shared" si="21"/>
        <v>4.3205483999999997E-3</v>
      </c>
      <c r="L143">
        <f t="shared" si="22"/>
        <v>5.8100000000000003E-4</v>
      </c>
      <c r="M143">
        <f t="shared" si="20"/>
        <v>6.1249999999999998E-6</v>
      </c>
      <c r="N143">
        <f t="shared" si="17"/>
        <v>1.1655011655011653</v>
      </c>
      <c r="O143">
        <f t="shared" si="18"/>
        <v>2.944693316349432E-4</v>
      </c>
      <c r="P143">
        <f t="shared" si="19"/>
        <v>1.2750000000000012E-5</v>
      </c>
      <c r="T143">
        <f t="shared" si="24"/>
        <v>1.0801370999999999E-3</v>
      </c>
      <c r="U143">
        <f t="shared" si="25"/>
        <v>1.8002284999999998E-5</v>
      </c>
      <c r="W143">
        <f t="shared" si="26"/>
        <v>324.04796579183841</v>
      </c>
    </row>
    <row r="144" spans="1:23" x14ac:dyDescent="0.25">
      <c r="A144" s="70" t="s">
        <v>24</v>
      </c>
      <c r="B144" s="70">
        <v>8</v>
      </c>
      <c r="C144" s="118">
        <v>4</v>
      </c>
      <c r="D144" s="120">
        <f t="shared" si="23"/>
        <v>240</v>
      </c>
      <c r="E144" s="70" t="s">
        <v>66</v>
      </c>
      <c r="F144" s="70">
        <v>13</v>
      </c>
      <c r="G144" s="70">
        <v>15</v>
      </c>
      <c r="H144" s="70" t="s">
        <v>92</v>
      </c>
      <c r="I144" s="70">
        <v>1.13875E-2</v>
      </c>
      <c r="J144" s="70">
        <v>565</v>
      </c>
      <c r="K144" s="70">
        <f t="shared" si="21"/>
        <v>4.2015660000000003E-3</v>
      </c>
      <c r="L144">
        <f t="shared" si="22"/>
        <v>5.6499999999999996E-4</v>
      </c>
      <c r="M144">
        <f t="shared" si="20"/>
        <v>1.2499999999998949E-7</v>
      </c>
      <c r="N144">
        <f t="shared" si="17"/>
        <v>1.3172338090010975</v>
      </c>
      <c r="O144">
        <f t="shared" si="18"/>
        <v>6.7919447982999617E-6</v>
      </c>
      <c r="P144">
        <f t="shared" si="19"/>
        <v>-3.7500000000000098E-6</v>
      </c>
      <c r="T144">
        <f t="shared" si="24"/>
        <v>1.0503915000000001E-3</v>
      </c>
      <c r="U144">
        <f t="shared" si="25"/>
        <v>1.7506525000000001E-5</v>
      </c>
      <c r="W144">
        <f t="shared" si="26"/>
        <v>315.12409754283772</v>
      </c>
    </row>
    <row r="145" spans="1:23" x14ac:dyDescent="0.25">
      <c r="A145" s="70" t="s">
        <v>24</v>
      </c>
      <c r="B145" s="70">
        <v>8</v>
      </c>
      <c r="C145" s="118">
        <v>4</v>
      </c>
      <c r="D145" s="120">
        <f t="shared" si="23"/>
        <v>240</v>
      </c>
      <c r="E145" s="70" t="s">
        <v>65</v>
      </c>
      <c r="F145" s="70">
        <v>13</v>
      </c>
      <c r="G145" s="70">
        <v>150</v>
      </c>
      <c r="H145" s="70" t="s">
        <v>92</v>
      </c>
      <c r="I145" s="70">
        <v>1.7704999999999999E-2</v>
      </c>
      <c r="J145" s="70">
        <v>568</v>
      </c>
      <c r="K145" s="70">
        <f t="shared" si="21"/>
        <v>4.2238752000000003E-3</v>
      </c>
      <c r="L145">
        <f t="shared" si="22"/>
        <v>5.6800000000000004E-4</v>
      </c>
      <c r="M145">
        <f t="shared" si="20"/>
        <v>4.999999999999986E-7</v>
      </c>
      <c r="N145">
        <f t="shared" si="17"/>
        <v>0.84721829991527819</v>
      </c>
      <c r="O145">
        <f t="shared" si="18"/>
        <v>1.7473769305992005E-5</v>
      </c>
      <c r="P145">
        <f t="shared" si="19"/>
        <v>-2.4999999999999795E-6</v>
      </c>
      <c r="T145">
        <f t="shared" si="24"/>
        <v>1.0559688000000001E-3</v>
      </c>
      <c r="U145">
        <f t="shared" si="25"/>
        <v>1.7599480000000002E-5</v>
      </c>
      <c r="W145">
        <f t="shared" si="26"/>
        <v>316.79732283952535</v>
      </c>
    </row>
    <row r="146" spans="1:23" x14ac:dyDescent="0.25">
      <c r="A146" s="70" t="s">
        <v>24</v>
      </c>
      <c r="B146" s="70">
        <v>8</v>
      </c>
      <c r="C146" s="118">
        <v>4</v>
      </c>
      <c r="D146" s="120">
        <f t="shared" si="23"/>
        <v>240</v>
      </c>
      <c r="E146" s="70" t="s">
        <v>7</v>
      </c>
      <c r="F146" s="70">
        <v>26</v>
      </c>
      <c r="G146" s="70">
        <v>15</v>
      </c>
      <c r="H146" s="70" t="s">
        <v>92</v>
      </c>
      <c r="I146" s="70">
        <v>1.5352500000000003E-2</v>
      </c>
      <c r="J146" s="70">
        <v>550</v>
      </c>
      <c r="K146" s="70">
        <f t="shared" si="21"/>
        <v>4.0900200000000006E-3</v>
      </c>
      <c r="L146">
        <f t="shared" si="22"/>
        <v>5.5000000000000003E-4</v>
      </c>
      <c r="M146">
        <f t="shared" si="20"/>
        <v>-3.7499999999999556E-7</v>
      </c>
      <c r="N146">
        <f t="shared" si="17"/>
        <v>0.97703957010258891</v>
      </c>
      <c r="O146">
        <f t="shared" si="18"/>
        <v>-1.5113487325969006E-5</v>
      </c>
      <c r="P146">
        <f t="shared" si="19"/>
        <v>-2.4999999999999795E-6</v>
      </c>
      <c r="T146">
        <f t="shared" si="24"/>
        <v>1.0225050000000002E-3</v>
      </c>
      <c r="U146">
        <f t="shared" si="25"/>
        <v>1.7041750000000003E-5</v>
      </c>
      <c r="W146">
        <f t="shared" si="26"/>
        <v>306.75797105939955</v>
      </c>
    </row>
    <row r="147" spans="1:23" x14ac:dyDescent="0.25">
      <c r="A147" s="70" t="s">
        <v>24</v>
      </c>
      <c r="B147" s="70">
        <v>8</v>
      </c>
      <c r="C147" s="118">
        <v>4</v>
      </c>
      <c r="D147" s="120">
        <f t="shared" si="23"/>
        <v>240</v>
      </c>
      <c r="E147" s="70" t="s">
        <v>69</v>
      </c>
      <c r="F147" s="70">
        <v>26</v>
      </c>
      <c r="G147" s="70">
        <v>150</v>
      </c>
      <c r="H147" s="70" t="s">
        <v>92</v>
      </c>
      <c r="I147" s="70">
        <v>2.1547500000000001E-2</v>
      </c>
      <c r="J147" s="70">
        <v>665</v>
      </c>
      <c r="K147" s="70">
        <f t="shared" si="21"/>
        <v>4.9452059999999997E-3</v>
      </c>
      <c r="L147">
        <f t="shared" si="22"/>
        <v>6.6500000000000001E-4</v>
      </c>
      <c r="M147">
        <f t="shared" si="20"/>
        <v>1.5125000000000002E-5</v>
      </c>
      <c r="N147">
        <f t="shared" si="17"/>
        <v>0.69613644274277753</v>
      </c>
      <c r="O147">
        <f t="shared" si="18"/>
        <v>4.343211898488608E-4</v>
      </c>
      <c r="P147">
        <f t="shared" si="19"/>
        <v>2.2500000000000005E-6</v>
      </c>
      <c r="T147">
        <f t="shared" si="24"/>
        <v>1.2363014999999999E-3</v>
      </c>
      <c r="U147">
        <f t="shared" si="25"/>
        <v>2.0605024999999998E-5</v>
      </c>
      <c r="W147">
        <f t="shared" si="26"/>
        <v>370.89827409909213</v>
      </c>
    </row>
    <row r="148" spans="1:23" x14ac:dyDescent="0.25">
      <c r="A148" s="70" t="s">
        <v>24</v>
      </c>
      <c r="B148" s="70">
        <v>8</v>
      </c>
      <c r="C148" s="118">
        <v>4</v>
      </c>
      <c r="D148" s="120">
        <f t="shared" si="23"/>
        <v>240</v>
      </c>
      <c r="E148" s="70" t="s">
        <v>68</v>
      </c>
      <c r="F148" s="70">
        <v>34</v>
      </c>
      <c r="G148" s="70">
        <v>15</v>
      </c>
      <c r="H148" s="70" t="s">
        <v>92</v>
      </c>
      <c r="I148" s="70">
        <v>1.10525E-2</v>
      </c>
      <c r="J148" s="70">
        <v>565</v>
      </c>
      <c r="K148" s="70">
        <f t="shared" si="21"/>
        <v>4.2015660000000003E-3</v>
      </c>
      <c r="L148">
        <f t="shared" si="22"/>
        <v>5.6499999999999996E-4</v>
      </c>
      <c r="M148">
        <f t="shared" si="20"/>
        <v>-8.7500000000000772E-7</v>
      </c>
      <c r="N148">
        <f t="shared" si="17"/>
        <v>1.3571590137977834</v>
      </c>
      <c r="O148">
        <f t="shared" si="18"/>
        <v>-4.8984655031398884E-5</v>
      </c>
      <c r="P148">
        <f t="shared" si="19"/>
        <v>7.4999999999999113E-7</v>
      </c>
      <c r="T148">
        <f t="shared" si="24"/>
        <v>1.0503915000000001E-3</v>
      </c>
      <c r="U148">
        <f t="shared" si="25"/>
        <v>1.7506525000000001E-5</v>
      </c>
      <c r="W148">
        <f t="shared" si="26"/>
        <v>315.12409754283772</v>
      </c>
    </row>
    <row r="149" spans="1:23" x14ac:dyDescent="0.25">
      <c r="A149" s="70" t="s">
        <v>24</v>
      </c>
      <c r="B149" s="70">
        <v>8</v>
      </c>
      <c r="C149" s="118">
        <v>4</v>
      </c>
      <c r="D149" s="120">
        <f t="shared" si="23"/>
        <v>240</v>
      </c>
      <c r="E149" s="70" t="s">
        <v>67</v>
      </c>
      <c r="F149" s="70">
        <v>34</v>
      </c>
      <c r="G149" s="70">
        <v>150</v>
      </c>
      <c r="H149" s="70" t="s">
        <v>92</v>
      </c>
      <c r="I149" s="70">
        <v>1.0512499999999998E-2</v>
      </c>
      <c r="J149" s="70">
        <v>605</v>
      </c>
      <c r="K149" s="70">
        <f t="shared" si="21"/>
        <v>4.4990220000000001E-3</v>
      </c>
      <c r="L149">
        <f t="shared" si="22"/>
        <v>6.0499999999999996E-4</v>
      </c>
      <c r="M149">
        <f t="shared" si="20"/>
        <v>-2.2500000000000005E-6</v>
      </c>
      <c r="N149">
        <f t="shared" si="17"/>
        <v>1.4268727705112965</v>
      </c>
      <c r="O149">
        <f t="shared" si="18"/>
        <v>-1.3243080951549609E-4</v>
      </c>
      <c r="P149">
        <f t="shared" si="19"/>
        <v>2.4999999999997897E-7</v>
      </c>
      <c r="T149">
        <f t="shared" si="24"/>
        <v>1.1247555E-3</v>
      </c>
      <c r="U149">
        <f t="shared" si="25"/>
        <v>1.8745925000000001E-5</v>
      </c>
      <c r="W149">
        <f t="shared" si="26"/>
        <v>337.43376816533947</v>
      </c>
    </row>
    <row r="150" spans="1:23" x14ac:dyDescent="0.25">
      <c r="A150" s="70" t="s">
        <v>24</v>
      </c>
      <c r="B150" s="70">
        <v>8</v>
      </c>
      <c r="C150" s="118">
        <v>4</v>
      </c>
      <c r="D150" s="120">
        <f t="shared" si="23"/>
        <v>240</v>
      </c>
      <c r="E150" s="70" t="s">
        <v>64</v>
      </c>
      <c r="F150" s="70">
        <v>52</v>
      </c>
      <c r="G150" s="70">
        <v>15</v>
      </c>
      <c r="H150" s="70" t="s">
        <v>92</v>
      </c>
      <c r="I150" s="70">
        <v>1.0069999999999997E-2</v>
      </c>
      <c r="J150" s="70">
        <v>532</v>
      </c>
      <c r="K150" s="70">
        <f t="shared" si="21"/>
        <v>3.9561648000000001E-3</v>
      </c>
      <c r="L150">
        <f t="shared" si="22"/>
        <v>5.3200000000000003E-4</v>
      </c>
      <c r="M150">
        <f t="shared" si="20"/>
        <v>-1.4999999999999958E-6</v>
      </c>
      <c r="N150">
        <f t="shared" si="17"/>
        <v>1.4895729890764651</v>
      </c>
      <c r="O150">
        <f t="shared" si="18"/>
        <v>-9.2166758360254773E-5</v>
      </c>
      <c r="P150">
        <f t="shared" si="19"/>
        <v>-9.749999999999993E-6</v>
      </c>
      <c r="T150">
        <f t="shared" si="24"/>
        <v>9.8904120000000003E-4</v>
      </c>
      <c r="U150">
        <f t="shared" si="25"/>
        <v>1.6484020000000001E-5</v>
      </c>
      <c r="W150">
        <f t="shared" si="26"/>
        <v>296.71861927927375</v>
      </c>
    </row>
    <row r="151" spans="1:23" x14ac:dyDescent="0.25">
      <c r="A151" s="70" t="s">
        <v>24</v>
      </c>
      <c r="B151" s="70">
        <v>8</v>
      </c>
      <c r="C151" s="118">
        <v>4</v>
      </c>
      <c r="D151" s="120">
        <f t="shared" si="23"/>
        <v>240</v>
      </c>
      <c r="E151" s="70" t="s">
        <v>63</v>
      </c>
      <c r="F151" s="70">
        <v>52</v>
      </c>
      <c r="G151" s="70">
        <v>150</v>
      </c>
      <c r="H151" s="70" t="s">
        <v>92</v>
      </c>
      <c r="I151" s="70">
        <v>1.5767500000000004E-2</v>
      </c>
      <c r="J151" s="70">
        <v>590</v>
      </c>
      <c r="K151" s="70">
        <f t="shared" si="21"/>
        <v>4.3874759999999995E-3</v>
      </c>
      <c r="L151">
        <f t="shared" si="22"/>
        <v>5.9000000000000003E-4</v>
      </c>
      <c r="M151">
        <f t="shared" si="20"/>
        <v>9.125000000000005E-6</v>
      </c>
      <c r="N151">
        <f t="shared" si="17"/>
        <v>0.95132392579673353</v>
      </c>
      <c r="O151">
        <f t="shared" si="18"/>
        <v>3.5808205559012253E-4</v>
      </c>
      <c r="P151">
        <f t="shared" si="19"/>
        <v>-6.7500000000000014E-6</v>
      </c>
      <c r="T151">
        <f t="shared" si="24"/>
        <v>1.0968689999999999E-3</v>
      </c>
      <c r="U151">
        <f t="shared" si="25"/>
        <v>1.8281149999999997E-5</v>
      </c>
      <c r="W151">
        <f t="shared" si="26"/>
        <v>329.06764168190131</v>
      </c>
    </row>
    <row r="152" spans="1:23" x14ac:dyDescent="0.25">
      <c r="A152" s="70" t="s">
        <v>24</v>
      </c>
      <c r="B152" s="70">
        <v>8</v>
      </c>
      <c r="C152" s="118">
        <v>4</v>
      </c>
      <c r="D152" s="120">
        <f t="shared" si="23"/>
        <v>240</v>
      </c>
      <c r="E152" s="70" t="s">
        <v>71</v>
      </c>
      <c r="F152" s="70">
        <v>11</v>
      </c>
      <c r="G152" s="70">
        <v>15</v>
      </c>
      <c r="H152" s="70" t="s">
        <v>10</v>
      </c>
      <c r="I152" s="70">
        <v>1.452E-2</v>
      </c>
      <c r="J152" s="70">
        <v>525</v>
      </c>
      <c r="K152" s="70">
        <f t="shared" si="21"/>
        <v>3.9041100000000006E-3</v>
      </c>
      <c r="L152">
        <f t="shared" si="22"/>
        <v>5.2499999999999997E-4</v>
      </c>
      <c r="M152">
        <f t="shared" si="20"/>
        <v>1.9999999999999944E-6</v>
      </c>
      <c r="N152">
        <f t="shared" si="17"/>
        <v>1.0330578512396693</v>
      </c>
      <c r="O152">
        <f t="shared" si="18"/>
        <v>8.5226745334046408E-5</v>
      </c>
      <c r="P152">
        <f t="shared" si="19"/>
        <v>5.4999999999999982E-6</v>
      </c>
      <c r="T152">
        <f t="shared" si="24"/>
        <v>9.7602750000000014E-4</v>
      </c>
      <c r="U152">
        <f t="shared" si="25"/>
        <v>1.6267125000000004E-5</v>
      </c>
      <c r="W152">
        <f t="shared" si="26"/>
        <v>292.8144269203359</v>
      </c>
    </row>
    <row r="153" spans="1:23" x14ac:dyDescent="0.25">
      <c r="A153" s="70" t="s">
        <v>24</v>
      </c>
      <c r="B153" s="70">
        <v>8</v>
      </c>
      <c r="C153" s="118">
        <v>4</v>
      </c>
      <c r="D153" s="120">
        <f t="shared" si="23"/>
        <v>240</v>
      </c>
      <c r="E153" s="70" t="s">
        <v>70</v>
      </c>
      <c r="F153" s="70">
        <v>11</v>
      </c>
      <c r="G153" s="70">
        <v>150</v>
      </c>
      <c r="H153" s="70" t="s">
        <v>10</v>
      </c>
      <c r="I153" s="70">
        <v>1.2870000000000001E-2</v>
      </c>
      <c r="J153" s="70">
        <v>485</v>
      </c>
      <c r="K153" s="70">
        <f t="shared" si="21"/>
        <v>3.6066540000000004E-3</v>
      </c>
      <c r="L153">
        <f t="shared" si="22"/>
        <v>4.8500000000000003E-4</v>
      </c>
      <c r="M153">
        <f t="shared" si="20"/>
        <v>1.2500000000000033E-6</v>
      </c>
      <c r="N153">
        <f t="shared" si="17"/>
        <v>1.1655011655011653</v>
      </c>
      <c r="O153">
        <f t="shared" si="18"/>
        <v>6.0095781966315091E-5</v>
      </c>
      <c r="P153">
        <f t="shared" si="19"/>
        <v>1.2500000000000033E-6</v>
      </c>
      <c r="T153">
        <f t="shared" si="24"/>
        <v>9.0166350000000009E-4</v>
      </c>
      <c r="U153">
        <f t="shared" si="25"/>
        <v>1.5027725000000002E-5</v>
      </c>
      <c r="W153">
        <f t="shared" si="26"/>
        <v>270.50475629783409</v>
      </c>
    </row>
    <row r="154" spans="1:23" x14ac:dyDescent="0.25">
      <c r="A154" s="70" t="s">
        <v>24</v>
      </c>
      <c r="B154" s="70">
        <v>8</v>
      </c>
      <c r="C154" s="118">
        <v>4</v>
      </c>
      <c r="D154" s="120">
        <f t="shared" si="23"/>
        <v>240</v>
      </c>
      <c r="E154" s="70" t="s">
        <v>66</v>
      </c>
      <c r="F154" s="70">
        <v>13</v>
      </c>
      <c r="G154" s="70">
        <v>15</v>
      </c>
      <c r="H154" s="70" t="s">
        <v>10</v>
      </c>
      <c r="I154" s="70">
        <v>1.13875E-2</v>
      </c>
      <c r="J154" s="70">
        <v>521</v>
      </c>
      <c r="K154" s="70">
        <f t="shared" si="21"/>
        <v>3.8743643999999996E-3</v>
      </c>
      <c r="L154">
        <f t="shared" si="22"/>
        <v>5.2099999999999998E-4</v>
      </c>
      <c r="M154">
        <f t="shared" si="20"/>
        <v>-3.7500000000000912E-7</v>
      </c>
      <c r="N154">
        <f t="shared" si="17"/>
        <v>1.3172338090010975</v>
      </c>
      <c r="O154">
        <f t="shared" si="18"/>
        <v>-2.0375834394902093E-5</v>
      </c>
      <c r="P154">
        <f t="shared" si="19"/>
        <v>-2.2500000000000005E-6</v>
      </c>
      <c r="T154">
        <f t="shared" si="24"/>
        <v>9.6859109999999991E-4</v>
      </c>
      <c r="U154">
        <f t="shared" si="25"/>
        <v>1.6143184999999997E-5</v>
      </c>
      <c r="W154">
        <f t="shared" si="26"/>
        <v>290.58345985808575</v>
      </c>
    </row>
    <row r="155" spans="1:23" x14ac:dyDescent="0.25">
      <c r="A155" s="70" t="s">
        <v>24</v>
      </c>
      <c r="B155" s="70">
        <v>8</v>
      </c>
      <c r="C155" s="118">
        <v>4</v>
      </c>
      <c r="D155" s="120">
        <f t="shared" si="23"/>
        <v>240</v>
      </c>
      <c r="E155" s="70" t="s">
        <v>65</v>
      </c>
      <c r="F155" s="70">
        <v>13</v>
      </c>
      <c r="G155" s="70">
        <v>150</v>
      </c>
      <c r="H155" s="70" t="s">
        <v>10</v>
      </c>
      <c r="I155" s="70">
        <v>1.7704999999999999E-2</v>
      </c>
      <c r="J155" s="70">
        <v>649</v>
      </c>
      <c r="K155" s="70">
        <f t="shared" si="21"/>
        <v>4.8262236000000003E-3</v>
      </c>
      <c r="L155">
        <f t="shared" si="22"/>
        <v>6.4899999999999995E-4</v>
      </c>
      <c r="M155">
        <f t="shared" si="20"/>
        <v>1.4999999999999999E-5</v>
      </c>
      <c r="N155">
        <f t="shared" si="17"/>
        <v>0.84721829991527819</v>
      </c>
      <c r="O155">
        <f t="shared" si="18"/>
        <v>5.2421307917976153E-4</v>
      </c>
      <c r="P155">
        <f t="shared" si="19"/>
        <v>3.2249999999999998E-5</v>
      </c>
      <c r="T155">
        <f t="shared" si="24"/>
        <v>1.2065559000000001E-3</v>
      </c>
      <c r="U155">
        <f t="shared" si="25"/>
        <v>2.0109265000000002E-5</v>
      </c>
      <c r="W155">
        <f t="shared" si="26"/>
        <v>361.97440585009144</v>
      </c>
    </row>
    <row r="156" spans="1:23" x14ac:dyDescent="0.25">
      <c r="A156" s="70" t="s">
        <v>24</v>
      </c>
      <c r="B156" s="70">
        <v>8</v>
      </c>
      <c r="C156" s="118">
        <v>4</v>
      </c>
      <c r="D156" s="120">
        <f t="shared" si="23"/>
        <v>240</v>
      </c>
      <c r="E156" s="70" t="s">
        <v>7</v>
      </c>
      <c r="F156" s="70">
        <v>26</v>
      </c>
      <c r="G156" s="70">
        <v>15</v>
      </c>
      <c r="H156" s="70" t="s">
        <v>10</v>
      </c>
      <c r="I156" s="70">
        <v>1.5352500000000003E-2</v>
      </c>
      <c r="J156" s="70">
        <v>525</v>
      </c>
      <c r="K156" s="70">
        <f t="shared" si="21"/>
        <v>3.9041100000000006E-3</v>
      </c>
      <c r="L156">
        <f t="shared" si="22"/>
        <v>5.2499999999999997E-4</v>
      </c>
      <c r="M156">
        <f t="shared" si="20"/>
        <v>-3.7500000000000912E-7</v>
      </c>
      <c r="N156">
        <f t="shared" si="17"/>
        <v>0.97703957010258891</v>
      </c>
      <c r="O156">
        <f t="shared" si="18"/>
        <v>-1.5113487325969554E-5</v>
      </c>
      <c r="P156">
        <f t="shared" si="19"/>
        <v>5.9999999999999832E-6</v>
      </c>
      <c r="T156">
        <f t="shared" si="24"/>
        <v>9.7602750000000014E-4</v>
      </c>
      <c r="U156">
        <f t="shared" si="25"/>
        <v>1.6267125000000004E-5</v>
      </c>
      <c r="W156">
        <f t="shared" si="26"/>
        <v>292.8144269203359</v>
      </c>
    </row>
    <row r="157" spans="1:23" x14ac:dyDescent="0.25">
      <c r="A157" s="70" t="s">
        <v>24</v>
      </c>
      <c r="B157" s="70">
        <v>8</v>
      </c>
      <c r="C157" s="118">
        <v>4</v>
      </c>
      <c r="D157" s="120">
        <f t="shared" si="23"/>
        <v>240</v>
      </c>
      <c r="E157" s="70" t="s">
        <v>69</v>
      </c>
      <c r="F157" s="70">
        <v>26</v>
      </c>
      <c r="G157" s="70">
        <v>150</v>
      </c>
      <c r="H157" s="70" t="s">
        <v>10</v>
      </c>
      <c r="I157" s="70">
        <v>2.1547500000000001E-2</v>
      </c>
      <c r="J157" s="70">
        <v>556</v>
      </c>
      <c r="K157" s="70">
        <f t="shared" si="21"/>
        <v>4.1346383999999996E-3</v>
      </c>
      <c r="L157">
        <f t="shared" si="22"/>
        <v>5.5599999999999996E-4</v>
      </c>
      <c r="M157">
        <f t="shared" si="20"/>
        <v>3.8749999999999993E-6</v>
      </c>
      <c r="N157">
        <f t="shared" si="17"/>
        <v>0.69613644274277753</v>
      </c>
      <c r="O157">
        <f t="shared" si="18"/>
        <v>1.1127237095301389E-4</v>
      </c>
      <c r="P157">
        <f t="shared" si="19"/>
        <v>1.1499999999999981E-5</v>
      </c>
      <c r="T157">
        <f t="shared" si="24"/>
        <v>1.0336595999999999E-3</v>
      </c>
      <c r="U157">
        <f t="shared" si="25"/>
        <v>1.7227659999999998E-5</v>
      </c>
      <c r="W157">
        <f t="shared" si="26"/>
        <v>310.10442165277476</v>
      </c>
    </row>
    <row r="158" spans="1:23" x14ac:dyDescent="0.25">
      <c r="A158" s="70" t="s">
        <v>24</v>
      </c>
      <c r="B158" s="70">
        <v>8</v>
      </c>
      <c r="C158" s="118">
        <v>4</v>
      </c>
      <c r="D158" s="120">
        <f t="shared" si="23"/>
        <v>240</v>
      </c>
      <c r="E158" s="70" t="s">
        <v>68</v>
      </c>
      <c r="F158" s="70">
        <v>34</v>
      </c>
      <c r="G158" s="70">
        <v>15</v>
      </c>
      <c r="H158" s="70" t="s">
        <v>10</v>
      </c>
      <c r="I158" s="70">
        <v>1.10525E-2</v>
      </c>
      <c r="J158" s="70">
        <v>511</v>
      </c>
      <c r="K158" s="70">
        <f t="shared" si="21"/>
        <v>3.8000003999999997E-3</v>
      </c>
      <c r="L158">
        <f t="shared" si="22"/>
        <v>5.1099999999999995E-4</v>
      </c>
      <c r="M158">
        <f t="shared" si="20"/>
        <v>-3.7500000000000098E-6</v>
      </c>
      <c r="N158">
        <f t="shared" si="17"/>
        <v>1.3571590137977834</v>
      </c>
      <c r="O158">
        <f t="shared" si="18"/>
        <v>-2.0993423584885106E-4</v>
      </c>
      <c r="P158">
        <f t="shared" si="19"/>
        <v>-2.5000000000000066E-6</v>
      </c>
      <c r="T158">
        <f t="shared" si="24"/>
        <v>9.5000009999999992E-4</v>
      </c>
      <c r="U158">
        <f t="shared" si="25"/>
        <v>1.5833334999999999E-5</v>
      </c>
      <c r="W158">
        <f t="shared" si="26"/>
        <v>285.00604220246032</v>
      </c>
    </row>
    <row r="159" spans="1:23" x14ac:dyDescent="0.25">
      <c r="A159" s="70" t="s">
        <v>24</v>
      </c>
      <c r="B159" s="70">
        <v>8</v>
      </c>
      <c r="C159" s="118">
        <v>4</v>
      </c>
      <c r="D159" s="120">
        <f t="shared" si="23"/>
        <v>240</v>
      </c>
      <c r="E159" s="70" t="s">
        <v>67</v>
      </c>
      <c r="F159" s="70">
        <v>34</v>
      </c>
      <c r="G159" s="70">
        <v>150</v>
      </c>
      <c r="H159" s="70" t="s">
        <v>10</v>
      </c>
      <c r="I159" s="70">
        <v>1.0512499999999998E-2</v>
      </c>
      <c r="J159" s="70">
        <v>506</v>
      </c>
      <c r="K159" s="70">
        <f t="shared" si="21"/>
        <v>3.7628183999999999E-3</v>
      </c>
      <c r="L159">
        <f t="shared" si="22"/>
        <v>5.0600000000000005E-4</v>
      </c>
      <c r="M159">
        <f t="shared" si="20"/>
        <v>5.0000000000001215E-7</v>
      </c>
      <c r="N159">
        <f t="shared" si="17"/>
        <v>1.4268727705112965</v>
      </c>
      <c r="O159">
        <f t="shared" si="18"/>
        <v>2.942906878122206E-5</v>
      </c>
      <c r="P159">
        <f t="shared" si="19"/>
        <v>-2.2500000000000005E-6</v>
      </c>
      <c r="T159">
        <f t="shared" si="24"/>
        <v>9.4070459999999999E-4</v>
      </c>
      <c r="U159">
        <f t="shared" si="25"/>
        <v>1.567841E-5</v>
      </c>
      <c r="W159">
        <f t="shared" si="26"/>
        <v>282.21733337464758</v>
      </c>
    </row>
    <row r="160" spans="1:23" x14ac:dyDescent="0.25">
      <c r="A160" s="70" t="s">
        <v>24</v>
      </c>
      <c r="B160" s="70">
        <v>8</v>
      </c>
      <c r="C160" s="118">
        <v>4</v>
      </c>
      <c r="D160" s="120">
        <f t="shared" si="23"/>
        <v>240</v>
      </c>
      <c r="E160" s="70" t="s">
        <v>64</v>
      </c>
      <c r="F160" s="70">
        <v>52</v>
      </c>
      <c r="G160" s="70">
        <v>15</v>
      </c>
      <c r="H160" s="70" t="s">
        <v>10</v>
      </c>
      <c r="I160" s="70">
        <v>1.0069999999999997E-2</v>
      </c>
      <c r="J160" s="70">
        <v>502</v>
      </c>
      <c r="K160" s="70">
        <f t="shared" si="21"/>
        <v>3.7330727999999999E-3</v>
      </c>
      <c r="L160">
        <f t="shared" si="22"/>
        <v>5.0199999999999995E-4</v>
      </c>
      <c r="M160">
        <f t="shared" si="20"/>
        <v>-2.5000000000000608E-7</v>
      </c>
      <c r="N160">
        <f t="shared" si="17"/>
        <v>1.4895729890764651</v>
      </c>
      <c r="O160">
        <f t="shared" si="18"/>
        <v>-1.5361126393376211E-5</v>
      </c>
      <c r="P160">
        <f t="shared" si="19"/>
        <v>-5.0000000000000131E-6</v>
      </c>
      <c r="T160">
        <f t="shared" si="24"/>
        <v>9.3326819999999997E-4</v>
      </c>
      <c r="U160">
        <f t="shared" si="25"/>
        <v>1.5554469999999999E-5</v>
      </c>
      <c r="W160">
        <f t="shared" si="26"/>
        <v>279.98636631239737</v>
      </c>
    </row>
    <row r="161" spans="1:23" x14ac:dyDescent="0.25">
      <c r="A161" s="70" t="s">
        <v>24</v>
      </c>
      <c r="B161" s="70">
        <v>8</v>
      </c>
      <c r="C161" s="118">
        <v>4</v>
      </c>
      <c r="D161" s="120">
        <f t="shared" si="23"/>
        <v>240</v>
      </c>
      <c r="E161" s="70" t="s">
        <v>63</v>
      </c>
      <c r="F161" s="70">
        <v>52</v>
      </c>
      <c r="G161" s="70">
        <v>150</v>
      </c>
      <c r="H161" s="70" t="s">
        <v>10</v>
      </c>
      <c r="I161" s="70">
        <v>1.5767500000000004E-2</v>
      </c>
      <c r="J161" s="70">
        <v>559</v>
      </c>
      <c r="K161" s="70">
        <f t="shared" si="21"/>
        <v>4.1569476000000005E-3</v>
      </c>
      <c r="L161">
        <f t="shared" si="22"/>
        <v>5.5900000000000004E-4</v>
      </c>
      <c r="M161">
        <f t="shared" si="20"/>
        <v>6.8750000000000045E-6</v>
      </c>
      <c r="N161">
        <f t="shared" si="17"/>
        <v>0.95132392579673353</v>
      </c>
      <c r="O161">
        <f t="shared" si="18"/>
        <v>2.6978785010214716E-4</v>
      </c>
      <c r="P161">
        <f t="shared" si="19"/>
        <v>1.6750000000000001E-5</v>
      </c>
      <c r="T161">
        <f t="shared" si="24"/>
        <v>1.0392369000000001E-3</v>
      </c>
      <c r="U161">
        <f t="shared" si="25"/>
        <v>1.7320615000000003E-5</v>
      </c>
      <c r="W161">
        <f t="shared" si="26"/>
        <v>311.77764694946239</v>
      </c>
    </row>
    <row r="162" spans="1:23" x14ac:dyDescent="0.25">
      <c r="A162" s="70" t="s">
        <v>25</v>
      </c>
      <c r="B162" s="70">
        <v>16</v>
      </c>
      <c r="C162" s="118">
        <v>8</v>
      </c>
      <c r="D162" s="120">
        <f t="shared" si="23"/>
        <v>480</v>
      </c>
      <c r="E162" s="70" t="s">
        <v>71</v>
      </c>
      <c r="F162" s="70">
        <v>11</v>
      </c>
      <c r="G162" s="70">
        <v>15</v>
      </c>
      <c r="H162" s="70" t="s">
        <v>72</v>
      </c>
      <c r="I162" s="70">
        <v>1.452E-2</v>
      </c>
      <c r="J162" s="70">
        <v>633</v>
      </c>
      <c r="K162" s="70">
        <f t="shared" si="21"/>
        <v>4.7072412000000001E-3</v>
      </c>
      <c r="L162">
        <f t="shared" si="22"/>
        <v>6.3299999999999999E-4</v>
      </c>
      <c r="M162">
        <f t="shared" ref="M162:M201" si="27">(L162-L2)/B162</f>
        <v>-4.3750000000000386E-7</v>
      </c>
      <c r="N162">
        <f t="shared" si="17"/>
        <v>1.0330578512396693</v>
      </c>
      <c r="O162">
        <f t="shared" si="18"/>
        <v>-1.8643350541822868E-5</v>
      </c>
      <c r="P162">
        <f t="shared" si="19"/>
        <v>-2.2500000000000005E-6</v>
      </c>
      <c r="T162">
        <f t="shared" si="24"/>
        <v>5.8840515000000001E-4</v>
      </c>
      <c r="U162">
        <f t="shared" si="25"/>
        <v>9.8067525000000008E-6</v>
      </c>
      <c r="W162">
        <f t="shared" si="26"/>
        <v>176.52526880054538</v>
      </c>
    </row>
    <row r="163" spans="1:23" x14ac:dyDescent="0.25">
      <c r="A163" s="70" t="s">
        <v>25</v>
      </c>
      <c r="B163" s="70">
        <v>16</v>
      </c>
      <c r="C163" s="118">
        <v>8</v>
      </c>
      <c r="D163" s="120">
        <f t="shared" si="23"/>
        <v>480</v>
      </c>
      <c r="E163" s="70" t="s">
        <v>70</v>
      </c>
      <c r="F163" s="70">
        <v>11</v>
      </c>
      <c r="G163" s="70">
        <v>150</v>
      </c>
      <c r="H163" s="70" t="s">
        <v>72</v>
      </c>
      <c r="I163" s="70">
        <v>1.2870000000000001E-2</v>
      </c>
      <c r="J163" s="70">
        <v>729</v>
      </c>
      <c r="K163" s="70">
        <f t="shared" si="21"/>
        <v>5.421135599999999E-3</v>
      </c>
      <c r="L163">
        <f t="shared" si="22"/>
        <v>7.2900000000000005E-4</v>
      </c>
      <c r="M163">
        <f t="shared" si="27"/>
        <v>-1.187499999999995E-6</v>
      </c>
      <c r="N163">
        <f t="shared" si="17"/>
        <v>1.1655011655011653</v>
      </c>
      <c r="O163">
        <f t="shared" si="18"/>
        <v>-5.7090992867998948E-5</v>
      </c>
      <c r="P163">
        <f t="shared" si="19"/>
        <v>-4.7499999999999935E-6</v>
      </c>
      <c r="T163">
        <f t="shared" si="24"/>
        <v>6.7764194999999988E-4</v>
      </c>
      <c r="U163">
        <f t="shared" si="25"/>
        <v>1.1294032499999998E-5</v>
      </c>
      <c r="W163">
        <f t="shared" si="26"/>
        <v>203.29687354754751</v>
      </c>
    </row>
    <row r="164" spans="1:23" x14ac:dyDescent="0.25">
      <c r="A164" s="70" t="s">
        <v>25</v>
      </c>
      <c r="B164" s="70">
        <v>16</v>
      </c>
      <c r="C164" s="118">
        <v>8</v>
      </c>
      <c r="D164" s="120">
        <f t="shared" si="23"/>
        <v>480</v>
      </c>
      <c r="E164" s="70" t="s">
        <v>66</v>
      </c>
      <c r="F164" s="70">
        <v>13</v>
      </c>
      <c r="G164" s="70">
        <v>15</v>
      </c>
      <c r="H164" s="70" t="s">
        <v>72</v>
      </c>
      <c r="I164" s="70">
        <v>1.13875E-2</v>
      </c>
      <c r="J164" s="70">
        <v>776</v>
      </c>
      <c r="K164" s="70">
        <f t="shared" si="21"/>
        <v>5.7706463999999992E-3</v>
      </c>
      <c r="L164">
        <f t="shared" si="22"/>
        <v>7.76E-4</v>
      </c>
      <c r="M164">
        <f t="shared" si="27"/>
        <v>8.125000000000001E-6</v>
      </c>
      <c r="N164">
        <f t="shared" si="17"/>
        <v>1.3172338090010975</v>
      </c>
      <c r="O164">
        <f t="shared" si="18"/>
        <v>4.4147641188953469E-4</v>
      </c>
      <c r="P164">
        <f t="shared" si="19"/>
        <v>9.3749999999999975E-6</v>
      </c>
      <c r="T164">
        <f t="shared" si="24"/>
        <v>7.213307999999999E-4</v>
      </c>
      <c r="U164">
        <f t="shared" si="25"/>
        <v>1.2022179999999998E-5</v>
      </c>
      <c r="W164">
        <f t="shared" si="26"/>
        <v>216.40380503826731</v>
      </c>
    </row>
    <row r="165" spans="1:23" x14ac:dyDescent="0.25">
      <c r="A165" s="70" t="s">
        <v>25</v>
      </c>
      <c r="B165" s="70">
        <v>16</v>
      </c>
      <c r="C165" s="118">
        <v>8</v>
      </c>
      <c r="D165" s="120">
        <f t="shared" si="23"/>
        <v>480</v>
      </c>
      <c r="E165" s="70" t="s">
        <v>65</v>
      </c>
      <c r="F165" s="70">
        <v>13</v>
      </c>
      <c r="G165" s="70">
        <v>150</v>
      </c>
      <c r="H165" s="70" t="s">
        <v>72</v>
      </c>
      <c r="I165" s="70">
        <v>1.7704999999999999E-2</v>
      </c>
      <c r="J165" s="70">
        <v>775</v>
      </c>
      <c r="K165" s="70">
        <f t="shared" si="21"/>
        <v>5.7632100000000004E-3</v>
      </c>
      <c r="L165">
        <f t="shared" si="22"/>
        <v>7.7499999999999997E-4</v>
      </c>
      <c r="M165">
        <f t="shared" si="27"/>
        <v>2.187499999999999E-6</v>
      </c>
      <c r="N165">
        <f t="shared" si="17"/>
        <v>0.84721829991527819</v>
      </c>
      <c r="O165">
        <f t="shared" si="18"/>
        <v>7.6447740713715199E-5</v>
      </c>
      <c r="P165">
        <f t="shared" si="19"/>
        <v>-5.4999999999999982E-6</v>
      </c>
      <c r="T165">
        <f t="shared" si="24"/>
        <v>7.2040125000000005E-4</v>
      </c>
      <c r="U165">
        <f t="shared" si="25"/>
        <v>1.2006687500000001E-5</v>
      </c>
      <c r="W165">
        <f t="shared" si="26"/>
        <v>216.12493415548602</v>
      </c>
    </row>
    <row r="166" spans="1:23" x14ac:dyDescent="0.25">
      <c r="A166" s="70" t="s">
        <v>25</v>
      </c>
      <c r="B166" s="70">
        <v>16</v>
      </c>
      <c r="C166" s="118">
        <v>8</v>
      </c>
      <c r="D166" s="120">
        <f t="shared" si="23"/>
        <v>480</v>
      </c>
      <c r="E166" s="70" t="s">
        <v>7</v>
      </c>
      <c r="F166" s="70">
        <v>26</v>
      </c>
      <c r="G166" s="70">
        <v>15</v>
      </c>
      <c r="H166" s="70" t="s">
        <v>72</v>
      </c>
      <c r="I166" s="70">
        <v>1.5352500000000003E-2</v>
      </c>
      <c r="J166" s="70">
        <v>747</v>
      </c>
      <c r="K166" s="70">
        <f t="shared" si="21"/>
        <v>5.5549908000000004E-3</v>
      </c>
      <c r="L166">
        <f t="shared" si="22"/>
        <v>7.4700000000000005E-4</v>
      </c>
      <c r="M166">
        <f t="shared" si="27"/>
        <v>7.7500000000000054E-6</v>
      </c>
      <c r="N166">
        <f t="shared" si="17"/>
        <v>0.97703957010258891</v>
      </c>
      <c r="O166">
        <f t="shared" si="18"/>
        <v>3.1234540473669675E-4</v>
      </c>
      <c r="P166">
        <f t="shared" si="19"/>
        <v>1.1125000000000013E-5</v>
      </c>
      <c r="T166">
        <f t="shared" si="24"/>
        <v>6.9437385000000005E-4</v>
      </c>
      <c r="U166">
        <f t="shared" si="25"/>
        <v>1.15728975E-5</v>
      </c>
      <c r="W166">
        <f t="shared" si="26"/>
        <v>208.3165494376104</v>
      </c>
    </row>
    <row r="167" spans="1:23" x14ac:dyDescent="0.25">
      <c r="A167" s="70" t="s">
        <v>25</v>
      </c>
      <c r="B167" s="70">
        <v>16</v>
      </c>
      <c r="C167" s="118">
        <v>8</v>
      </c>
      <c r="D167" s="120">
        <f t="shared" si="23"/>
        <v>480</v>
      </c>
      <c r="E167" s="70" t="s">
        <v>69</v>
      </c>
      <c r="F167" s="70">
        <v>26</v>
      </c>
      <c r="G167" s="70">
        <v>150</v>
      </c>
      <c r="H167" s="70" t="s">
        <v>72</v>
      </c>
      <c r="I167" s="70">
        <v>2.1547500000000001E-2</v>
      </c>
      <c r="J167" s="70">
        <v>719</v>
      </c>
      <c r="K167" s="70">
        <f t="shared" si="21"/>
        <v>5.3467715999999995E-3</v>
      </c>
      <c r="L167">
        <f t="shared" si="22"/>
        <v>7.1900000000000002E-4</v>
      </c>
      <c r="M167">
        <f t="shared" si="27"/>
        <v>1.2500000000000304E-7</v>
      </c>
      <c r="N167">
        <f t="shared" si="17"/>
        <v>0.69613644274277753</v>
      </c>
      <c r="O167">
        <f t="shared" si="18"/>
        <v>3.589431321065052E-6</v>
      </c>
      <c r="P167">
        <f t="shared" si="19"/>
        <v>-5.7499999999999907E-6</v>
      </c>
      <c r="T167">
        <f t="shared" si="24"/>
        <v>6.6834644999999994E-4</v>
      </c>
      <c r="U167">
        <f t="shared" si="25"/>
        <v>1.1139107499999999E-5</v>
      </c>
      <c r="W167">
        <f t="shared" si="26"/>
        <v>200.50816471973476</v>
      </c>
    </row>
    <row r="168" spans="1:23" x14ac:dyDescent="0.25">
      <c r="A168" s="70" t="s">
        <v>25</v>
      </c>
      <c r="B168" s="70">
        <v>16</v>
      </c>
      <c r="C168" s="118">
        <v>8</v>
      </c>
      <c r="D168" s="120">
        <f t="shared" si="23"/>
        <v>480</v>
      </c>
      <c r="E168" s="70" t="s">
        <v>68</v>
      </c>
      <c r="F168" s="70">
        <v>34</v>
      </c>
      <c r="G168" s="70">
        <v>15</v>
      </c>
      <c r="H168" s="70" t="s">
        <v>72</v>
      </c>
      <c r="I168" s="70">
        <v>1.10525E-2</v>
      </c>
      <c r="J168" s="70">
        <v>767</v>
      </c>
      <c r="K168" s="70">
        <f t="shared" si="21"/>
        <v>5.7037188000000003E-3</v>
      </c>
      <c r="L168">
        <f t="shared" si="22"/>
        <v>7.67E-4</v>
      </c>
      <c r="M168">
        <f t="shared" si="27"/>
        <v>4.5625000000000025E-6</v>
      </c>
      <c r="N168">
        <f t="shared" si="17"/>
        <v>1.3571590137977834</v>
      </c>
      <c r="O168">
        <f t="shared" si="18"/>
        <v>2.5541998694943489E-4</v>
      </c>
      <c r="P168">
        <f t="shared" si="19"/>
        <v>-2.2500000000000005E-6</v>
      </c>
      <c r="T168">
        <f t="shared" si="24"/>
        <v>7.1296485000000003E-4</v>
      </c>
      <c r="U168">
        <f t="shared" si="25"/>
        <v>1.1882747500000001E-5</v>
      </c>
      <c r="W168">
        <f t="shared" si="26"/>
        <v>213.89396709323586</v>
      </c>
    </row>
    <row r="169" spans="1:23" x14ac:dyDescent="0.25">
      <c r="A169" s="70" t="s">
        <v>25</v>
      </c>
      <c r="B169" s="70">
        <v>16</v>
      </c>
      <c r="C169" s="118">
        <v>8</v>
      </c>
      <c r="D169" s="120">
        <f t="shared" si="23"/>
        <v>480</v>
      </c>
      <c r="E169" s="70" t="s">
        <v>67</v>
      </c>
      <c r="F169" s="70">
        <v>34</v>
      </c>
      <c r="G169" s="70">
        <v>150</v>
      </c>
      <c r="H169" s="70" t="s">
        <v>72</v>
      </c>
      <c r="I169" s="70">
        <v>1.0512499999999998E-2</v>
      </c>
      <c r="J169" s="70">
        <v>694</v>
      </c>
      <c r="K169" s="70">
        <f t="shared" si="21"/>
        <v>5.1608616000000003E-3</v>
      </c>
      <c r="L169">
        <f t="shared" si="22"/>
        <v>6.9399999999999996E-4</v>
      </c>
      <c r="M169">
        <f t="shared" si="27"/>
        <v>6.8749999999999638E-7</v>
      </c>
      <c r="N169">
        <f t="shared" si="17"/>
        <v>1.4268727705112965</v>
      </c>
      <c r="O169">
        <f t="shared" si="18"/>
        <v>4.046496957417914E-5</v>
      </c>
      <c r="P169">
        <f t="shared" si="19"/>
        <v>-4.8750000000000101E-6</v>
      </c>
      <c r="T169">
        <f t="shared" si="24"/>
        <v>6.4510770000000004E-4</v>
      </c>
      <c r="U169">
        <f t="shared" si="25"/>
        <v>1.0751795000000001E-5</v>
      </c>
      <c r="W169">
        <f t="shared" si="26"/>
        <v>193.53639265020297</v>
      </c>
    </row>
    <row r="170" spans="1:23" x14ac:dyDescent="0.25">
      <c r="A170" s="70" t="s">
        <v>25</v>
      </c>
      <c r="B170" s="70">
        <v>16</v>
      </c>
      <c r="C170" s="118">
        <v>8</v>
      </c>
      <c r="D170" s="120">
        <f t="shared" si="23"/>
        <v>480</v>
      </c>
      <c r="E170" s="70" t="s">
        <v>64</v>
      </c>
      <c r="F170" s="70">
        <v>52</v>
      </c>
      <c r="G170" s="70">
        <v>15</v>
      </c>
      <c r="H170" s="70" t="s">
        <v>72</v>
      </c>
      <c r="I170" s="70">
        <v>1.0069999999999997E-2</v>
      </c>
      <c r="J170" s="70">
        <v>634</v>
      </c>
      <c r="K170" s="70">
        <f t="shared" si="21"/>
        <v>4.7146776000000007E-3</v>
      </c>
      <c r="L170">
        <f t="shared" si="22"/>
        <v>6.3400000000000001E-4</v>
      </c>
      <c r="M170">
        <f t="shared" si="27"/>
        <v>4.6874999999999987E-6</v>
      </c>
      <c r="N170">
        <f t="shared" si="17"/>
        <v>1.4895729890764651</v>
      </c>
      <c r="O170">
        <f t="shared" si="18"/>
        <v>2.8802111987579691E-4</v>
      </c>
      <c r="P170">
        <f t="shared" si="19"/>
        <v>7.6249999999999956E-6</v>
      </c>
      <c r="T170">
        <f t="shared" si="24"/>
        <v>5.8933470000000008E-4</v>
      </c>
      <c r="U170">
        <f t="shared" si="25"/>
        <v>9.822245000000002E-6</v>
      </c>
      <c r="W170">
        <f t="shared" si="26"/>
        <v>176.80413968332664</v>
      </c>
    </row>
    <row r="171" spans="1:23" x14ac:dyDescent="0.25">
      <c r="A171" s="70" t="s">
        <v>25</v>
      </c>
      <c r="B171" s="70">
        <v>16</v>
      </c>
      <c r="C171" s="118">
        <v>8</v>
      </c>
      <c r="D171" s="120">
        <f t="shared" si="23"/>
        <v>480</v>
      </c>
      <c r="E171" s="70" t="s">
        <v>63</v>
      </c>
      <c r="F171" s="70">
        <v>52</v>
      </c>
      <c r="G171" s="70">
        <v>150</v>
      </c>
      <c r="H171" s="70" t="s">
        <v>72</v>
      </c>
      <c r="I171" s="70">
        <v>1.5767500000000004E-2</v>
      </c>
      <c r="J171" s="70">
        <v>664</v>
      </c>
      <c r="K171" s="70">
        <f t="shared" si="21"/>
        <v>4.9377696E-3</v>
      </c>
      <c r="L171">
        <f t="shared" si="22"/>
        <v>6.6399999999999999E-4</v>
      </c>
      <c r="M171">
        <f t="shared" si="27"/>
        <v>4.3749999999999979E-6</v>
      </c>
      <c r="N171">
        <f t="shared" ref="N171:N234" si="28">0.015/I171</f>
        <v>0.95132392579673353</v>
      </c>
      <c r="O171">
        <f t="shared" ref="O171:O234" si="29">N171*O$2*M171</f>
        <v>1.7168317733772982E-4</v>
      </c>
      <c r="P171">
        <f t="shared" ref="P171:P234" si="30">(L171-L131)/(B171-B131)</f>
        <v>4.1249999999999918E-6</v>
      </c>
      <c r="T171">
        <f t="shared" si="24"/>
        <v>6.1722120000000001E-4</v>
      </c>
      <c r="U171">
        <f t="shared" si="25"/>
        <v>1.028702E-5</v>
      </c>
      <c r="W171">
        <f t="shared" si="26"/>
        <v>185.1702661667648</v>
      </c>
    </row>
    <row r="172" spans="1:23" x14ac:dyDescent="0.25">
      <c r="A172" s="70" t="s">
        <v>25</v>
      </c>
      <c r="B172" s="70">
        <v>16</v>
      </c>
      <c r="C172" s="118">
        <v>8</v>
      </c>
      <c r="D172" s="120">
        <f t="shared" si="23"/>
        <v>480</v>
      </c>
      <c r="E172" s="70" t="s">
        <v>71</v>
      </c>
      <c r="F172" s="70">
        <v>11</v>
      </c>
      <c r="G172" s="70">
        <v>15</v>
      </c>
      <c r="H172" s="70" t="s">
        <v>74</v>
      </c>
      <c r="I172" s="70">
        <v>1.452E-2</v>
      </c>
      <c r="J172" s="70">
        <v>460</v>
      </c>
      <c r="K172" s="70">
        <f t="shared" si="21"/>
        <v>3.4207439999999999E-3</v>
      </c>
      <c r="L172">
        <f t="shared" si="22"/>
        <v>4.6000000000000001E-4</v>
      </c>
      <c r="M172">
        <f t="shared" si="27"/>
        <v>-4.0624999999999971E-6</v>
      </c>
      <c r="N172">
        <f t="shared" si="28"/>
        <v>1.0330578512396693</v>
      </c>
      <c r="O172">
        <f t="shared" si="29"/>
        <v>-1.7311682645978211E-4</v>
      </c>
      <c r="P172">
        <f t="shared" si="30"/>
        <v>6.5000000000000021E-6</v>
      </c>
      <c r="T172">
        <f t="shared" si="24"/>
        <v>4.2759299999999998E-4</v>
      </c>
      <c r="U172">
        <f t="shared" si="25"/>
        <v>7.1265499999999996E-6</v>
      </c>
      <c r="W172">
        <f t="shared" si="26"/>
        <v>128.28060607938525</v>
      </c>
    </row>
    <row r="173" spans="1:23" x14ac:dyDescent="0.25">
      <c r="A173" s="70" t="s">
        <v>25</v>
      </c>
      <c r="B173" s="70">
        <v>16</v>
      </c>
      <c r="C173" s="118">
        <v>8</v>
      </c>
      <c r="D173" s="120">
        <f t="shared" si="23"/>
        <v>480</v>
      </c>
      <c r="E173" s="70" t="s">
        <v>70</v>
      </c>
      <c r="F173" s="70">
        <v>11</v>
      </c>
      <c r="G173" s="70">
        <v>150</v>
      </c>
      <c r="H173" s="70" t="s">
        <v>74</v>
      </c>
      <c r="I173" s="70">
        <v>1.2870000000000001E-2</v>
      </c>
      <c r="J173" s="70">
        <v>491</v>
      </c>
      <c r="K173" s="70">
        <f t="shared" si="21"/>
        <v>3.6512723999999998E-3</v>
      </c>
      <c r="L173">
        <f t="shared" si="22"/>
        <v>4.9100000000000001E-4</v>
      </c>
      <c r="M173">
        <f t="shared" si="27"/>
        <v>6.2500000000000164E-7</v>
      </c>
      <c r="N173">
        <f t="shared" si="28"/>
        <v>1.1655011655011653</v>
      </c>
      <c r="O173">
        <f t="shared" si="29"/>
        <v>3.0047890983157546E-5</v>
      </c>
      <c r="P173">
        <f t="shared" si="30"/>
        <v>1.000000000000004E-6</v>
      </c>
      <c r="T173">
        <f t="shared" si="24"/>
        <v>4.5640904999999998E-4</v>
      </c>
      <c r="U173">
        <f t="shared" si="25"/>
        <v>7.6068174999999993E-6</v>
      </c>
      <c r="W173">
        <f t="shared" si="26"/>
        <v>136.92560344560471</v>
      </c>
    </row>
    <row r="174" spans="1:23" x14ac:dyDescent="0.25">
      <c r="A174" s="70" t="s">
        <v>25</v>
      </c>
      <c r="B174" s="70">
        <v>16</v>
      </c>
      <c r="C174" s="118">
        <v>8</v>
      </c>
      <c r="D174" s="120">
        <f t="shared" si="23"/>
        <v>480</v>
      </c>
      <c r="E174" s="70" t="s">
        <v>66</v>
      </c>
      <c r="F174" s="70">
        <v>13</v>
      </c>
      <c r="G174" s="70">
        <v>15</v>
      </c>
      <c r="H174" s="70" t="s">
        <v>74</v>
      </c>
      <c r="I174" s="70">
        <v>1.13875E-2</v>
      </c>
      <c r="J174" s="70">
        <v>559</v>
      </c>
      <c r="K174" s="70">
        <f t="shared" si="21"/>
        <v>4.1569476000000005E-3</v>
      </c>
      <c r="L174">
        <f t="shared" si="22"/>
        <v>5.5900000000000004E-4</v>
      </c>
      <c r="M174">
        <f t="shared" si="27"/>
        <v>2.437500000000005E-6</v>
      </c>
      <c r="N174">
        <f t="shared" si="28"/>
        <v>1.3172338090010975</v>
      </c>
      <c r="O174">
        <f t="shared" si="29"/>
        <v>1.3244292356686066E-4</v>
      </c>
      <c r="P174">
        <f t="shared" si="30"/>
        <v>-1.7124999999999996E-5</v>
      </c>
      <c r="T174">
        <f t="shared" si="24"/>
        <v>5.1961845000000006E-4</v>
      </c>
      <c r="U174">
        <f t="shared" si="25"/>
        <v>8.6603075000000013E-6</v>
      </c>
      <c r="W174">
        <f t="shared" si="26"/>
        <v>155.8888234747312</v>
      </c>
    </row>
    <row r="175" spans="1:23" x14ac:dyDescent="0.25">
      <c r="A175" s="70" t="s">
        <v>25</v>
      </c>
      <c r="B175" s="70">
        <v>16</v>
      </c>
      <c r="C175" s="118">
        <v>8</v>
      </c>
      <c r="D175" s="120">
        <f t="shared" si="23"/>
        <v>480</v>
      </c>
      <c r="E175" s="70" t="s">
        <v>65</v>
      </c>
      <c r="F175" s="70">
        <v>13</v>
      </c>
      <c r="G175" s="70">
        <v>150</v>
      </c>
      <c r="H175" s="70" t="s">
        <v>74</v>
      </c>
      <c r="I175" s="70">
        <v>1.7704999999999999E-2</v>
      </c>
      <c r="J175" s="70">
        <v>617</v>
      </c>
      <c r="K175" s="70">
        <f t="shared" si="21"/>
        <v>4.5882588000000007E-3</v>
      </c>
      <c r="L175">
        <f t="shared" si="22"/>
        <v>6.1700000000000004E-4</v>
      </c>
      <c r="M175">
        <f t="shared" si="27"/>
        <v>4.6875000000000055E-6</v>
      </c>
      <c r="N175">
        <f t="shared" si="28"/>
        <v>0.84721829991527819</v>
      </c>
      <c r="O175">
        <f t="shared" si="29"/>
        <v>1.638165872436757E-4</v>
      </c>
      <c r="P175">
        <f t="shared" si="30"/>
        <v>4.8750000000000101E-6</v>
      </c>
      <c r="T175">
        <f t="shared" si="24"/>
        <v>5.7353235000000009E-4</v>
      </c>
      <c r="U175">
        <f t="shared" si="25"/>
        <v>9.5588725000000007E-6</v>
      </c>
      <c r="W175">
        <f t="shared" si="26"/>
        <v>172.063334676045</v>
      </c>
    </row>
    <row r="176" spans="1:23" x14ac:dyDescent="0.25">
      <c r="A176" s="70" t="s">
        <v>25</v>
      </c>
      <c r="B176" s="70">
        <v>16</v>
      </c>
      <c r="C176" s="118">
        <v>8</v>
      </c>
      <c r="D176" s="120">
        <f t="shared" si="23"/>
        <v>480</v>
      </c>
      <c r="E176" s="70" t="s">
        <v>7</v>
      </c>
      <c r="F176" s="70">
        <v>26</v>
      </c>
      <c r="G176" s="70">
        <v>15</v>
      </c>
      <c r="H176" s="70" t="s">
        <v>74</v>
      </c>
      <c r="I176" s="70">
        <v>1.5352500000000003E-2</v>
      </c>
      <c r="J176" s="70">
        <v>696</v>
      </c>
      <c r="K176" s="70">
        <f t="shared" si="21"/>
        <v>5.1757343999999997E-3</v>
      </c>
      <c r="L176">
        <f t="shared" si="22"/>
        <v>6.96E-4</v>
      </c>
      <c r="M176">
        <f t="shared" si="27"/>
        <v>1.2312500000000001E-5</v>
      </c>
      <c r="N176">
        <f t="shared" si="28"/>
        <v>0.97703957010258891</v>
      </c>
      <c r="O176">
        <f t="shared" si="29"/>
        <v>4.9622616720265494E-4</v>
      </c>
      <c r="P176">
        <f t="shared" si="30"/>
        <v>1.9000000000000001E-5</v>
      </c>
      <c r="T176">
        <f t="shared" si="24"/>
        <v>6.4696679999999996E-4</v>
      </c>
      <c r="U176">
        <f t="shared" si="25"/>
        <v>1.078278E-5</v>
      </c>
      <c r="W176">
        <f t="shared" si="26"/>
        <v>194.09413441576552</v>
      </c>
    </row>
    <row r="177" spans="1:23" x14ac:dyDescent="0.25">
      <c r="A177" s="70" t="s">
        <v>25</v>
      </c>
      <c r="B177" s="70">
        <v>16</v>
      </c>
      <c r="C177" s="118">
        <v>8</v>
      </c>
      <c r="D177" s="120">
        <f t="shared" si="23"/>
        <v>480</v>
      </c>
      <c r="E177" s="70" t="s">
        <v>69</v>
      </c>
      <c r="F177" s="70">
        <v>26</v>
      </c>
      <c r="G177" s="70">
        <v>150</v>
      </c>
      <c r="H177" s="70" t="s">
        <v>74</v>
      </c>
      <c r="I177" s="70">
        <v>2.1547500000000001E-2</v>
      </c>
      <c r="J177" s="70">
        <v>528</v>
      </c>
      <c r="K177" s="70">
        <f t="shared" si="21"/>
        <v>3.9264192000000005E-3</v>
      </c>
      <c r="L177">
        <f t="shared" si="22"/>
        <v>5.2800000000000004E-4</v>
      </c>
      <c r="M177">
        <f t="shared" si="27"/>
        <v>2.5625000000000013E-6</v>
      </c>
      <c r="N177">
        <f t="shared" si="28"/>
        <v>0.69613644274277753</v>
      </c>
      <c r="O177">
        <f t="shared" si="29"/>
        <v>7.3583342081831818E-5</v>
      </c>
      <c r="P177">
        <f t="shared" si="30"/>
        <v>5.625000000000008E-6</v>
      </c>
      <c r="T177">
        <f t="shared" si="24"/>
        <v>4.9080240000000006E-4</v>
      </c>
      <c r="U177">
        <f t="shared" si="25"/>
        <v>8.1800400000000007E-6</v>
      </c>
      <c r="W177">
        <f t="shared" si="26"/>
        <v>147.24382610851177</v>
      </c>
    </row>
    <row r="178" spans="1:23" x14ac:dyDescent="0.25">
      <c r="A178" s="70" t="s">
        <v>25</v>
      </c>
      <c r="B178" s="70">
        <v>16</v>
      </c>
      <c r="C178" s="118">
        <v>8</v>
      </c>
      <c r="D178" s="120">
        <f t="shared" si="23"/>
        <v>480</v>
      </c>
      <c r="E178" s="70" t="s">
        <v>68</v>
      </c>
      <c r="F178" s="70">
        <v>34</v>
      </c>
      <c r="G178" s="70">
        <v>15</v>
      </c>
      <c r="H178" s="70" t="s">
        <v>74</v>
      </c>
      <c r="I178" s="70">
        <v>1.10525E-2</v>
      </c>
      <c r="J178" s="70">
        <v>509</v>
      </c>
      <c r="K178" s="70">
        <f t="shared" si="21"/>
        <v>3.7851275999999994E-3</v>
      </c>
      <c r="L178">
        <f t="shared" si="22"/>
        <v>5.0900000000000001E-4</v>
      </c>
      <c r="M178">
        <f t="shared" si="27"/>
        <v>-3.1250000000000082E-7</v>
      </c>
      <c r="N178">
        <f t="shared" si="28"/>
        <v>1.3571590137977834</v>
      </c>
      <c r="O178">
        <f t="shared" si="29"/>
        <v>-1.7494519654070919E-5</v>
      </c>
      <c r="P178">
        <f t="shared" si="30"/>
        <v>-1.2749999999999998E-5</v>
      </c>
      <c r="T178">
        <f t="shared" si="24"/>
        <v>4.7314094999999993E-4</v>
      </c>
      <c r="U178">
        <f t="shared" si="25"/>
        <v>7.8856824999999985E-6</v>
      </c>
      <c r="W178">
        <f t="shared" si="26"/>
        <v>141.94527933566761</v>
      </c>
    </row>
    <row r="179" spans="1:23" x14ac:dyDescent="0.25">
      <c r="A179" s="70" t="s">
        <v>25</v>
      </c>
      <c r="B179" s="70">
        <v>16</v>
      </c>
      <c r="C179" s="118">
        <v>8</v>
      </c>
      <c r="D179" s="120">
        <f t="shared" si="23"/>
        <v>480</v>
      </c>
      <c r="E179" s="70" t="s">
        <v>67</v>
      </c>
      <c r="F179" s="70">
        <v>34</v>
      </c>
      <c r="G179" s="70">
        <v>150</v>
      </c>
      <c r="H179" s="70" t="s">
        <v>74</v>
      </c>
      <c r="I179" s="70">
        <v>1.0512499999999998E-2</v>
      </c>
      <c r="J179" s="70">
        <v>495</v>
      </c>
      <c r="K179" s="70">
        <f t="shared" si="21"/>
        <v>3.6810179999999999E-3</v>
      </c>
      <c r="L179">
        <f t="shared" si="22"/>
        <v>4.95E-4</v>
      </c>
      <c r="M179">
        <f t="shared" si="27"/>
        <v>-5.6250000000000012E-7</v>
      </c>
      <c r="N179">
        <f t="shared" si="28"/>
        <v>1.4268727705112965</v>
      </c>
      <c r="O179">
        <f t="shared" si="29"/>
        <v>-3.3107702378874023E-5</v>
      </c>
      <c r="P179">
        <f t="shared" si="30"/>
        <v>1.2500000000000304E-7</v>
      </c>
      <c r="T179">
        <f t="shared" si="24"/>
        <v>4.6012724999999998E-4</v>
      </c>
      <c r="U179">
        <f t="shared" si="25"/>
        <v>7.6687874999999993E-6</v>
      </c>
      <c r="W179">
        <f t="shared" si="26"/>
        <v>138.04108697672979</v>
      </c>
    </row>
    <row r="180" spans="1:23" x14ac:dyDescent="0.25">
      <c r="A180" s="70" t="s">
        <v>25</v>
      </c>
      <c r="B180" s="70">
        <v>16</v>
      </c>
      <c r="C180" s="118">
        <v>8</v>
      </c>
      <c r="D180" s="120">
        <f t="shared" si="23"/>
        <v>480</v>
      </c>
      <c r="E180" s="70" t="s">
        <v>64</v>
      </c>
      <c r="F180" s="70">
        <v>52</v>
      </c>
      <c r="G180" s="70">
        <v>15</v>
      </c>
      <c r="H180" s="70" t="s">
        <v>74</v>
      </c>
      <c r="I180" s="70">
        <v>1.0069999999999997E-2</v>
      </c>
      <c r="J180" s="70">
        <v>573</v>
      </c>
      <c r="K180" s="70">
        <f t="shared" si="21"/>
        <v>4.2610571999999996E-3</v>
      </c>
      <c r="L180">
        <f t="shared" si="22"/>
        <v>5.7300000000000005E-4</v>
      </c>
      <c r="M180">
        <f t="shared" si="27"/>
        <v>7.6250000000000024E-6</v>
      </c>
      <c r="N180">
        <f t="shared" si="28"/>
        <v>1.4895729890764651</v>
      </c>
      <c r="O180">
        <f t="shared" si="29"/>
        <v>4.6851435499796322E-4</v>
      </c>
      <c r="P180">
        <f t="shared" si="30"/>
        <v>1.0625000000000008E-5</v>
      </c>
      <c r="T180">
        <f t="shared" si="24"/>
        <v>5.3263214999999995E-4</v>
      </c>
      <c r="U180">
        <f t="shared" si="25"/>
        <v>8.8772024999999988E-6</v>
      </c>
      <c r="W180">
        <f t="shared" si="26"/>
        <v>159.79301583366902</v>
      </c>
    </row>
    <row r="181" spans="1:23" x14ac:dyDescent="0.25">
      <c r="A181" s="70" t="s">
        <v>25</v>
      </c>
      <c r="B181" s="70">
        <v>16</v>
      </c>
      <c r="C181" s="118">
        <v>8</v>
      </c>
      <c r="D181" s="120">
        <f t="shared" si="23"/>
        <v>480</v>
      </c>
      <c r="E181" s="70" t="s">
        <v>63</v>
      </c>
      <c r="F181" s="70">
        <v>52</v>
      </c>
      <c r="G181" s="70">
        <v>150</v>
      </c>
      <c r="H181" s="70" t="s">
        <v>74</v>
      </c>
      <c r="I181" s="70">
        <v>1.5767500000000004E-2</v>
      </c>
      <c r="J181" s="70">
        <v>529</v>
      </c>
      <c r="K181" s="70">
        <f t="shared" si="21"/>
        <v>3.9338555999999993E-3</v>
      </c>
      <c r="L181">
        <f t="shared" si="22"/>
        <v>5.2899999999999996E-4</v>
      </c>
      <c r="M181">
        <f t="shared" si="27"/>
        <v>1.2499999999999965E-6</v>
      </c>
      <c r="N181">
        <f t="shared" si="28"/>
        <v>0.95132392579673353</v>
      </c>
      <c r="O181">
        <f t="shared" si="29"/>
        <v>4.9052336382208401E-5</v>
      </c>
      <c r="P181">
        <f t="shared" si="30"/>
        <v>3.7499999999999556E-7</v>
      </c>
      <c r="T181">
        <f t="shared" si="24"/>
        <v>4.9173194999999992E-4</v>
      </c>
      <c r="U181">
        <f t="shared" si="25"/>
        <v>8.1955324999999986E-6</v>
      </c>
      <c r="W181">
        <f t="shared" si="26"/>
        <v>147.52269699129306</v>
      </c>
    </row>
    <row r="182" spans="1:23" x14ac:dyDescent="0.25">
      <c r="A182" s="70" t="s">
        <v>25</v>
      </c>
      <c r="B182" s="70">
        <v>16</v>
      </c>
      <c r="C182" s="118">
        <v>8</v>
      </c>
      <c r="D182" s="120">
        <f t="shared" si="23"/>
        <v>480</v>
      </c>
      <c r="E182" s="70" t="s">
        <v>71</v>
      </c>
      <c r="F182" s="70">
        <v>11</v>
      </c>
      <c r="G182" s="70">
        <v>15</v>
      </c>
      <c r="H182" s="70" t="s">
        <v>92</v>
      </c>
      <c r="I182" s="70">
        <v>1.452E-2</v>
      </c>
      <c r="J182" s="70">
        <v>576</v>
      </c>
      <c r="K182" s="70">
        <f t="shared" si="21"/>
        <v>4.2833663999999995E-3</v>
      </c>
      <c r="L182">
        <f t="shared" si="22"/>
        <v>5.7600000000000001E-4</v>
      </c>
      <c r="M182">
        <f t="shared" si="27"/>
        <v>1.6875000000000004E-6</v>
      </c>
      <c r="N182">
        <f t="shared" si="28"/>
        <v>1.0330578512396693</v>
      </c>
      <c r="O182">
        <f t="shared" si="29"/>
        <v>7.1910066375601868E-5</v>
      </c>
      <c r="P182">
        <f t="shared" si="30"/>
        <v>2.2500000000000005E-6</v>
      </c>
      <c r="T182">
        <f t="shared" si="24"/>
        <v>5.3542079999999994E-4</v>
      </c>
      <c r="U182">
        <f t="shared" si="25"/>
        <v>8.9236799999999992E-6</v>
      </c>
      <c r="W182">
        <f t="shared" si="26"/>
        <v>160.62962848201283</v>
      </c>
    </row>
    <row r="183" spans="1:23" x14ac:dyDescent="0.25">
      <c r="A183" s="70" t="s">
        <v>25</v>
      </c>
      <c r="B183" s="70">
        <v>16</v>
      </c>
      <c r="C183" s="118">
        <v>8</v>
      </c>
      <c r="D183" s="120">
        <f t="shared" si="23"/>
        <v>480</v>
      </c>
      <c r="E183" s="70" t="s">
        <v>70</v>
      </c>
      <c r="F183" s="70">
        <v>11</v>
      </c>
      <c r="G183" s="70">
        <v>150</v>
      </c>
      <c r="H183" s="70" t="s">
        <v>92</v>
      </c>
      <c r="I183" s="70">
        <v>1.2870000000000001E-2</v>
      </c>
      <c r="J183" s="70">
        <v>596</v>
      </c>
      <c r="K183" s="70">
        <f t="shared" si="21"/>
        <v>4.4320943999999994E-3</v>
      </c>
      <c r="L183">
        <f t="shared" si="22"/>
        <v>5.9599999999999996E-4</v>
      </c>
      <c r="M183">
        <f t="shared" si="27"/>
        <v>3.9999999999999956E-6</v>
      </c>
      <c r="N183">
        <f t="shared" si="28"/>
        <v>1.1655011655011653</v>
      </c>
      <c r="O183">
        <f t="shared" si="29"/>
        <v>1.9230650229220758E-4</v>
      </c>
      <c r="P183">
        <f t="shared" si="30"/>
        <v>1.8749999999999914E-6</v>
      </c>
      <c r="T183">
        <f t="shared" si="24"/>
        <v>5.5401179999999993E-4</v>
      </c>
      <c r="U183">
        <f t="shared" si="25"/>
        <v>9.2335299999999993E-6</v>
      </c>
      <c r="W183">
        <f t="shared" si="26"/>
        <v>166.20704613763829</v>
      </c>
    </row>
    <row r="184" spans="1:23" x14ac:dyDescent="0.25">
      <c r="A184" s="70" t="s">
        <v>25</v>
      </c>
      <c r="B184" s="70">
        <v>16</v>
      </c>
      <c r="C184" s="118">
        <v>8</v>
      </c>
      <c r="D184" s="120">
        <f t="shared" si="23"/>
        <v>480</v>
      </c>
      <c r="E184" s="70" t="s">
        <v>66</v>
      </c>
      <c r="F184" s="70">
        <v>13</v>
      </c>
      <c r="G184" s="70">
        <v>15</v>
      </c>
      <c r="H184" s="70" t="s">
        <v>92</v>
      </c>
      <c r="I184" s="70">
        <v>1.13875E-2</v>
      </c>
      <c r="J184" s="70">
        <v>566</v>
      </c>
      <c r="K184" s="70">
        <f t="shared" si="21"/>
        <v>4.2090024E-3</v>
      </c>
      <c r="L184">
        <f t="shared" si="22"/>
        <v>5.6599999999999999E-4</v>
      </c>
      <c r="M184">
        <f t="shared" si="27"/>
        <v>1.2499999999999626E-7</v>
      </c>
      <c r="N184">
        <f t="shared" si="28"/>
        <v>1.3172338090010975</v>
      </c>
      <c r="O184">
        <f t="shared" si="29"/>
        <v>6.7919447983003302E-6</v>
      </c>
      <c r="P184">
        <f t="shared" si="30"/>
        <v>1.2500000000000304E-7</v>
      </c>
      <c r="T184">
        <f t="shared" si="24"/>
        <v>5.261253E-4</v>
      </c>
      <c r="U184">
        <f t="shared" si="25"/>
        <v>8.768755E-6</v>
      </c>
      <c r="W184">
        <f t="shared" si="26"/>
        <v>157.84091965420012</v>
      </c>
    </row>
    <row r="185" spans="1:23" x14ac:dyDescent="0.25">
      <c r="A185" s="70" t="s">
        <v>25</v>
      </c>
      <c r="B185" s="70">
        <v>16</v>
      </c>
      <c r="C185" s="118">
        <v>8</v>
      </c>
      <c r="D185" s="120">
        <f t="shared" si="23"/>
        <v>480</v>
      </c>
      <c r="E185" s="70" t="s">
        <v>65</v>
      </c>
      <c r="F185" s="70">
        <v>13</v>
      </c>
      <c r="G185" s="70">
        <v>150</v>
      </c>
      <c r="H185" s="70" t="s">
        <v>92</v>
      </c>
      <c r="I185" s="70">
        <v>1.7704999999999999E-2</v>
      </c>
      <c r="J185" s="70">
        <v>548</v>
      </c>
      <c r="K185" s="70">
        <f t="shared" si="21"/>
        <v>4.0751471999999995E-3</v>
      </c>
      <c r="L185">
        <f t="shared" si="22"/>
        <v>5.4799999999999998E-4</v>
      </c>
      <c r="M185">
        <f t="shared" si="27"/>
        <v>-1.000000000000004E-6</v>
      </c>
      <c r="N185">
        <f t="shared" si="28"/>
        <v>0.84721829991527819</v>
      </c>
      <c r="O185">
        <f t="shared" si="29"/>
        <v>-3.4947538611984246E-5</v>
      </c>
      <c r="P185">
        <f t="shared" si="30"/>
        <v>-2.5000000000000066E-6</v>
      </c>
      <c r="T185">
        <f t="shared" si="24"/>
        <v>5.0939339999999994E-4</v>
      </c>
      <c r="U185">
        <f t="shared" si="25"/>
        <v>8.4898899999999991E-6</v>
      </c>
      <c r="W185">
        <f t="shared" si="26"/>
        <v>152.82124376413722</v>
      </c>
    </row>
    <row r="186" spans="1:23" x14ac:dyDescent="0.25">
      <c r="A186" s="70" t="s">
        <v>25</v>
      </c>
      <c r="B186" s="70">
        <v>16</v>
      </c>
      <c r="C186" s="118">
        <v>8</v>
      </c>
      <c r="D186" s="120">
        <f t="shared" si="23"/>
        <v>480</v>
      </c>
      <c r="E186" s="70" t="s">
        <v>7</v>
      </c>
      <c r="F186" s="70">
        <v>26</v>
      </c>
      <c r="G186" s="70">
        <v>15</v>
      </c>
      <c r="H186" s="70" t="s">
        <v>92</v>
      </c>
      <c r="I186" s="70">
        <v>1.5352500000000003E-2</v>
      </c>
      <c r="J186" s="70">
        <v>547</v>
      </c>
      <c r="K186" s="70">
        <f t="shared" si="21"/>
        <v>4.0677107999999998E-3</v>
      </c>
      <c r="L186">
        <f t="shared" si="22"/>
        <v>5.4699999999999996E-4</v>
      </c>
      <c r="M186">
        <f t="shared" si="27"/>
        <v>-3.7500000000000234E-7</v>
      </c>
      <c r="N186">
        <f t="shared" si="28"/>
        <v>0.97703957010258891</v>
      </c>
      <c r="O186">
        <f t="shared" si="29"/>
        <v>-1.5113487325969281E-5</v>
      </c>
      <c r="P186">
        <f t="shared" si="30"/>
        <v>-3.7500000000000912E-7</v>
      </c>
      <c r="T186">
        <f t="shared" si="24"/>
        <v>5.0846384999999998E-4</v>
      </c>
      <c r="U186">
        <f t="shared" si="25"/>
        <v>8.4743974999999995E-6</v>
      </c>
      <c r="W186">
        <f t="shared" si="26"/>
        <v>152.54237288135596</v>
      </c>
    </row>
    <row r="187" spans="1:23" x14ac:dyDescent="0.25">
      <c r="A187" s="70" t="s">
        <v>25</v>
      </c>
      <c r="B187" s="70">
        <v>16</v>
      </c>
      <c r="C187" s="118">
        <v>8</v>
      </c>
      <c r="D187" s="120">
        <f t="shared" si="23"/>
        <v>480</v>
      </c>
      <c r="E187" s="70" t="s">
        <v>69</v>
      </c>
      <c r="F187" s="70">
        <v>26</v>
      </c>
      <c r="G187" s="70">
        <v>150</v>
      </c>
      <c r="H187" s="70" t="s">
        <v>92</v>
      </c>
      <c r="I187" s="70">
        <v>2.1547500000000001E-2</v>
      </c>
      <c r="J187" s="70">
        <v>755</v>
      </c>
      <c r="K187" s="70">
        <f t="shared" si="21"/>
        <v>5.6144819999999996E-3</v>
      </c>
      <c r="L187">
        <f t="shared" si="22"/>
        <v>7.5500000000000003E-4</v>
      </c>
      <c r="M187">
        <f t="shared" si="27"/>
        <v>1.3187500000000002E-5</v>
      </c>
      <c r="N187">
        <f t="shared" si="28"/>
        <v>0.69613644274277753</v>
      </c>
      <c r="O187">
        <f t="shared" si="29"/>
        <v>3.7868500437235385E-4</v>
      </c>
      <c r="P187">
        <f t="shared" si="30"/>
        <v>1.1250000000000002E-5</v>
      </c>
      <c r="T187">
        <f t="shared" si="24"/>
        <v>7.0181024999999995E-4</v>
      </c>
      <c r="U187">
        <f t="shared" si="25"/>
        <v>1.1696837499999999E-5</v>
      </c>
      <c r="W187">
        <f t="shared" si="26"/>
        <v>210.54751649986056</v>
      </c>
    </row>
    <row r="188" spans="1:23" x14ac:dyDescent="0.25">
      <c r="A188" s="70" t="s">
        <v>25</v>
      </c>
      <c r="B188" s="70">
        <v>16</v>
      </c>
      <c r="C188" s="118">
        <v>8</v>
      </c>
      <c r="D188" s="120">
        <f t="shared" si="23"/>
        <v>480</v>
      </c>
      <c r="E188" s="70" t="s">
        <v>68</v>
      </c>
      <c r="F188" s="70">
        <v>34</v>
      </c>
      <c r="G188" s="70">
        <v>15</v>
      </c>
      <c r="H188" s="70" t="s">
        <v>92</v>
      </c>
      <c r="I188" s="70">
        <v>1.10525E-2</v>
      </c>
      <c r="J188" s="70">
        <v>586</v>
      </c>
      <c r="K188" s="70">
        <f t="shared" si="21"/>
        <v>4.3577303999999999E-3</v>
      </c>
      <c r="L188">
        <f t="shared" si="22"/>
        <v>5.8600000000000004E-4</v>
      </c>
      <c r="M188">
        <f t="shared" si="27"/>
        <v>8.7500000000000094E-7</v>
      </c>
      <c r="N188">
        <f t="shared" si="28"/>
        <v>1.3571590137977834</v>
      </c>
      <c r="O188">
        <f t="shared" si="29"/>
        <v>4.8984655031398504E-5</v>
      </c>
      <c r="P188">
        <f t="shared" si="30"/>
        <v>2.6250000000000096E-6</v>
      </c>
      <c r="T188">
        <f t="shared" si="24"/>
        <v>5.4471629999999999E-4</v>
      </c>
      <c r="U188">
        <f t="shared" si="25"/>
        <v>9.0786050000000001E-6</v>
      </c>
      <c r="W188">
        <f t="shared" si="26"/>
        <v>163.41833730982557</v>
      </c>
    </row>
    <row r="189" spans="1:23" x14ac:dyDescent="0.25">
      <c r="A189" s="70" t="s">
        <v>25</v>
      </c>
      <c r="B189" s="70">
        <v>16</v>
      </c>
      <c r="C189" s="118">
        <v>8</v>
      </c>
      <c r="D189" s="120">
        <f t="shared" si="23"/>
        <v>480</v>
      </c>
      <c r="E189" s="70" t="s">
        <v>67</v>
      </c>
      <c r="F189" s="70">
        <v>34</v>
      </c>
      <c r="G189" s="70">
        <v>150</v>
      </c>
      <c r="H189" s="70" t="s">
        <v>92</v>
      </c>
      <c r="I189" s="70">
        <v>1.0512499999999998E-2</v>
      </c>
      <c r="J189" s="70">
        <v>606</v>
      </c>
      <c r="K189" s="70">
        <f t="shared" si="21"/>
        <v>4.5064584000000006E-3</v>
      </c>
      <c r="L189">
        <f t="shared" si="22"/>
        <v>6.0599999999999998E-4</v>
      </c>
      <c r="M189">
        <f t="shared" si="27"/>
        <v>-1.0624999999999987E-6</v>
      </c>
      <c r="N189">
        <f t="shared" si="28"/>
        <v>1.4268727705112965</v>
      </c>
      <c r="O189">
        <f t="shared" si="29"/>
        <v>-6.253677116009528E-5</v>
      </c>
      <c r="P189">
        <f t="shared" si="30"/>
        <v>1.2500000000000304E-7</v>
      </c>
      <c r="T189">
        <f t="shared" si="24"/>
        <v>5.6330730000000008E-4</v>
      </c>
      <c r="U189">
        <f t="shared" si="25"/>
        <v>9.3884550000000019E-6</v>
      </c>
      <c r="W189">
        <f t="shared" si="26"/>
        <v>168.995754965451</v>
      </c>
    </row>
    <row r="190" spans="1:23" x14ac:dyDescent="0.25">
      <c r="A190" s="70" t="s">
        <v>25</v>
      </c>
      <c r="B190" s="70">
        <v>16</v>
      </c>
      <c r="C190" s="118">
        <v>8</v>
      </c>
      <c r="D190" s="120">
        <f t="shared" si="23"/>
        <v>480</v>
      </c>
      <c r="E190" s="70" t="s">
        <v>64</v>
      </c>
      <c r="F190" s="70">
        <v>52</v>
      </c>
      <c r="G190" s="70">
        <v>15</v>
      </c>
      <c r="H190" s="70" t="s">
        <v>92</v>
      </c>
      <c r="I190" s="70">
        <v>1.0069999999999997E-2</v>
      </c>
      <c r="J190" s="70">
        <v>539</v>
      </c>
      <c r="K190" s="70">
        <f t="shared" si="21"/>
        <v>4.0082196000000006E-3</v>
      </c>
      <c r="L190">
        <f t="shared" si="22"/>
        <v>5.3899999999999998E-4</v>
      </c>
      <c r="M190">
        <f t="shared" si="27"/>
        <v>-3.1250000000000082E-7</v>
      </c>
      <c r="N190">
        <f t="shared" si="28"/>
        <v>1.4895729890764651</v>
      </c>
      <c r="O190">
        <f t="shared" si="29"/>
        <v>-1.920140799171985E-5</v>
      </c>
      <c r="P190">
        <f t="shared" si="30"/>
        <v>8.7499999999999416E-7</v>
      </c>
      <c r="T190">
        <f t="shared" si="24"/>
        <v>5.0102745000000007E-4</v>
      </c>
      <c r="U190">
        <f t="shared" si="25"/>
        <v>8.3504575000000012E-6</v>
      </c>
      <c r="W190">
        <f t="shared" si="26"/>
        <v>150.31140581910577</v>
      </c>
    </row>
    <row r="191" spans="1:23" x14ac:dyDescent="0.25">
      <c r="A191" s="70" t="s">
        <v>25</v>
      </c>
      <c r="B191" s="70">
        <v>16</v>
      </c>
      <c r="C191" s="118">
        <v>8</v>
      </c>
      <c r="D191" s="120">
        <f t="shared" si="23"/>
        <v>480</v>
      </c>
      <c r="E191" s="70" t="s">
        <v>63</v>
      </c>
      <c r="F191" s="70">
        <v>52</v>
      </c>
      <c r="G191" s="70">
        <v>150</v>
      </c>
      <c r="H191" s="70" t="s">
        <v>92</v>
      </c>
      <c r="I191" s="70">
        <v>1.5767500000000004E-2</v>
      </c>
      <c r="J191" s="70">
        <v>604</v>
      </c>
      <c r="K191" s="70">
        <f t="shared" si="21"/>
        <v>4.4915856000000004E-3</v>
      </c>
      <c r="L191">
        <f t="shared" si="22"/>
        <v>6.0400000000000004E-4</v>
      </c>
      <c r="M191">
        <f t="shared" si="27"/>
        <v>5.4375000000000034E-6</v>
      </c>
      <c r="N191">
        <f t="shared" si="28"/>
        <v>0.95132392579673353</v>
      </c>
      <c r="O191">
        <f t="shared" si="29"/>
        <v>2.1337766326260727E-4</v>
      </c>
      <c r="P191">
        <f t="shared" si="30"/>
        <v>1.7500000000000019E-6</v>
      </c>
      <c r="T191">
        <f t="shared" si="24"/>
        <v>5.6144820000000005E-4</v>
      </c>
      <c r="U191">
        <f t="shared" si="25"/>
        <v>9.3574700000000011E-6</v>
      </c>
      <c r="W191">
        <f t="shared" si="26"/>
        <v>168.43801319988847</v>
      </c>
    </row>
    <row r="192" spans="1:23" x14ac:dyDescent="0.25">
      <c r="A192" s="70" t="s">
        <v>25</v>
      </c>
      <c r="B192" s="70">
        <v>16</v>
      </c>
      <c r="C192" s="118">
        <v>8</v>
      </c>
      <c r="D192" s="120">
        <f t="shared" si="23"/>
        <v>480</v>
      </c>
      <c r="E192" s="70" t="s">
        <v>71</v>
      </c>
      <c r="F192" s="70">
        <v>11</v>
      </c>
      <c r="G192" s="70">
        <v>15</v>
      </c>
      <c r="H192" s="70" t="s">
        <v>10</v>
      </c>
      <c r="I192" s="70">
        <v>1.452E-2</v>
      </c>
      <c r="J192" s="70">
        <v>553</v>
      </c>
      <c r="K192" s="70">
        <f t="shared" si="21"/>
        <v>4.1123291999999997E-3</v>
      </c>
      <c r="L192">
        <f t="shared" si="22"/>
        <v>5.53E-4</v>
      </c>
      <c r="M192">
        <f t="shared" si="27"/>
        <v>2.7499999999999991E-6</v>
      </c>
      <c r="N192">
        <f t="shared" si="28"/>
        <v>1.0330578512396693</v>
      </c>
      <c r="O192">
        <f t="shared" si="29"/>
        <v>1.1718677483431409E-4</v>
      </c>
      <c r="P192">
        <f t="shared" si="30"/>
        <v>3.5000000000000038E-6</v>
      </c>
      <c r="T192">
        <f t="shared" si="24"/>
        <v>5.1404114999999996E-4</v>
      </c>
      <c r="U192">
        <f t="shared" si="25"/>
        <v>8.5673524999999987E-6</v>
      </c>
      <c r="W192">
        <f t="shared" si="26"/>
        <v>154.21559817804356</v>
      </c>
    </row>
    <row r="193" spans="1:23" x14ac:dyDescent="0.25">
      <c r="A193" s="70" t="s">
        <v>25</v>
      </c>
      <c r="B193" s="70">
        <v>16</v>
      </c>
      <c r="C193" s="118">
        <v>8</v>
      </c>
      <c r="D193" s="120">
        <f t="shared" si="23"/>
        <v>480</v>
      </c>
      <c r="E193" s="70" t="s">
        <v>70</v>
      </c>
      <c r="F193" s="70">
        <v>11</v>
      </c>
      <c r="G193" s="70">
        <v>150</v>
      </c>
      <c r="H193" s="70" t="s">
        <v>10</v>
      </c>
      <c r="I193" s="70">
        <v>1.2870000000000001E-2</v>
      </c>
      <c r="J193" s="70">
        <v>588</v>
      </c>
      <c r="K193" s="70">
        <f t="shared" si="21"/>
        <v>4.3726031999999993E-3</v>
      </c>
      <c r="L193">
        <f t="shared" si="22"/>
        <v>5.8799999999999998E-4</v>
      </c>
      <c r="M193">
        <f t="shared" si="27"/>
        <v>7.0624999999999989E-6</v>
      </c>
      <c r="N193">
        <f t="shared" si="28"/>
        <v>1.1655011655011653</v>
      </c>
      <c r="O193">
        <f t="shared" si="29"/>
        <v>3.3954116810967934E-4</v>
      </c>
      <c r="P193">
        <f t="shared" si="30"/>
        <v>1.2874999999999994E-5</v>
      </c>
      <c r="T193">
        <f t="shared" si="24"/>
        <v>5.4657539999999991E-4</v>
      </c>
      <c r="U193">
        <f t="shared" si="25"/>
        <v>9.1095899999999993E-6</v>
      </c>
      <c r="W193">
        <f t="shared" si="26"/>
        <v>163.9760790753881</v>
      </c>
    </row>
    <row r="194" spans="1:23" x14ac:dyDescent="0.25">
      <c r="A194" s="70" t="s">
        <v>25</v>
      </c>
      <c r="B194" s="70">
        <v>16</v>
      </c>
      <c r="C194" s="118">
        <v>8</v>
      </c>
      <c r="D194" s="120">
        <f t="shared" si="23"/>
        <v>480</v>
      </c>
      <c r="E194" s="70" t="s">
        <v>66</v>
      </c>
      <c r="F194" s="70">
        <v>13</v>
      </c>
      <c r="G194" s="70">
        <v>15</v>
      </c>
      <c r="H194" s="70" t="s">
        <v>10</v>
      </c>
      <c r="I194" s="70">
        <v>1.13875E-2</v>
      </c>
      <c r="J194" s="70">
        <v>512</v>
      </c>
      <c r="K194" s="70">
        <f t="shared" ref="K194:K257" si="31">0.6197*J194*12*(10^-6)</f>
        <v>3.8074368000000003E-3</v>
      </c>
      <c r="L194">
        <f t="shared" ref="L194:L257" si="32">J194/1000000</f>
        <v>5.1199999999999998E-4</v>
      </c>
      <c r="M194">
        <f t="shared" si="27"/>
        <v>-7.5000000000000468E-7</v>
      </c>
      <c r="N194">
        <f t="shared" si="28"/>
        <v>1.3172338090010975</v>
      </c>
      <c r="O194">
        <f t="shared" si="29"/>
        <v>-4.0751668789803455E-5</v>
      </c>
      <c r="P194">
        <f t="shared" si="30"/>
        <v>-1.1250000000000002E-6</v>
      </c>
      <c r="T194">
        <f t="shared" si="24"/>
        <v>4.7592960000000003E-4</v>
      </c>
      <c r="U194">
        <f t="shared" si="25"/>
        <v>7.9321600000000006E-6</v>
      </c>
      <c r="W194">
        <f t="shared" si="26"/>
        <v>142.78189198401142</v>
      </c>
    </row>
    <row r="195" spans="1:23" x14ac:dyDescent="0.25">
      <c r="A195" s="70" t="s">
        <v>25</v>
      </c>
      <c r="B195" s="70">
        <v>16</v>
      </c>
      <c r="C195" s="118">
        <v>8</v>
      </c>
      <c r="D195" s="120">
        <f t="shared" ref="D195:D258" si="33">C195*60</f>
        <v>480</v>
      </c>
      <c r="E195" s="70" t="s">
        <v>65</v>
      </c>
      <c r="F195" s="70">
        <v>13</v>
      </c>
      <c r="G195" s="70">
        <v>150</v>
      </c>
      <c r="H195" s="70" t="s">
        <v>10</v>
      </c>
      <c r="I195" s="70">
        <v>1.7704999999999999E-2</v>
      </c>
      <c r="J195" s="70">
        <v>607</v>
      </c>
      <c r="K195" s="70">
        <f t="shared" si="31"/>
        <v>4.5138947999999995E-3</v>
      </c>
      <c r="L195">
        <f t="shared" si="32"/>
        <v>6.0700000000000001E-4</v>
      </c>
      <c r="M195">
        <f t="shared" si="27"/>
        <v>4.8750000000000033E-6</v>
      </c>
      <c r="N195">
        <f t="shared" si="28"/>
        <v>0.84721829991527819</v>
      </c>
      <c r="O195">
        <f t="shared" si="29"/>
        <v>1.7036925073342265E-4</v>
      </c>
      <c r="P195">
        <f t="shared" si="30"/>
        <v>-5.2499999999999921E-6</v>
      </c>
      <c r="T195">
        <f t="shared" ref="T195:T258" si="34">K195/1/C195</f>
        <v>5.6423684999999993E-4</v>
      </c>
      <c r="U195">
        <f t="shared" ref="U195:U258" si="35">K195/1/D195</f>
        <v>9.4039474999999981E-6</v>
      </c>
      <c r="W195">
        <f t="shared" ref="W195:W258" si="36">(J195*((15*1)/(82.05*(273+22))))/1/(C195/3600)</f>
        <v>169.27462584823226</v>
      </c>
    </row>
    <row r="196" spans="1:23" x14ac:dyDescent="0.25">
      <c r="A196" s="70" t="s">
        <v>25</v>
      </c>
      <c r="B196" s="70">
        <v>16</v>
      </c>
      <c r="C196" s="118">
        <v>8</v>
      </c>
      <c r="D196" s="120">
        <f t="shared" si="33"/>
        <v>480</v>
      </c>
      <c r="E196" s="70" t="s">
        <v>7</v>
      </c>
      <c r="F196" s="70">
        <v>26</v>
      </c>
      <c r="G196" s="70">
        <v>15</v>
      </c>
      <c r="H196" s="70" t="s">
        <v>10</v>
      </c>
      <c r="I196" s="70">
        <v>1.5352500000000003E-2</v>
      </c>
      <c r="J196" s="70">
        <v>519</v>
      </c>
      <c r="K196" s="70">
        <f t="shared" si="31"/>
        <v>3.8594916000000003E-3</v>
      </c>
      <c r="L196">
        <f t="shared" si="32"/>
        <v>5.1900000000000004E-4</v>
      </c>
      <c r="M196">
        <f t="shared" si="27"/>
        <v>-5.6250000000000012E-7</v>
      </c>
      <c r="N196">
        <f t="shared" si="28"/>
        <v>0.97703957010258891</v>
      </c>
      <c r="O196">
        <f t="shared" si="29"/>
        <v>-2.2670230988953782E-5</v>
      </c>
      <c r="P196">
        <f t="shared" si="30"/>
        <v>-7.4999999999999113E-7</v>
      </c>
      <c r="T196">
        <f t="shared" si="34"/>
        <v>4.8243645000000003E-4</v>
      </c>
      <c r="U196">
        <f t="shared" si="35"/>
        <v>8.0406075000000011E-6</v>
      </c>
      <c r="W196">
        <f t="shared" si="36"/>
        <v>144.73398816348032</v>
      </c>
    </row>
    <row r="197" spans="1:23" x14ac:dyDescent="0.25">
      <c r="A197" s="70" t="s">
        <v>25</v>
      </c>
      <c r="B197" s="70">
        <v>16</v>
      </c>
      <c r="C197" s="118">
        <v>8</v>
      </c>
      <c r="D197" s="120">
        <f t="shared" si="33"/>
        <v>480</v>
      </c>
      <c r="E197" s="70" t="s">
        <v>69</v>
      </c>
      <c r="F197" s="70">
        <v>26</v>
      </c>
      <c r="G197" s="70">
        <v>150</v>
      </c>
      <c r="H197" s="70" t="s">
        <v>10</v>
      </c>
      <c r="I197" s="70">
        <v>2.1547500000000001E-2</v>
      </c>
      <c r="J197" s="70">
        <v>533</v>
      </c>
      <c r="K197" s="70">
        <f t="shared" si="31"/>
        <v>3.9636012000000007E-3</v>
      </c>
      <c r="L197">
        <f t="shared" si="32"/>
        <v>5.3300000000000005E-4</v>
      </c>
      <c r="M197">
        <f t="shared" si="27"/>
        <v>5.0000000000000538E-7</v>
      </c>
      <c r="N197">
        <f t="shared" si="28"/>
        <v>0.69613644274277753</v>
      </c>
      <c r="O197">
        <f t="shared" si="29"/>
        <v>1.4357725284260013E-5</v>
      </c>
      <c r="P197">
        <f t="shared" si="30"/>
        <v>-2.8749999999999886E-6</v>
      </c>
      <c r="T197">
        <f t="shared" si="34"/>
        <v>4.9545015000000009E-4</v>
      </c>
      <c r="U197">
        <f t="shared" si="35"/>
        <v>8.257502500000002E-6</v>
      </c>
      <c r="W197">
        <f t="shared" si="36"/>
        <v>148.63818052241814</v>
      </c>
    </row>
    <row r="198" spans="1:23" x14ac:dyDescent="0.25">
      <c r="A198" s="70" t="s">
        <v>25</v>
      </c>
      <c r="B198" s="70">
        <v>16</v>
      </c>
      <c r="C198" s="118">
        <v>8</v>
      </c>
      <c r="D198" s="120">
        <f t="shared" si="33"/>
        <v>480</v>
      </c>
      <c r="E198" s="70" t="s">
        <v>68</v>
      </c>
      <c r="F198" s="70">
        <v>34</v>
      </c>
      <c r="G198" s="70">
        <v>15</v>
      </c>
      <c r="H198" s="70" t="s">
        <v>10</v>
      </c>
      <c r="I198" s="70">
        <v>1.10525E-2</v>
      </c>
      <c r="J198" s="70">
        <v>509</v>
      </c>
      <c r="K198" s="70">
        <f t="shared" si="31"/>
        <v>3.7851275999999994E-3</v>
      </c>
      <c r="L198">
        <f t="shared" si="32"/>
        <v>5.0900000000000001E-4</v>
      </c>
      <c r="M198">
        <f t="shared" si="27"/>
        <v>-2.0000000000000012E-6</v>
      </c>
      <c r="N198">
        <f t="shared" si="28"/>
        <v>1.3571590137977834</v>
      </c>
      <c r="O198">
        <f t="shared" si="29"/>
        <v>-1.1196492578605367E-4</v>
      </c>
      <c r="P198">
        <f t="shared" si="30"/>
        <v>-2.4999999999999252E-7</v>
      </c>
      <c r="T198">
        <f t="shared" si="34"/>
        <v>4.7314094999999993E-4</v>
      </c>
      <c r="U198">
        <f t="shared" si="35"/>
        <v>7.8856824999999985E-6</v>
      </c>
      <c r="W198">
        <f t="shared" si="36"/>
        <v>141.94527933566761</v>
      </c>
    </row>
    <row r="199" spans="1:23" x14ac:dyDescent="0.25">
      <c r="A199" s="70" t="s">
        <v>25</v>
      </c>
      <c r="B199" s="70">
        <v>16</v>
      </c>
      <c r="C199" s="118">
        <v>8</v>
      </c>
      <c r="D199" s="120">
        <f t="shared" si="33"/>
        <v>480</v>
      </c>
      <c r="E199" s="70" t="s">
        <v>67</v>
      </c>
      <c r="F199" s="70">
        <v>34</v>
      </c>
      <c r="G199" s="70">
        <v>150</v>
      </c>
      <c r="H199" s="70" t="s">
        <v>10</v>
      </c>
      <c r="I199" s="70">
        <v>1.0512499999999998E-2</v>
      </c>
      <c r="J199" s="70">
        <v>511</v>
      </c>
      <c r="K199" s="70">
        <f t="shared" si="31"/>
        <v>3.8000003999999997E-3</v>
      </c>
      <c r="L199">
        <f t="shared" si="32"/>
        <v>5.1099999999999995E-4</v>
      </c>
      <c r="M199">
        <f t="shared" si="27"/>
        <v>5.6250000000000012E-7</v>
      </c>
      <c r="N199">
        <f t="shared" si="28"/>
        <v>1.4268727705112965</v>
      </c>
      <c r="O199">
        <f t="shared" si="29"/>
        <v>3.3107702378874023E-5</v>
      </c>
      <c r="P199">
        <f t="shared" si="30"/>
        <v>6.2499999999998809E-7</v>
      </c>
      <c r="T199">
        <f t="shared" si="34"/>
        <v>4.7500004999999996E-4</v>
      </c>
      <c r="U199">
        <f t="shared" si="35"/>
        <v>7.9166674999999994E-6</v>
      </c>
      <c r="W199">
        <f t="shared" si="36"/>
        <v>142.50302110123016</v>
      </c>
    </row>
    <row r="200" spans="1:23" x14ac:dyDescent="0.25">
      <c r="A200" s="70" t="s">
        <v>25</v>
      </c>
      <c r="B200" s="70">
        <v>16</v>
      </c>
      <c r="C200" s="118">
        <v>8</v>
      </c>
      <c r="D200" s="120">
        <f t="shared" si="33"/>
        <v>480</v>
      </c>
      <c r="E200" s="70" t="s">
        <v>64</v>
      </c>
      <c r="F200" s="70">
        <v>52</v>
      </c>
      <c r="G200" s="70">
        <v>15</v>
      </c>
      <c r="H200" s="70" t="s">
        <v>10</v>
      </c>
      <c r="I200" s="70">
        <v>1.0069999999999997E-2</v>
      </c>
      <c r="J200" s="70">
        <v>523</v>
      </c>
      <c r="K200" s="70">
        <f t="shared" si="31"/>
        <v>3.8892372000000003E-3</v>
      </c>
      <c r="L200">
        <f t="shared" si="32"/>
        <v>5.2300000000000003E-4</v>
      </c>
      <c r="M200">
        <f t="shared" si="27"/>
        <v>1.1875000000000018E-6</v>
      </c>
      <c r="N200">
        <f t="shared" si="28"/>
        <v>1.4895729890764651</v>
      </c>
      <c r="O200">
        <f t="shared" si="29"/>
        <v>7.2965350368535349E-5</v>
      </c>
      <c r="P200">
        <f t="shared" si="30"/>
        <v>2.6250000000000096E-6</v>
      </c>
      <c r="T200">
        <f t="shared" si="34"/>
        <v>4.8615465000000004E-4</v>
      </c>
      <c r="U200">
        <f t="shared" si="35"/>
        <v>8.1025775000000011E-6</v>
      </c>
      <c r="W200">
        <f t="shared" si="36"/>
        <v>145.8494716946054</v>
      </c>
    </row>
    <row r="201" spans="1:23" x14ac:dyDescent="0.25">
      <c r="A201" s="70" t="s">
        <v>25</v>
      </c>
      <c r="B201" s="70">
        <v>16</v>
      </c>
      <c r="C201" s="118">
        <v>8</v>
      </c>
      <c r="D201" s="120">
        <f t="shared" si="33"/>
        <v>480</v>
      </c>
      <c r="E201" s="70" t="s">
        <v>63</v>
      </c>
      <c r="F201" s="70">
        <v>52</v>
      </c>
      <c r="G201" s="70">
        <v>150</v>
      </c>
      <c r="H201" s="70" t="s">
        <v>10</v>
      </c>
      <c r="I201" s="70">
        <v>1.5767500000000004E-2</v>
      </c>
      <c r="J201" s="70">
        <v>522</v>
      </c>
      <c r="K201" s="70">
        <f t="shared" si="31"/>
        <v>3.8818007999999998E-3</v>
      </c>
      <c r="L201">
        <f t="shared" si="32"/>
        <v>5.22E-4</v>
      </c>
      <c r="M201">
        <f t="shared" si="27"/>
        <v>1.1250000000000002E-6</v>
      </c>
      <c r="N201">
        <f t="shared" si="28"/>
        <v>0.95132392579673353</v>
      </c>
      <c r="O201">
        <f t="shared" si="29"/>
        <v>4.4147102743987698E-5</v>
      </c>
      <c r="P201">
        <f t="shared" si="30"/>
        <v>-4.625000000000004E-6</v>
      </c>
      <c r="T201">
        <f t="shared" si="34"/>
        <v>4.8522509999999997E-4</v>
      </c>
      <c r="U201">
        <f t="shared" si="35"/>
        <v>8.0870849999999998E-6</v>
      </c>
      <c r="W201">
        <f t="shared" si="36"/>
        <v>145.57060081182414</v>
      </c>
    </row>
    <row r="202" spans="1:23" x14ac:dyDescent="0.25">
      <c r="A202" s="70" t="s">
        <v>26</v>
      </c>
      <c r="B202" s="70">
        <v>24</v>
      </c>
      <c r="C202" s="118">
        <f>24-16</f>
        <v>8</v>
      </c>
      <c r="D202" s="120">
        <f t="shared" si="33"/>
        <v>480</v>
      </c>
      <c r="E202" s="70" t="s">
        <v>71</v>
      </c>
      <c r="F202" s="70">
        <v>11</v>
      </c>
      <c r="G202" s="70">
        <v>15</v>
      </c>
      <c r="H202" s="70" t="s">
        <v>72</v>
      </c>
      <c r="I202" s="70">
        <v>1.452E-2</v>
      </c>
      <c r="J202" s="70">
        <v>639</v>
      </c>
      <c r="K202" s="70">
        <f t="shared" si="31"/>
        <v>4.7518596000000008E-3</v>
      </c>
      <c r="L202">
        <f t="shared" si="32"/>
        <v>6.3900000000000003E-4</v>
      </c>
      <c r="M202">
        <f t="shared" ref="M202:M241" si="37">(L202-L2)/B202</f>
        <v>-4.1666666666667682E-8</v>
      </c>
      <c r="N202">
        <f t="shared" si="28"/>
        <v>1.0330578512396693</v>
      </c>
      <c r="O202">
        <f t="shared" si="29"/>
        <v>-1.7755571944593482E-6</v>
      </c>
      <c r="P202">
        <f t="shared" si="30"/>
        <v>7.5000000000000468E-7</v>
      </c>
      <c r="T202">
        <f t="shared" si="34"/>
        <v>5.9398245000000011E-4</v>
      </c>
      <c r="U202">
        <f t="shared" si="35"/>
        <v>9.8997075000000016E-6</v>
      </c>
      <c r="W202">
        <f t="shared" si="36"/>
        <v>178.19849409723301</v>
      </c>
    </row>
    <row r="203" spans="1:23" x14ac:dyDescent="0.25">
      <c r="A203" s="70" t="s">
        <v>26</v>
      </c>
      <c r="B203" s="70">
        <v>24</v>
      </c>
      <c r="C203" s="118">
        <f t="shared" ref="C203:C241" si="38">24-16</f>
        <v>8</v>
      </c>
      <c r="D203" s="120">
        <f t="shared" si="33"/>
        <v>480</v>
      </c>
      <c r="E203" s="70" t="s">
        <v>70</v>
      </c>
      <c r="F203" s="70">
        <v>11</v>
      </c>
      <c r="G203" s="70">
        <v>150</v>
      </c>
      <c r="H203" s="70" t="s">
        <v>72</v>
      </c>
      <c r="I203" s="70">
        <v>1.2870000000000001E-2</v>
      </c>
      <c r="J203" s="70">
        <v>791</v>
      </c>
      <c r="K203" s="70">
        <f t="shared" si="31"/>
        <v>5.8821923999999998E-3</v>
      </c>
      <c r="L203">
        <f t="shared" si="32"/>
        <v>7.9100000000000004E-4</v>
      </c>
      <c r="M203">
        <f t="shared" si="37"/>
        <v>1.7916666666666695E-6</v>
      </c>
      <c r="N203">
        <f t="shared" si="28"/>
        <v>1.1655011655011653</v>
      </c>
      <c r="O203">
        <f t="shared" si="29"/>
        <v>8.6137287485051544E-5</v>
      </c>
      <c r="P203">
        <f t="shared" si="30"/>
        <v>7.7499999999999986E-6</v>
      </c>
      <c r="T203">
        <f t="shared" si="34"/>
        <v>7.3527404999999997E-4</v>
      </c>
      <c r="U203">
        <f t="shared" si="35"/>
        <v>1.2254567499999999E-5</v>
      </c>
      <c r="W203">
        <f t="shared" si="36"/>
        <v>220.58686827998639</v>
      </c>
    </row>
    <row r="204" spans="1:23" x14ac:dyDescent="0.25">
      <c r="A204" s="70" t="s">
        <v>26</v>
      </c>
      <c r="B204" s="70">
        <v>24</v>
      </c>
      <c r="C204" s="118">
        <f t="shared" si="38"/>
        <v>8</v>
      </c>
      <c r="D204" s="120">
        <f t="shared" si="33"/>
        <v>480</v>
      </c>
      <c r="E204" s="70" t="s">
        <v>66</v>
      </c>
      <c r="F204" s="70">
        <v>13</v>
      </c>
      <c r="G204" s="70">
        <v>15</v>
      </c>
      <c r="H204" s="70" t="s">
        <v>72</v>
      </c>
      <c r="I204" s="70">
        <v>1.13875E-2</v>
      </c>
      <c r="J204" s="70">
        <v>762</v>
      </c>
      <c r="K204" s="70">
        <f t="shared" si="31"/>
        <v>5.6665367999999992E-3</v>
      </c>
      <c r="L204">
        <f t="shared" si="32"/>
        <v>7.6199999999999998E-4</v>
      </c>
      <c r="M204">
        <f t="shared" si="37"/>
        <v>4.8333333333333334E-6</v>
      </c>
      <c r="N204">
        <f t="shared" si="28"/>
        <v>1.3172338090010975</v>
      </c>
      <c r="O204">
        <f t="shared" si="29"/>
        <v>2.626218655342873E-4</v>
      </c>
      <c r="P204">
        <f t="shared" si="30"/>
        <v>-1.7500000000000019E-6</v>
      </c>
      <c r="T204">
        <f t="shared" si="34"/>
        <v>7.083170999999999E-4</v>
      </c>
      <c r="U204">
        <f t="shared" si="35"/>
        <v>1.1805284999999998E-5</v>
      </c>
      <c r="W204">
        <f t="shared" si="36"/>
        <v>212.49961267932949</v>
      </c>
    </row>
    <row r="205" spans="1:23" x14ac:dyDescent="0.25">
      <c r="A205" s="70" t="s">
        <v>26</v>
      </c>
      <c r="B205" s="70">
        <v>24</v>
      </c>
      <c r="C205" s="118">
        <f t="shared" si="38"/>
        <v>8</v>
      </c>
      <c r="D205" s="120">
        <f t="shared" si="33"/>
        <v>480</v>
      </c>
      <c r="E205" s="70" t="s">
        <v>65</v>
      </c>
      <c r="F205" s="70">
        <v>13</v>
      </c>
      <c r="G205" s="70">
        <v>150</v>
      </c>
      <c r="H205" s="70" t="s">
        <v>72</v>
      </c>
      <c r="I205" s="70">
        <v>1.7704999999999999E-2</v>
      </c>
      <c r="J205" s="70">
        <v>742</v>
      </c>
      <c r="K205" s="70">
        <f t="shared" si="31"/>
        <v>5.5178088000000002E-3</v>
      </c>
      <c r="L205">
        <f t="shared" si="32"/>
        <v>7.4200000000000004E-4</v>
      </c>
      <c r="M205">
        <f t="shared" si="37"/>
        <v>8.3333333333335363E-8</v>
      </c>
      <c r="N205">
        <f t="shared" si="28"/>
        <v>0.84721829991527819</v>
      </c>
      <c r="O205">
        <f t="shared" si="29"/>
        <v>2.9122948843320798E-6</v>
      </c>
      <c r="P205">
        <f t="shared" si="30"/>
        <v>-4.1249999999999918E-6</v>
      </c>
      <c r="T205">
        <f t="shared" si="34"/>
        <v>6.8972610000000002E-4</v>
      </c>
      <c r="U205">
        <f t="shared" si="35"/>
        <v>1.1495435000000001E-5</v>
      </c>
      <c r="W205">
        <f t="shared" si="36"/>
        <v>206.92219502370403</v>
      </c>
    </row>
    <row r="206" spans="1:23" x14ac:dyDescent="0.25">
      <c r="A206" s="70" t="s">
        <v>26</v>
      </c>
      <c r="B206" s="70">
        <v>24</v>
      </c>
      <c r="C206" s="118">
        <f t="shared" si="38"/>
        <v>8</v>
      </c>
      <c r="D206" s="120">
        <f t="shared" si="33"/>
        <v>480</v>
      </c>
      <c r="E206" s="70" t="s">
        <v>7</v>
      </c>
      <c r="F206" s="70">
        <v>26</v>
      </c>
      <c r="G206" s="70">
        <v>15</v>
      </c>
      <c r="H206" s="70" t="s">
        <v>72</v>
      </c>
      <c r="I206" s="70">
        <v>1.5352500000000003E-2</v>
      </c>
      <c r="J206" s="70">
        <v>745</v>
      </c>
      <c r="K206" s="70">
        <f t="shared" si="31"/>
        <v>5.5401180000000001E-3</v>
      </c>
      <c r="L206">
        <f t="shared" si="32"/>
        <v>7.45E-4</v>
      </c>
      <c r="M206">
        <f t="shared" si="37"/>
        <v>5.0833333333333352E-6</v>
      </c>
      <c r="N206">
        <f t="shared" si="28"/>
        <v>0.97703957010258891</v>
      </c>
      <c r="O206">
        <f t="shared" si="29"/>
        <v>2.0487171708536016E-4</v>
      </c>
      <c r="P206">
        <f t="shared" si="30"/>
        <v>-2.5000000000000608E-7</v>
      </c>
      <c r="T206">
        <f t="shared" si="34"/>
        <v>6.9251475000000002E-4</v>
      </c>
      <c r="U206">
        <f t="shared" si="35"/>
        <v>1.15419125E-5</v>
      </c>
      <c r="W206">
        <f t="shared" si="36"/>
        <v>207.75880767204785</v>
      </c>
    </row>
    <row r="207" spans="1:23" x14ac:dyDescent="0.25">
      <c r="A207" s="70" t="s">
        <v>26</v>
      </c>
      <c r="B207" s="70">
        <v>24</v>
      </c>
      <c r="C207" s="118">
        <f t="shared" si="38"/>
        <v>8</v>
      </c>
      <c r="D207" s="120">
        <f t="shared" si="33"/>
        <v>480</v>
      </c>
      <c r="E207" s="70" t="s">
        <v>69</v>
      </c>
      <c r="F207" s="70">
        <v>26</v>
      </c>
      <c r="G207" s="70">
        <v>150</v>
      </c>
      <c r="H207" s="70" t="s">
        <v>72</v>
      </c>
      <c r="I207" s="70">
        <v>2.1547500000000001E-2</v>
      </c>
      <c r="J207" s="70">
        <v>773</v>
      </c>
      <c r="K207" s="70">
        <f t="shared" si="31"/>
        <v>5.7483371999999993E-3</v>
      </c>
      <c r="L207">
        <f t="shared" si="32"/>
        <v>7.7300000000000003E-4</v>
      </c>
      <c r="M207">
        <f t="shared" si="37"/>
        <v>2.3333333333333357E-6</v>
      </c>
      <c r="N207">
        <f t="shared" si="28"/>
        <v>0.69613644274277753</v>
      </c>
      <c r="O207">
        <f t="shared" si="29"/>
        <v>6.7002717993212743E-5</v>
      </c>
      <c r="P207">
        <f t="shared" si="30"/>
        <v>6.7500000000000014E-6</v>
      </c>
      <c r="T207">
        <f t="shared" si="34"/>
        <v>7.1854214999999991E-4</v>
      </c>
      <c r="U207">
        <f t="shared" si="35"/>
        <v>1.1975702499999998E-5</v>
      </c>
      <c r="W207">
        <f t="shared" si="36"/>
        <v>215.56719238992346</v>
      </c>
    </row>
    <row r="208" spans="1:23" x14ac:dyDescent="0.25">
      <c r="A208" s="70" t="s">
        <v>26</v>
      </c>
      <c r="B208" s="70">
        <v>24</v>
      </c>
      <c r="C208" s="118">
        <f t="shared" si="38"/>
        <v>8</v>
      </c>
      <c r="D208" s="120">
        <f t="shared" si="33"/>
        <v>480</v>
      </c>
      <c r="E208" s="70" t="s">
        <v>68</v>
      </c>
      <c r="F208" s="70">
        <v>34</v>
      </c>
      <c r="G208" s="70">
        <v>15</v>
      </c>
      <c r="H208" s="70" t="s">
        <v>72</v>
      </c>
      <c r="I208" s="70">
        <v>1.10525E-2</v>
      </c>
      <c r="J208" s="70">
        <v>739</v>
      </c>
      <c r="K208" s="70">
        <f t="shared" si="31"/>
        <v>5.4954996000000002E-3</v>
      </c>
      <c r="L208">
        <f t="shared" si="32"/>
        <v>7.3899999999999997E-4</v>
      </c>
      <c r="M208">
        <f t="shared" si="37"/>
        <v>1.8750000000000005E-6</v>
      </c>
      <c r="N208">
        <f t="shared" si="28"/>
        <v>1.3571590137977834</v>
      </c>
      <c r="O208">
        <f t="shared" si="29"/>
        <v>1.0496711792442527E-4</v>
      </c>
      <c r="P208">
        <f t="shared" si="30"/>
        <v>-3.5000000000000038E-6</v>
      </c>
      <c r="T208">
        <f t="shared" si="34"/>
        <v>6.8693745000000003E-4</v>
      </c>
      <c r="U208">
        <f t="shared" si="35"/>
        <v>1.14489575E-5</v>
      </c>
      <c r="W208">
        <f t="shared" si="36"/>
        <v>206.08558237536022</v>
      </c>
    </row>
    <row r="209" spans="1:23" x14ac:dyDescent="0.25">
      <c r="A209" s="70" t="s">
        <v>26</v>
      </c>
      <c r="B209" s="70">
        <v>24</v>
      </c>
      <c r="C209" s="118">
        <f t="shared" si="38"/>
        <v>8</v>
      </c>
      <c r="D209" s="120">
        <f t="shared" si="33"/>
        <v>480</v>
      </c>
      <c r="E209" s="70" t="s">
        <v>67</v>
      </c>
      <c r="F209" s="70">
        <v>34</v>
      </c>
      <c r="G209" s="70">
        <v>150</v>
      </c>
      <c r="H209" s="70" t="s">
        <v>72</v>
      </c>
      <c r="I209" s="70">
        <v>1.0512499999999998E-2</v>
      </c>
      <c r="J209" s="70">
        <v>690</v>
      </c>
      <c r="K209" s="70">
        <f t="shared" si="31"/>
        <v>5.1311159999999998E-3</v>
      </c>
      <c r="L209">
        <f t="shared" si="32"/>
        <v>6.8999999999999997E-4</v>
      </c>
      <c r="M209">
        <f t="shared" si="37"/>
        <v>2.9166666666666474E-7</v>
      </c>
      <c r="N209">
        <f t="shared" si="28"/>
        <v>1.4268727705112965</v>
      </c>
      <c r="O209">
        <f t="shared" si="29"/>
        <v>1.7166956789045671E-5</v>
      </c>
      <c r="P209">
        <f t="shared" si="30"/>
        <v>-4.999999999999986E-7</v>
      </c>
      <c r="T209">
        <f t="shared" si="34"/>
        <v>6.4138949999999998E-4</v>
      </c>
      <c r="U209">
        <f t="shared" si="35"/>
        <v>1.0689824999999999E-5</v>
      </c>
      <c r="W209">
        <f t="shared" si="36"/>
        <v>192.42090911907789</v>
      </c>
    </row>
    <row r="210" spans="1:23" x14ac:dyDescent="0.25">
      <c r="A210" s="70" t="s">
        <v>26</v>
      </c>
      <c r="B210" s="70">
        <v>24</v>
      </c>
      <c r="C210" s="118">
        <f t="shared" si="38"/>
        <v>8</v>
      </c>
      <c r="D210" s="120">
        <f t="shared" si="33"/>
        <v>480</v>
      </c>
      <c r="E210" s="70" t="s">
        <v>64</v>
      </c>
      <c r="F210" s="70">
        <v>52</v>
      </c>
      <c r="G210" s="70">
        <v>15</v>
      </c>
      <c r="H210" s="70" t="s">
        <v>72</v>
      </c>
      <c r="I210" s="70">
        <v>1.0069999999999997E-2</v>
      </c>
      <c r="J210" s="70">
        <v>659</v>
      </c>
      <c r="K210" s="70">
        <f t="shared" si="31"/>
        <v>4.9005876000000007E-3</v>
      </c>
      <c r="L210">
        <f t="shared" si="32"/>
        <v>6.5899999999999997E-4</v>
      </c>
      <c r="M210">
        <f t="shared" si="37"/>
        <v>4.1666666666666643E-6</v>
      </c>
      <c r="N210">
        <f t="shared" si="28"/>
        <v>1.4895729890764651</v>
      </c>
      <c r="O210">
        <f t="shared" si="29"/>
        <v>2.5601877322293051E-4</v>
      </c>
      <c r="P210">
        <f t="shared" si="30"/>
        <v>3.1249999999999946E-6</v>
      </c>
      <c r="T210">
        <f t="shared" si="34"/>
        <v>6.1257345000000009E-4</v>
      </c>
      <c r="U210">
        <f t="shared" si="35"/>
        <v>1.0209557500000002E-5</v>
      </c>
      <c r="W210">
        <f t="shared" si="36"/>
        <v>183.77591175285843</v>
      </c>
    </row>
    <row r="211" spans="1:23" x14ac:dyDescent="0.25">
      <c r="A211" s="70" t="s">
        <v>26</v>
      </c>
      <c r="B211" s="70">
        <v>24</v>
      </c>
      <c r="C211" s="118">
        <f t="shared" si="38"/>
        <v>8</v>
      </c>
      <c r="D211" s="120">
        <f t="shared" si="33"/>
        <v>480</v>
      </c>
      <c r="E211" s="70" t="s">
        <v>63</v>
      </c>
      <c r="F211" s="70">
        <v>52</v>
      </c>
      <c r="G211" s="70">
        <v>150</v>
      </c>
      <c r="H211" s="70" t="s">
        <v>72</v>
      </c>
      <c r="I211" s="70">
        <v>1.5767500000000004E-2</v>
      </c>
      <c r="J211" s="70">
        <v>665</v>
      </c>
      <c r="K211" s="70">
        <f t="shared" si="31"/>
        <v>4.9452059999999997E-3</v>
      </c>
      <c r="L211">
        <f t="shared" si="32"/>
        <v>6.6500000000000001E-4</v>
      </c>
      <c r="M211">
        <f t="shared" si="37"/>
        <v>2.9583333333333331E-6</v>
      </c>
      <c r="N211">
        <f t="shared" si="28"/>
        <v>0.95132392579673353</v>
      </c>
      <c r="O211">
        <f t="shared" si="29"/>
        <v>1.1609052943789353E-4</v>
      </c>
      <c r="P211">
        <f t="shared" si="30"/>
        <v>1.2500000000000304E-7</v>
      </c>
      <c r="T211">
        <f t="shared" si="34"/>
        <v>6.1815074999999997E-4</v>
      </c>
      <c r="U211">
        <f t="shared" si="35"/>
        <v>1.0302512499999999E-5</v>
      </c>
      <c r="W211">
        <f t="shared" si="36"/>
        <v>185.44913704954607</v>
      </c>
    </row>
    <row r="212" spans="1:23" x14ac:dyDescent="0.25">
      <c r="A212" s="70" t="s">
        <v>26</v>
      </c>
      <c r="B212" s="70">
        <v>24</v>
      </c>
      <c r="C212" s="118">
        <f t="shared" si="38"/>
        <v>8</v>
      </c>
      <c r="D212" s="120">
        <f t="shared" si="33"/>
        <v>480</v>
      </c>
      <c r="E212" s="70" t="s">
        <v>71</v>
      </c>
      <c r="F212" s="70">
        <v>11</v>
      </c>
      <c r="G212" s="70">
        <v>15</v>
      </c>
      <c r="H212" s="70" t="s">
        <v>74</v>
      </c>
      <c r="I212" s="70">
        <v>1.452E-2</v>
      </c>
      <c r="J212" s="70">
        <v>522</v>
      </c>
      <c r="K212" s="70">
        <f t="shared" si="31"/>
        <v>3.8818007999999998E-3</v>
      </c>
      <c r="L212">
        <f t="shared" si="32"/>
        <v>5.22E-4</v>
      </c>
      <c r="M212">
        <f t="shared" si="37"/>
        <v>-1.2499999999999851E-7</v>
      </c>
      <c r="N212">
        <f t="shared" si="28"/>
        <v>1.0330578512396693</v>
      </c>
      <c r="O212">
        <f t="shared" si="29"/>
        <v>-5.3266715833778513E-6</v>
      </c>
      <c r="P212">
        <f t="shared" si="30"/>
        <v>7.7499999999999986E-6</v>
      </c>
      <c r="T212">
        <f t="shared" si="34"/>
        <v>4.8522509999999997E-4</v>
      </c>
      <c r="U212">
        <f t="shared" si="35"/>
        <v>8.0870849999999998E-6</v>
      </c>
      <c r="W212">
        <f t="shared" si="36"/>
        <v>145.57060081182414</v>
      </c>
    </row>
    <row r="213" spans="1:23" x14ac:dyDescent="0.25">
      <c r="A213" s="70" t="s">
        <v>26</v>
      </c>
      <c r="B213" s="70">
        <v>24</v>
      </c>
      <c r="C213" s="118">
        <f t="shared" si="38"/>
        <v>8</v>
      </c>
      <c r="D213" s="120">
        <f t="shared" si="33"/>
        <v>480</v>
      </c>
      <c r="E213" s="70" t="s">
        <v>70</v>
      </c>
      <c r="F213" s="70">
        <v>11</v>
      </c>
      <c r="G213" s="70">
        <v>150</v>
      </c>
      <c r="H213" s="70" t="s">
        <v>74</v>
      </c>
      <c r="I213" s="70">
        <v>1.2870000000000001E-2</v>
      </c>
      <c r="J213" s="70">
        <v>568</v>
      </c>
      <c r="K213" s="70">
        <f t="shared" si="31"/>
        <v>4.2238752000000003E-3</v>
      </c>
      <c r="L213">
        <f t="shared" si="32"/>
        <v>5.6800000000000004E-4</v>
      </c>
      <c r="M213">
        <f t="shared" si="37"/>
        <v>3.6250000000000021E-6</v>
      </c>
      <c r="N213">
        <f t="shared" si="28"/>
        <v>1.1655011655011653</v>
      </c>
      <c r="O213">
        <f t="shared" si="29"/>
        <v>1.7427776770231342E-4</v>
      </c>
      <c r="P213">
        <f t="shared" si="30"/>
        <v>9.6250000000000036E-6</v>
      </c>
      <c r="T213">
        <f t="shared" si="34"/>
        <v>5.2798440000000003E-4</v>
      </c>
      <c r="U213">
        <f t="shared" si="35"/>
        <v>8.7997400000000009E-6</v>
      </c>
      <c r="W213">
        <f t="shared" si="36"/>
        <v>158.39866141976267</v>
      </c>
    </row>
    <row r="214" spans="1:23" x14ac:dyDescent="0.25">
      <c r="A214" s="70" t="s">
        <v>26</v>
      </c>
      <c r="B214" s="70">
        <v>24</v>
      </c>
      <c r="C214" s="118">
        <f t="shared" si="38"/>
        <v>8</v>
      </c>
      <c r="D214" s="120">
        <f t="shared" si="33"/>
        <v>480</v>
      </c>
      <c r="E214" s="70" t="s">
        <v>66</v>
      </c>
      <c r="F214" s="70">
        <v>13</v>
      </c>
      <c r="G214" s="70">
        <v>15</v>
      </c>
      <c r="H214" s="70" t="s">
        <v>74</v>
      </c>
      <c r="I214" s="70">
        <v>1.13875E-2</v>
      </c>
      <c r="J214" s="70">
        <v>542</v>
      </c>
      <c r="K214" s="70">
        <f t="shared" si="31"/>
        <v>4.0305287999999996E-3</v>
      </c>
      <c r="L214">
        <f t="shared" si="32"/>
        <v>5.4199999999999995E-4</v>
      </c>
      <c r="M214">
        <f t="shared" si="37"/>
        <v>9.1666666666666633E-7</v>
      </c>
      <c r="N214">
        <f t="shared" si="28"/>
        <v>1.3172338090010975</v>
      </c>
      <c r="O214">
        <f t="shared" si="29"/>
        <v>4.9807595187537228E-5</v>
      </c>
      <c r="P214">
        <f t="shared" si="30"/>
        <v>-2.125000000000011E-6</v>
      </c>
      <c r="T214">
        <f t="shared" si="34"/>
        <v>5.0381609999999996E-4</v>
      </c>
      <c r="U214">
        <f t="shared" si="35"/>
        <v>8.3969349999999999E-6</v>
      </c>
      <c r="W214">
        <f t="shared" si="36"/>
        <v>151.14801846744959</v>
      </c>
    </row>
    <row r="215" spans="1:23" x14ac:dyDescent="0.25">
      <c r="A215" s="70" t="s">
        <v>26</v>
      </c>
      <c r="B215" s="70">
        <v>24</v>
      </c>
      <c r="C215" s="118">
        <f t="shared" si="38"/>
        <v>8</v>
      </c>
      <c r="D215" s="120">
        <f t="shared" si="33"/>
        <v>480</v>
      </c>
      <c r="E215" s="70" t="s">
        <v>65</v>
      </c>
      <c r="F215" s="70">
        <v>13</v>
      </c>
      <c r="G215" s="70">
        <v>150</v>
      </c>
      <c r="H215" s="70" t="s">
        <v>74</v>
      </c>
      <c r="I215" s="70">
        <v>1.7704999999999999E-2</v>
      </c>
      <c r="J215" s="70">
        <v>598</v>
      </c>
      <c r="K215" s="70">
        <f t="shared" si="31"/>
        <v>4.4469671999999997E-3</v>
      </c>
      <c r="L215">
        <f t="shared" si="32"/>
        <v>5.9800000000000001E-4</v>
      </c>
      <c r="M215">
        <f t="shared" si="37"/>
        <v>2.3333333333333357E-6</v>
      </c>
      <c r="N215">
        <f t="shared" si="28"/>
        <v>0.84721829991527819</v>
      </c>
      <c r="O215">
        <f t="shared" si="29"/>
        <v>8.1544256761296338E-5</v>
      </c>
      <c r="P215">
        <f t="shared" si="30"/>
        <v>-2.3750000000000035E-6</v>
      </c>
      <c r="T215">
        <f t="shared" si="34"/>
        <v>5.5587089999999996E-4</v>
      </c>
      <c r="U215">
        <f t="shared" si="35"/>
        <v>9.2645149999999985E-6</v>
      </c>
      <c r="W215">
        <f t="shared" si="36"/>
        <v>166.76478790320084</v>
      </c>
    </row>
    <row r="216" spans="1:23" x14ac:dyDescent="0.25">
      <c r="A216" s="70" t="s">
        <v>26</v>
      </c>
      <c r="B216" s="70">
        <v>24</v>
      </c>
      <c r="C216" s="118">
        <f t="shared" si="38"/>
        <v>8</v>
      </c>
      <c r="D216" s="120">
        <f t="shared" si="33"/>
        <v>480</v>
      </c>
      <c r="E216" s="70" t="s">
        <v>7</v>
      </c>
      <c r="F216" s="70">
        <v>26</v>
      </c>
      <c r="G216" s="70">
        <v>15</v>
      </c>
      <c r="H216" s="70" t="s">
        <v>74</v>
      </c>
      <c r="I216" s="70">
        <v>1.5352500000000003E-2</v>
      </c>
      <c r="J216" s="70">
        <v>661</v>
      </c>
      <c r="K216" s="70">
        <f t="shared" si="31"/>
        <v>4.9154604000000001E-3</v>
      </c>
      <c r="L216">
        <f t="shared" si="32"/>
        <v>6.6100000000000002E-4</v>
      </c>
      <c r="M216">
        <f t="shared" si="37"/>
        <v>6.7500000000000014E-6</v>
      </c>
      <c r="N216">
        <f t="shared" si="28"/>
        <v>0.97703957010258891</v>
      </c>
      <c r="O216">
        <f t="shared" si="29"/>
        <v>2.720427718674454E-4</v>
      </c>
      <c r="P216">
        <f t="shared" si="30"/>
        <v>-4.3749999999999979E-6</v>
      </c>
      <c r="T216">
        <f t="shared" si="34"/>
        <v>6.1443255000000001E-4</v>
      </c>
      <c r="U216">
        <f t="shared" si="35"/>
        <v>1.0240542500000001E-5</v>
      </c>
      <c r="W216">
        <f t="shared" si="36"/>
        <v>184.33365351842096</v>
      </c>
    </row>
    <row r="217" spans="1:23" x14ac:dyDescent="0.25">
      <c r="A217" s="70" t="s">
        <v>26</v>
      </c>
      <c r="B217" s="70">
        <v>24</v>
      </c>
      <c r="C217" s="118">
        <f t="shared" si="38"/>
        <v>8</v>
      </c>
      <c r="D217" s="120">
        <f t="shared" si="33"/>
        <v>480</v>
      </c>
      <c r="E217" s="70" t="s">
        <v>69</v>
      </c>
      <c r="F217" s="70">
        <v>26</v>
      </c>
      <c r="G217" s="70">
        <v>150</v>
      </c>
      <c r="H217" s="70" t="s">
        <v>74</v>
      </c>
      <c r="I217" s="70">
        <v>2.1547500000000001E-2</v>
      </c>
      <c r="J217" s="70">
        <v>578</v>
      </c>
      <c r="K217" s="70">
        <f t="shared" si="31"/>
        <v>4.2982391999999998E-3</v>
      </c>
      <c r="L217">
        <f t="shared" si="32"/>
        <v>5.7799999999999995E-4</v>
      </c>
      <c r="M217">
        <f t="shared" si="37"/>
        <v>3.7916666666666641E-6</v>
      </c>
      <c r="N217">
        <f t="shared" si="28"/>
        <v>0.69613644274277753</v>
      </c>
      <c r="O217">
        <f t="shared" si="29"/>
        <v>1.0887941673897052E-4</v>
      </c>
      <c r="P217">
        <f t="shared" si="30"/>
        <v>6.2499999999999893E-6</v>
      </c>
      <c r="T217">
        <f t="shared" si="34"/>
        <v>5.3727989999999997E-4</v>
      </c>
      <c r="U217">
        <f t="shared" si="35"/>
        <v>8.9546650000000001E-6</v>
      </c>
      <c r="W217">
        <f t="shared" si="36"/>
        <v>161.18737024757539</v>
      </c>
    </row>
    <row r="218" spans="1:23" x14ac:dyDescent="0.25">
      <c r="A218" s="70" t="s">
        <v>26</v>
      </c>
      <c r="B218" s="70">
        <v>24</v>
      </c>
      <c r="C218" s="118">
        <f t="shared" si="38"/>
        <v>8</v>
      </c>
      <c r="D218" s="120">
        <f t="shared" si="33"/>
        <v>480</v>
      </c>
      <c r="E218" s="70" t="s">
        <v>68</v>
      </c>
      <c r="F218" s="70">
        <v>34</v>
      </c>
      <c r="G218" s="70">
        <v>15</v>
      </c>
      <c r="H218" s="70" t="s">
        <v>74</v>
      </c>
      <c r="I218" s="70">
        <v>1.10525E-2</v>
      </c>
      <c r="J218" s="70">
        <v>535</v>
      </c>
      <c r="K218" s="70">
        <f t="shared" si="31"/>
        <v>3.9784740000000001E-3</v>
      </c>
      <c r="L218">
        <f t="shared" si="32"/>
        <v>5.3499999999999999E-4</v>
      </c>
      <c r="M218">
        <f t="shared" si="37"/>
        <v>8.7499999999999872E-7</v>
      </c>
      <c r="N218">
        <f t="shared" si="28"/>
        <v>1.3571590137977834</v>
      </c>
      <c r="O218">
        <f t="shared" si="29"/>
        <v>4.8984655031398375E-5</v>
      </c>
      <c r="P218">
        <f t="shared" si="30"/>
        <v>3.2499999999999977E-6</v>
      </c>
      <c r="T218">
        <f t="shared" si="34"/>
        <v>4.9730925000000001E-4</v>
      </c>
      <c r="U218">
        <f t="shared" si="35"/>
        <v>8.2884874999999995E-6</v>
      </c>
      <c r="W218">
        <f t="shared" si="36"/>
        <v>149.19592228798066</v>
      </c>
    </row>
    <row r="219" spans="1:23" x14ac:dyDescent="0.25">
      <c r="A219" s="70" t="s">
        <v>26</v>
      </c>
      <c r="B219" s="70">
        <v>24</v>
      </c>
      <c r="C219" s="118">
        <f t="shared" si="38"/>
        <v>8</v>
      </c>
      <c r="D219" s="120">
        <f t="shared" si="33"/>
        <v>480</v>
      </c>
      <c r="E219" s="70" t="s">
        <v>67</v>
      </c>
      <c r="F219" s="70">
        <v>34</v>
      </c>
      <c r="G219" s="70">
        <v>150</v>
      </c>
      <c r="H219" s="70" t="s">
        <v>74</v>
      </c>
      <c r="I219" s="70">
        <v>1.0512499999999998E-2</v>
      </c>
      <c r="J219" s="70">
        <v>491</v>
      </c>
      <c r="K219" s="70">
        <f t="shared" si="31"/>
        <v>3.6512723999999998E-3</v>
      </c>
      <c r="L219">
        <f t="shared" si="32"/>
        <v>4.9100000000000001E-4</v>
      </c>
      <c r="M219">
        <f t="shared" si="37"/>
        <v>-5.4166666666666632E-7</v>
      </c>
      <c r="N219">
        <f t="shared" si="28"/>
        <v>1.4268727705112965</v>
      </c>
      <c r="O219">
        <f t="shared" si="29"/>
        <v>-3.1881491179656439E-5</v>
      </c>
      <c r="P219">
        <f t="shared" si="30"/>
        <v>-4.999999999999986E-7</v>
      </c>
      <c r="T219">
        <f t="shared" si="34"/>
        <v>4.5640904999999998E-4</v>
      </c>
      <c r="U219">
        <f t="shared" si="35"/>
        <v>7.6068174999999993E-6</v>
      </c>
      <c r="W219">
        <f t="shared" si="36"/>
        <v>136.92560344560471</v>
      </c>
    </row>
    <row r="220" spans="1:23" x14ac:dyDescent="0.25">
      <c r="A220" s="70" t="s">
        <v>26</v>
      </c>
      <c r="B220" s="70">
        <v>24</v>
      </c>
      <c r="C220" s="118">
        <f t="shared" si="38"/>
        <v>8</v>
      </c>
      <c r="D220" s="120">
        <f t="shared" si="33"/>
        <v>480</v>
      </c>
      <c r="E220" s="70" t="s">
        <v>64</v>
      </c>
      <c r="F220" s="70">
        <v>52</v>
      </c>
      <c r="G220" s="70">
        <v>15</v>
      </c>
      <c r="H220" s="70" t="s">
        <v>74</v>
      </c>
      <c r="I220" s="70">
        <v>1.0069999999999997E-2</v>
      </c>
      <c r="J220" s="70">
        <v>559</v>
      </c>
      <c r="K220" s="70">
        <f t="shared" si="31"/>
        <v>4.1569476000000005E-3</v>
      </c>
      <c r="L220">
        <f t="shared" si="32"/>
        <v>5.5900000000000004E-4</v>
      </c>
      <c r="M220">
        <f t="shared" si="37"/>
        <v>4.500000000000001E-6</v>
      </c>
      <c r="N220">
        <f t="shared" si="28"/>
        <v>1.4895729890764651</v>
      </c>
      <c r="O220">
        <f t="shared" si="29"/>
        <v>2.7650027508076519E-4</v>
      </c>
      <c r="P220">
        <f t="shared" si="30"/>
        <v>-1.7500000000000019E-6</v>
      </c>
      <c r="T220">
        <f t="shared" si="34"/>
        <v>5.1961845000000006E-4</v>
      </c>
      <c r="U220">
        <f t="shared" si="35"/>
        <v>8.6603075000000013E-6</v>
      </c>
      <c r="W220">
        <f t="shared" si="36"/>
        <v>155.8888234747312</v>
      </c>
    </row>
    <row r="221" spans="1:23" x14ac:dyDescent="0.25">
      <c r="A221" s="70" t="s">
        <v>26</v>
      </c>
      <c r="B221" s="70">
        <v>24</v>
      </c>
      <c r="C221" s="118">
        <f t="shared" si="38"/>
        <v>8</v>
      </c>
      <c r="D221" s="120">
        <f t="shared" si="33"/>
        <v>480</v>
      </c>
      <c r="E221" s="70" t="s">
        <v>63</v>
      </c>
      <c r="F221" s="70">
        <v>52</v>
      </c>
      <c r="G221" s="70">
        <v>150</v>
      </c>
      <c r="H221" s="70" t="s">
        <v>74</v>
      </c>
      <c r="I221" s="70">
        <v>1.5767500000000004E-2</v>
      </c>
      <c r="J221" s="70">
        <v>515</v>
      </c>
      <c r="K221" s="70">
        <f t="shared" si="31"/>
        <v>3.8297459999999998E-3</v>
      </c>
      <c r="L221">
        <f t="shared" si="32"/>
        <v>5.1500000000000005E-4</v>
      </c>
      <c r="M221">
        <f t="shared" si="37"/>
        <v>2.5000000000000158E-7</v>
      </c>
      <c r="N221">
        <f t="shared" si="28"/>
        <v>0.95132392579673353</v>
      </c>
      <c r="O221">
        <f t="shared" si="29"/>
        <v>9.810467276441769E-6</v>
      </c>
      <c r="P221">
        <f t="shared" si="30"/>
        <v>-1.7499999999999883E-6</v>
      </c>
      <c r="T221">
        <f t="shared" si="34"/>
        <v>4.7871824999999997E-4</v>
      </c>
      <c r="U221">
        <f t="shared" si="35"/>
        <v>7.9786374999999994E-6</v>
      </c>
      <c r="W221">
        <f t="shared" si="36"/>
        <v>143.61850463235524</v>
      </c>
    </row>
    <row r="222" spans="1:23" x14ac:dyDescent="0.25">
      <c r="A222" s="70" t="s">
        <v>26</v>
      </c>
      <c r="B222" s="70">
        <v>24</v>
      </c>
      <c r="C222" s="118">
        <f t="shared" si="38"/>
        <v>8</v>
      </c>
      <c r="D222" s="120">
        <f t="shared" si="33"/>
        <v>480</v>
      </c>
      <c r="E222" s="70" t="s">
        <v>71</v>
      </c>
      <c r="F222" s="70">
        <v>11</v>
      </c>
      <c r="G222" s="70">
        <v>15</v>
      </c>
      <c r="H222" s="70" t="s">
        <v>92</v>
      </c>
      <c r="I222" s="70">
        <v>1.452E-2</v>
      </c>
      <c r="J222" s="70">
        <v>617</v>
      </c>
      <c r="K222" s="70">
        <f t="shared" si="31"/>
        <v>4.5882588000000007E-3</v>
      </c>
      <c r="L222">
        <f t="shared" si="32"/>
        <v>6.1700000000000004E-4</v>
      </c>
      <c r="M222">
        <f t="shared" si="37"/>
        <v>2.8333333333333343E-6</v>
      </c>
      <c r="N222">
        <f t="shared" si="28"/>
        <v>1.0330578512396693</v>
      </c>
      <c r="O222">
        <f t="shared" si="29"/>
        <v>1.2073788922323279E-4</v>
      </c>
      <c r="P222">
        <f t="shared" si="30"/>
        <v>5.1250000000000026E-6</v>
      </c>
      <c r="T222">
        <f t="shared" si="34"/>
        <v>5.7353235000000009E-4</v>
      </c>
      <c r="U222">
        <f t="shared" si="35"/>
        <v>9.5588725000000007E-6</v>
      </c>
      <c r="W222">
        <f t="shared" si="36"/>
        <v>172.063334676045</v>
      </c>
    </row>
    <row r="223" spans="1:23" x14ac:dyDescent="0.25">
      <c r="A223" s="70" t="s">
        <v>26</v>
      </c>
      <c r="B223" s="70">
        <v>24</v>
      </c>
      <c r="C223" s="118">
        <f t="shared" si="38"/>
        <v>8</v>
      </c>
      <c r="D223" s="120">
        <f t="shared" si="33"/>
        <v>480</v>
      </c>
      <c r="E223" s="70" t="s">
        <v>70</v>
      </c>
      <c r="F223" s="70">
        <v>11</v>
      </c>
      <c r="G223" s="70">
        <v>150</v>
      </c>
      <c r="H223" s="70" t="s">
        <v>92</v>
      </c>
      <c r="I223" s="70">
        <v>1.2870000000000001E-2</v>
      </c>
      <c r="J223" s="70">
        <v>635</v>
      </c>
      <c r="K223" s="70">
        <f t="shared" si="31"/>
        <v>4.7221139999999995E-3</v>
      </c>
      <c r="L223">
        <f t="shared" si="32"/>
        <v>6.3500000000000004E-4</v>
      </c>
      <c r="M223">
        <f t="shared" si="37"/>
        <v>4.2916666666666674E-6</v>
      </c>
      <c r="N223">
        <f t="shared" si="28"/>
        <v>1.1655011655011653</v>
      </c>
      <c r="O223">
        <f t="shared" si="29"/>
        <v>2.0632885141768132E-4</v>
      </c>
      <c r="P223">
        <f t="shared" si="30"/>
        <v>4.8750000000000101E-6</v>
      </c>
      <c r="T223">
        <f t="shared" si="34"/>
        <v>5.9026424999999993E-4</v>
      </c>
      <c r="U223">
        <f t="shared" si="35"/>
        <v>9.8377374999999982E-6</v>
      </c>
      <c r="W223">
        <f t="shared" si="36"/>
        <v>177.0830105661079</v>
      </c>
    </row>
    <row r="224" spans="1:23" x14ac:dyDescent="0.25">
      <c r="A224" s="70" t="s">
        <v>26</v>
      </c>
      <c r="B224" s="70">
        <v>24</v>
      </c>
      <c r="C224" s="118">
        <f t="shared" si="38"/>
        <v>8</v>
      </c>
      <c r="D224" s="120">
        <f t="shared" si="33"/>
        <v>480</v>
      </c>
      <c r="E224" s="70" t="s">
        <v>66</v>
      </c>
      <c r="F224" s="70">
        <v>13</v>
      </c>
      <c r="G224" s="70">
        <v>15</v>
      </c>
      <c r="H224" s="70" t="s">
        <v>92</v>
      </c>
      <c r="I224" s="70">
        <v>1.13875E-2</v>
      </c>
      <c r="J224" s="70">
        <v>608</v>
      </c>
      <c r="K224" s="70">
        <f t="shared" si="31"/>
        <v>4.5213312E-3</v>
      </c>
      <c r="L224">
        <f t="shared" si="32"/>
        <v>6.0800000000000003E-4</v>
      </c>
      <c r="M224">
        <f t="shared" si="37"/>
        <v>1.8333333333333327E-6</v>
      </c>
      <c r="N224">
        <f t="shared" si="28"/>
        <v>1.3172338090010975</v>
      </c>
      <c r="O224">
        <f t="shared" si="29"/>
        <v>9.9615190375074457E-5</v>
      </c>
      <c r="P224">
        <f t="shared" si="30"/>
        <v>5.2500000000000056E-6</v>
      </c>
      <c r="T224">
        <f t="shared" si="34"/>
        <v>5.651664E-4</v>
      </c>
      <c r="U224">
        <f t="shared" si="35"/>
        <v>9.4194399999999994E-6</v>
      </c>
      <c r="W224">
        <f t="shared" si="36"/>
        <v>169.55349673101355</v>
      </c>
    </row>
    <row r="225" spans="1:23" x14ac:dyDescent="0.25">
      <c r="A225" s="70" t="s">
        <v>26</v>
      </c>
      <c r="B225" s="70">
        <v>24</v>
      </c>
      <c r="C225" s="118">
        <f t="shared" si="38"/>
        <v>8</v>
      </c>
      <c r="D225" s="120">
        <f t="shared" si="33"/>
        <v>480</v>
      </c>
      <c r="E225" s="70" t="s">
        <v>65</v>
      </c>
      <c r="F225" s="70">
        <v>13</v>
      </c>
      <c r="G225" s="70">
        <v>150</v>
      </c>
      <c r="H225" s="70" t="s">
        <v>92</v>
      </c>
      <c r="I225" s="70">
        <v>1.7704999999999999E-2</v>
      </c>
      <c r="J225" s="70">
        <v>592</v>
      </c>
      <c r="K225" s="70">
        <f t="shared" si="31"/>
        <v>4.4023488000000006E-3</v>
      </c>
      <c r="L225">
        <f t="shared" si="32"/>
        <v>5.9199999999999997E-4</v>
      </c>
      <c r="M225">
        <f t="shared" si="37"/>
        <v>1.1666666666666634E-6</v>
      </c>
      <c r="N225">
        <f t="shared" si="28"/>
        <v>0.84721829991527819</v>
      </c>
      <c r="O225">
        <f t="shared" si="29"/>
        <v>4.0772128380648013E-5</v>
      </c>
      <c r="P225">
        <f t="shared" si="30"/>
        <v>5.4999999999999982E-6</v>
      </c>
      <c r="T225">
        <f t="shared" si="34"/>
        <v>5.5029360000000008E-4</v>
      </c>
      <c r="U225">
        <f t="shared" si="35"/>
        <v>9.171560000000001E-6</v>
      </c>
      <c r="W225">
        <f t="shared" si="36"/>
        <v>165.09156260651318</v>
      </c>
    </row>
    <row r="226" spans="1:23" x14ac:dyDescent="0.25">
      <c r="A226" s="70" t="s">
        <v>26</v>
      </c>
      <c r="B226" s="70">
        <v>24</v>
      </c>
      <c r="C226" s="118">
        <f t="shared" si="38"/>
        <v>8</v>
      </c>
      <c r="D226" s="120">
        <f t="shared" si="33"/>
        <v>480</v>
      </c>
      <c r="E226" s="70" t="s">
        <v>7</v>
      </c>
      <c r="F226" s="70">
        <v>26</v>
      </c>
      <c r="G226" s="70">
        <v>15</v>
      </c>
      <c r="H226" s="70" t="s">
        <v>92</v>
      </c>
      <c r="I226" s="70">
        <v>1.5352500000000003E-2</v>
      </c>
      <c r="J226" s="70">
        <v>578</v>
      </c>
      <c r="K226" s="70">
        <f t="shared" si="31"/>
        <v>4.2982391999999998E-3</v>
      </c>
      <c r="L226">
        <f t="shared" si="32"/>
        <v>5.7799999999999995E-4</v>
      </c>
      <c r="M226">
        <f t="shared" si="37"/>
        <v>1.0416666666666648E-6</v>
      </c>
      <c r="N226">
        <f t="shared" si="28"/>
        <v>0.97703957010258891</v>
      </c>
      <c r="O226">
        <f t="shared" si="29"/>
        <v>4.1981909238803223E-5</v>
      </c>
      <c r="P226">
        <f t="shared" si="30"/>
        <v>3.8749999999999993E-6</v>
      </c>
      <c r="T226">
        <f t="shared" si="34"/>
        <v>5.3727989999999997E-4</v>
      </c>
      <c r="U226">
        <f t="shared" si="35"/>
        <v>8.9546650000000001E-6</v>
      </c>
      <c r="W226">
        <f t="shared" si="36"/>
        <v>161.18737024757539</v>
      </c>
    </row>
    <row r="227" spans="1:23" x14ac:dyDescent="0.25">
      <c r="A227" s="70" t="s">
        <v>26</v>
      </c>
      <c r="B227" s="70">
        <v>24</v>
      </c>
      <c r="C227" s="118">
        <f t="shared" si="38"/>
        <v>8</v>
      </c>
      <c r="D227" s="120">
        <f t="shared" si="33"/>
        <v>480</v>
      </c>
      <c r="E227" s="70" t="s">
        <v>69</v>
      </c>
      <c r="F227" s="70">
        <v>26</v>
      </c>
      <c r="G227" s="70">
        <v>150</v>
      </c>
      <c r="H227" s="70" t="s">
        <v>92</v>
      </c>
      <c r="I227" s="70">
        <v>2.1547500000000001E-2</v>
      </c>
      <c r="J227" s="70">
        <v>802</v>
      </c>
      <c r="K227" s="70">
        <f t="shared" si="31"/>
        <v>5.9639927999999998E-3</v>
      </c>
      <c r="L227">
        <f t="shared" si="32"/>
        <v>8.0199999999999998E-4</v>
      </c>
      <c r="M227">
        <f t="shared" si="37"/>
        <v>1.0749999999999999E-5</v>
      </c>
      <c r="N227">
        <f t="shared" si="28"/>
        <v>0.69613644274277753</v>
      </c>
      <c r="O227">
        <f t="shared" si="29"/>
        <v>3.0869109361158695E-4</v>
      </c>
      <c r="P227">
        <f t="shared" si="30"/>
        <v>5.8749999999999937E-6</v>
      </c>
      <c r="T227">
        <f t="shared" si="34"/>
        <v>7.4549909999999998E-4</v>
      </c>
      <c r="U227">
        <f t="shared" si="35"/>
        <v>1.2424984999999999E-5</v>
      </c>
      <c r="W227">
        <f t="shared" si="36"/>
        <v>223.65444799058039</v>
      </c>
    </row>
    <row r="228" spans="1:23" x14ac:dyDescent="0.25">
      <c r="A228" s="70" t="s">
        <v>26</v>
      </c>
      <c r="B228" s="70">
        <v>24</v>
      </c>
      <c r="C228" s="118">
        <f t="shared" si="38"/>
        <v>8</v>
      </c>
      <c r="D228" s="120">
        <f t="shared" si="33"/>
        <v>480</v>
      </c>
      <c r="E228" s="70" t="s">
        <v>68</v>
      </c>
      <c r="F228" s="70">
        <v>34</v>
      </c>
      <c r="G228" s="70">
        <v>15</v>
      </c>
      <c r="H228" s="70" t="s">
        <v>92</v>
      </c>
      <c r="I228" s="70">
        <v>1.10525E-2</v>
      </c>
      <c r="J228" s="70">
        <v>641</v>
      </c>
      <c r="K228" s="70">
        <f t="shared" si="31"/>
        <v>4.7667324000000002E-3</v>
      </c>
      <c r="L228">
        <f t="shared" si="32"/>
        <v>6.4099999999999997E-4</v>
      </c>
      <c r="M228">
        <f t="shared" si="37"/>
        <v>2.8749999999999975E-6</v>
      </c>
      <c r="N228">
        <f t="shared" si="28"/>
        <v>1.3571590137977834</v>
      </c>
      <c r="O228">
        <f t="shared" si="29"/>
        <v>1.6094958081745191E-4</v>
      </c>
      <c r="P228">
        <f t="shared" si="30"/>
        <v>6.8749999999999909E-6</v>
      </c>
      <c r="T228">
        <f t="shared" si="34"/>
        <v>5.9584155000000003E-4</v>
      </c>
      <c r="U228">
        <f t="shared" si="35"/>
        <v>9.9306925000000008E-6</v>
      </c>
      <c r="W228">
        <f t="shared" si="36"/>
        <v>178.75623586279553</v>
      </c>
    </row>
    <row r="229" spans="1:23" x14ac:dyDescent="0.25">
      <c r="A229" s="70" t="s">
        <v>26</v>
      </c>
      <c r="B229" s="70">
        <v>24</v>
      </c>
      <c r="C229" s="118">
        <f t="shared" si="38"/>
        <v>8</v>
      </c>
      <c r="D229" s="120">
        <f t="shared" si="33"/>
        <v>480</v>
      </c>
      <c r="E229" s="70" t="s">
        <v>67</v>
      </c>
      <c r="F229" s="70">
        <v>34</v>
      </c>
      <c r="G229" s="70">
        <v>150</v>
      </c>
      <c r="H229" s="70" t="s">
        <v>92</v>
      </c>
      <c r="I229" s="70">
        <v>1.0512499999999998E-2</v>
      </c>
      <c r="J229" s="70">
        <v>624</v>
      </c>
      <c r="K229" s="70">
        <f t="shared" si="31"/>
        <v>4.6403136000000003E-3</v>
      </c>
      <c r="L229">
        <f t="shared" si="32"/>
        <v>6.2399999999999999E-4</v>
      </c>
      <c r="M229">
        <f t="shared" si="37"/>
        <v>4.1666666666667682E-8</v>
      </c>
      <c r="N229">
        <f t="shared" si="28"/>
        <v>1.4268727705112965</v>
      </c>
      <c r="O229">
        <f t="shared" si="29"/>
        <v>2.4524223984351718E-6</v>
      </c>
      <c r="P229">
        <f t="shared" si="30"/>
        <v>2.2500000000000005E-6</v>
      </c>
      <c r="T229">
        <f t="shared" si="34"/>
        <v>5.8003920000000004E-4</v>
      </c>
      <c r="U229">
        <f t="shared" si="35"/>
        <v>9.6673200000000012E-6</v>
      </c>
      <c r="W229">
        <f t="shared" si="36"/>
        <v>174.0154308555139</v>
      </c>
    </row>
    <row r="230" spans="1:23" x14ac:dyDescent="0.25">
      <c r="A230" s="70" t="s">
        <v>26</v>
      </c>
      <c r="B230" s="70">
        <v>24</v>
      </c>
      <c r="C230" s="118">
        <f t="shared" si="38"/>
        <v>8</v>
      </c>
      <c r="D230" s="120">
        <f t="shared" si="33"/>
        <v>480</v>
      </c>
      <c r="E230" s="70" t="s">
        <v>64</v>
      </c>
      <c r="F230" s="70">
        <v>52</v>
      </c>
      <c r="G230" s="70">
        <v>15</v>
      </c>
      <c r="H230" s="70" t="s">
        <v>92</v>
      </c>
      <c r="I230" s="70">
        <v>1.0069999999999997E-2</v>
      </c>
      <c r="J230" s="70">
        <v>567</v>
      </c>
      <c r="K230" s="70">
        <f t="shared" si="31"/>
        <v>4.2164387999999997E-3</v>
      </c>
      <c r="L230">
        <f t="shared" si="32"/>
        <v>5.6700000000000001E-4</v>
      </c>
      <c r="M230">
        <f t="shared" si="37"/>
        <v>9.5833333333333404E-7</v>
      </c>
      <c r="N230">
        <f t="shared" si="28"/>
        <v>1.4895729890764651</v>
      </c>
      <c r="O230">
        <f t="shared" si="29"/>
        <v>5.8884317841274093E-5</v>
      </c>
      <c r="P230">
        <f t="shared" si="30"/>
        <v>3.5000000000000038E-6</v>
      </c>
      <c r="T230">
        <f t="shared" si="34"/>
        <v>5.2705484999999996E-4</v>
      </c>
      <c r="U230">
        <f t="shared" si="35"/>
        <v>8.7842474999999996E-6</v>
      </c>
      <c r="W230">
        <f t="shared" si="36"/>
        <v>158.11979053698141</v>
      </c>
    </row>
    <row r="231" spans="1:23" x14ac:dyDescent="0.25">
      <c r="A231" s="70" t="s">
        <v>26</v>
      </c>
      <c r="B231" s="70">
        <v>24</v>
      </c>
      <c r="C231" s="118">
        <f t="shared" si="38"/>
        <v>8</v>
      </c>
      <c r="D231" s="120">
        <f t="shared" si="33"/>
        <v>480</v>
      </c>
      <c r="E231" s="70" t="s">
        <v>63</v>
      </c>
      <c r="F231" s="70">
        <v>52</v>
      </c>
      <c r="G231" s="70">
        <v>150</v>
      </c>
      <c r="H231" s="70" t="s">
        <v>92</v>
      </c>
      <c r="I231" s="70">
        <v>1.5767500000000004E-2</v>
      </c>
      <c r="J231" s="70">
        <v>611</v>
      </c>
      <c r="K231" s="70">
        <f t="shared" si="31"/>
        <v>4.5436404E-3</v>
      </c>
      <c r="L231">
        <f t="shared" si="32"/>
        <v>6.11E-4</v>
      </c>
      <c r="M231">
        <f t="shared" si="37"/>
        <v>3.9166666666666667E-6</v>
      </c>
      <c r="N231">
        <f t="shared" si="28"/>
        <v>0.95132392579673353</v>
      </c>
      <c r="O231">
        <f t="shared" si="29"/>
        <v>1.5369732066425343E-4</v>
      </c>
      <c r="P231">
        <f t="shared" si="30"/>
        <v>8.7499999999999416E-7</v>
      </c>
      <c r="T231">
        <f t="shared" si="34"/>
        <v>5.6795505E-4</v>
      </c>
      <c r="U231">
        <f t="shared" si="35"/>
        <v>9.4659174999999998E-6</v>
      </c>
      <c r="W231">
        <f t="shared" si="36"/>
        <v>170.39010937935737</v>
      </c>
    </row>
    <row r="232" spans="1:23" x14ac:dyDescent="0.25">
      <c r="A232" s="70" t="s">
        <v>26</v>
      </c>
      <c r="B232" s="70">
        <v>24</v>
      </c>
      <c r="C232" s="118">
        <f t="shared" si="38"/>
        <v>8</v>
      </c>
      <c r="D232" s="120">
        <f t="shared" si="33"/>
        <v>480</v>
      </c>
      <c r="E232" s="70" t="s">
        <v>71</v>
      </c>
      <c r="F232" s="70">
        <v>11</v>
      </c>
      <c r="G232" s="70">
        <v>15</v>
      </c>
      <c r="H232" s="70" t="s">
        <v>10</v>
      </c>
      <c r="I232" s="70">
        <v>1.452E-2</v>
      </c>
      <c r="J232" s="70">
        <v>615</v>
      </c>
      <c r="K232" s="70">
        <f t="shared" si="31"/>
        <v>4.5733860000000005E-3</v>
      </c>
      <c r="L232">
        <f t="shared" si="32"/>
        <v>6.1499999999999999E-4</v>
      </c>
      <c r="M232">
        <f t="shared" si="37"/>
        <v>4.4166666666666653E-6</v>
      </c>
      <c r="N232">
        <f t="shared" si="28"/>
        <v>1.0330578512396693</v>
      </c>
      <c r="O232">
        <f t="shared" si="29"/>
        <v>1.8820906261268628E-4</v>
      </c>
      <c r="P232">
        <f t="shared" si="30"/>
        <v>7.7499999999999986E-6</v>
      </c>
      <c r="T232">
        <f t="shared" si="34"/>
        <v>5.7167325000000006E-4</v>
      </c>
      <c r="U232">
        <f t="shared" si="35"/>
        <v>9.5278875000000015E-6</v>
      </c>
      <c r="W232">
        <f t="shared" si="36"/>
        <v>171.50559291048245</v>
      </c>
    </row>
    <row r="233" spans="1:23" x14ac:dyDescent="0.25">
      <c r="A233" s="70" t="s">
        <v>26</v>
      </c>
      <c r="B233" s="70">
        <v>24</v>
      </c>
      <c r="C233" s="118">
        <f t="shared" si="38"/>
        <v>8</v>
      </c>
      <c r="D233" s="120">
        <f t="shared" si="33"/>
        <v>480</v>
      </c>
      <c r="E233" s="70" t="s">
        <v>70</v>
      </c>
      <c r="F233" s="70">
        <v>11</v>
      </c>
      <c r="G233" s="70">
        <v>150</v>
      </c>
      <c r="H233" s="70" t="s">
        <v>10</v>
      </c>
      <c r="I233" s="70">
        <v>1.2870000000000001E-2</v>
      </c>
      <c r="J233" s="70">
        <v>645</v>
      </c>
      <c r="K233" s="70">
        <f t="shared" si="31"/>
        <v>4.7964779999999999E-3</v>
      </c>
      <c r="L233">
        <f t="shared" si="32"/>
        <v>6.4499999999999996E-4</v>
      </c>
      <c r="M233">
        <f t="shared" si="37"/>
        <v>7.0833333333333313E-6</v>
      </c>
      <c r="N233">
        <f t="shared" si="28"/>
        <v>1.1655011655011653</v>
      </c>
      <c r="O233">
        <f t="shared" si="29"/>
        <v>3.4054276447578454E-4</v>
      </c>
      <c r="P233">
        <f t="shared" si="30"/>
        <v>7.124999999999997E-6</v>
      </c>
      <c r="T233">
        <f t="shared" si="34"/>
        <v>5.9955974999999998E-4</v>
      </c>
      <c r="U233">
        <f t="shared" si="35"/>
        <v>9.9926624999999991E-6</v>
      </c>
      <c r="W233">
        <f t="shared" si="36"/>
        <v>179.87171939392061</v>
      </c>
    </row>
    <row r="234" spans="1:23" x14ac:dyDescent="0.25">
      <c r="A234" s="70" t="s">
        <v>26</v>
      </c>
      <c r="B234" s="70">
        <v>24</v>
      </c>
      <c r="C234" s="118">
        <f t="shared" si="38"/>
        <v>8</v>
      </c>
      <c r="D234" s="120">
        <f t="shared" si="33"/>
        <v>480</v>
      </c>
      <c r="E234" s="70" t="s">
        <v>66</v>
      </c>
      <c r="F234" s="70">
        <v>13</v>
      </c>
      <c r="G234" s="70">
        <v>15</v>
      </c>
      <c r="H234" s="70" t="s">
        <v>10</v>
      </c>
      <c r="I234" s="70">
        <v>1.13875E-2</v>
      </c>
      <c r="J234" s="70">
        <v>525</v>
      </c>
      <c r="K234" s="70">
        <f t="shared" si="31"/>
        <v>3.9041100000000006E-3</v>
      </c>
      <c r="L234">
        <f t="shared" si="32"/>
        <v>5.2499999999999997E-4</v>
      </c>
      <c r="M234">
        <f t="shared" si="37"/>
        <v>4.1666666666663162E-8</v>
      </c>
      <c r="N234">
        <f t="shared" si="28"/>
        <v>1.3172338090010975</v>
      </c>
      <c r="O234">
        <f t="shared" si="29"/>
        <v>2.2639815994333206E-6</v>
      </c>
      <c r="P234">
        <f t="shared" si="30"/>
        <v>1.6249999999999988E-6</v>
      </c>
      <c r="T234">
        <f t="shared" si="34"/>
        <v>4.8801375000000007E-4</v>
      </c>
      <c r="U234">
        <f t="shared" si="35"/>
        <v>8.133562500000002E-6</v>
      </c>
      <c r="W234">
        <f t="shared" si="36"/>
        <v>146.40721346016795</v>
      </c>
    </row>
    <row r="235" spans="1:23" x14ac:dyDescent="0.25">
      <c r="A235" s="70" t="s">
        <v>26</v>
      </c>
      <c r="B235" s="70">
        <v>24</v>
      </c>
      <c r="C235" s="118">
        <f t="shared" si="38"/>
        <v>8</v>
      </c>
      <c r="D235" s="120">
        <f t="shared" si="33"/>
        <v>480</v>
      </c>
      <c r="E235" s="70" t="s">
        <v>65</v>
      </c>
      <c r="F235" s="70">
        <v>13</v>
      </c>
      <c r="G235" s="70">
        <v>150</v>
      </c>
      <c r="H235" s="70" t="s">
        <v>10</v>
      </c>
      <c r="I235" s="70">
        <v>1.7704999999999999E-2</v>
      </c>
      <c r="J235" s="70">
        <v>705</v>
      </c>
      <c r="K235" s="70">
        <f t="shared" si="31"/>
        <v>5.2426620000000004E-3</v>
      </c>
      <c r="L235">
        <f t="shared" si="32"/>
        <v>7.0500000000000001E-4</v>
      </c>
      <c r="M235">
        <f t="shared" si="37"/>
        <v>7.3333333333333357E-6</v>
      </c>
      <c r="N235">
        <f t="shared" ref="N235:N298" si="39">0.015/I235</f>
        <v>0.84721829991527819</v>
      </c>
      <c r="O235">
        <f t="shared" ref="O235:O298" si="40">N235*O$2*M235</f>
        <v>2.5628194982121687E-4</v>
      </c>
      <c r="P235">
        <f t="shared" ref="P235:P298" si="41">(L235-L195)/(B235-B195)</f>
        <v>1.225E-5</v>
      </c>
      <c r="T235">
        <f t="shared" si="34"/>
        <v>6.5533275000000005E-4</v>
      </c>
      <c r="U235">
        <f t="shared" si="35"/>
        <v>1.0922212500000001E-5</v>
      </c>
      <c r="W235">
        <f t="shared" si="36"/>
        <v>196.60397236079697</v>
      </c>
    </row>
    <row r="236" spans="1:23" x14ac:dyDescent="0.25">
      <c r="A236" s="70" t="s">
        <v>26</v>
      </c>
      <c r="B236" s="70">
        <v>24</v>
      </c>
      <c r="C236" s="118">
        <f t="shared" si="38"/>
        <v>8</v>
      </c>
      <c r="D236" s="120">
        <f t="shared" si="33"/>
        <v>480</v>
      </c>
      <c r="E236" s="70" t="s">
        <v>7</v>
      </c>
      <c r="F236" s="70">
        <v>26</v>
      </c>
      <c r="G236" s="70">
        <v>15</v>
      </c>
      <c r="H236" s="70" t="s">
        <v>10</v>
      </c>
      <c r="I236" s="70">
        <v>1.5352500000000003E-2</v>
      </c>
      <c r="J236" s="70">
        <v>540</v>
      </c>
      <c r="K236" s="70">
        <f t="shared" si="31"/>
        <v>4.0156560000000003E-3</v>
      </c>
      <c r="L236">
        <f t="shared" si="32"/>
        <v>5.4000000000000001E-4</v>
      </c>
      <c r="M236">
        <f t="shared" si="37"/>
        <v>4.999999999999986E-7</v>
      </c>
      <c r="N236">
        <f t="shared" si="39"/>
        <v>0.97703957010258891</v>
      </c>
      <c r="O236">
        <f t="shared" si="40"/>
        <v>2.0151316434625526E-5</v>
      </c>
      <c r="P236">
        <f t="shared" si="41"/>
        <v>2.624999999999996E-6</v>
      </c>
      <c r="T236">
        <f t="shared" si="34"/>
        <v>5.0195700000000003E-4</v>
      </c>
      <c r="U236">
        <f t="shared" si="35"/>
        <v>8.3659500000000008E-6</v>
      </c>
      <c r="W236">
        <f t="shared" si="36"/>
        <v>150.59027670188703</v>
      </c>
    </row>
    <row r="237" spans="1:23" x14ac:dyDescent="0.25">
      <c r="A237" s="70" t="s">
        <v>26</v>
      </c>
      <c r="B237" s="70">
        <v>24</v>
      </c>
      <c r="C237" s="118">
        <f t="shared" si="38"/>
        <v>8</v>
      </c>
      <c r="D237" s="120">
        <f t="shared" si="33"/>
        <v>480</v>
      </c>
      <c r="E237" s="70" t="s">
        <v>69</v>
      </c>
      <c r="F237" s="70">
        <v>26</v>
      </c>
      <c r="G237" s="70">
        <v>150</v>
      </c>
      <c r="H237" s="70" t="s">
        <v>10</v>
      </c>
      <c r="I237" s="70">
        <v>2.1547500000000001E-2</v>
      </c>
      <c r="J237" s="70">
        <v>571</v>
      </c>
      <c r="K237" s="70">
        <f t="shared" si="31"/>
        <v>4.2461844000000002E-3</v>
      </c>
      <c r="L237">
        <f t="shared" si="32"/>
        <v>5.71E-4</v>
      </c>
      <c r="M237">
        <f t="shared" si="37"/>
        <v>1.9166666666666681E-6</v>
      </c>
      <c r="N237">
        <f t="shared" si="39"/>
        <v>0.69613644274277753</v>
      </c>
      <c r="O237">
        <f t="shared" si="40"/>
        <v>5.5037946922996166E-5</v>
      </c>
      <c r="P237">
        <f t="shared" si="41"/>
        <v>4.7499999999999935E-6</v>
      </c>
      <c r="T237">
        <f t="shared" si="34"/>
        <v>5.3077305000000003E-4</v>
      </c>
      <c r="U237">
        <f t="shared" si="35"/>
        <v>8.8462174999999996E-6</v>
      </c>
      <c r="W237">
        <f t="shared" si="36"/>
        <v>159.23527406810646</v>
      </c>
    </row>
    <row r="238" spans="1:23" x14ac:dyDescent="0.25">
      <c r="A238" s="70" t="s">
        <v>26</v>
      </c>
      <c r="B238" s="70">
        <v>24</v>
      </c>
      <c r="C238" s="118">
        <f t="shared" si="38"/>
        <v>8</v>
      </c>
      <c r="D238" s="120">
        <f t="shared" si="33"/>
        <v>480</v>
      </c>
      <c r="E238" s="70" t="s">
        <v>68</v>
      </c>
      <c r="F238" s="70">
        <v>34</v>
      </c>
      <c r="G238" s="70">
        <v>15</v>
      </c>
      <c r="H238" s="70" t="s">
        <v>10</v>
      </c>
      <c r="I238" s="70">
        <v>1.10525E-2</v>
      </c>
      <c r="J238" s="70">
        <v>526</v>
      </c>
      <c r="K238" s="70">
        <f t="shared" si="31"/>
        <v>3.9115464000000003E-3</v>
      </c>
      <c r="L238">
        <f t="shared" si="32"/>
        <v>5.2599999999999999E-4</v>
      </c>
      <c r="M238">
        <f t="shared" si="37"/>
        <v>-6.2500000000000164E-7</v>
      </c>
      <c r="N238">
        <f t="shared" si="39"/>
        <v>1.3571590137977834</v>
      </c>
      <c r="O238">
        <f t="shared" si="40"/>
        <v>-3.4989039308141838E-5</v>
      </c>
      <c r="P238">
        <f t="shared" si="41"/>
        <v>2.1249999999999974E-6</v>
      </c>
      <c r="T238">
        <f t="shared" si="34"/>
        <v>4.8894330000000003E-4</v>
      </c>
      <c r="U238">
        <f t="shared" si="35"/>
        <v>8.1490549999999999E-6</v>
      </c>
      <c r="W238">
        <f t="shared" si="36"/>
        <v>146.68608434294921</v>
      </c>
    </row>
    <row r="239" spans="1:23" x14ac:dyDescent="0.25">
      <c r="A239" s="70" t="s">
        <v>26</v>
      </c>
      <c r="B239" s="70">
        <v>24</v>
      </c>
      <c r="C239" s="118">
        <f t="shared" si="38"/>
        <v>8</v>
      </c>
      <c r="D239" s="120">
        <f t="shared" si="33"/>
        <v>480</v>
      </c>
      <c r="E239" s="70" t="s">
        <v>67</v>
      </c>
      <c r="F239" s="70">
        <v>34</v>
      </c>
      <c r="G239" s="70">
        <v>150</v>
      </c>
      <c r="H239" s="70" t="s">
        <v>10</v>
      </c>
      <c r="I239" s="70">
        <v>1.0512499999999998E-2</v>
      </c>
      <c r="J239" s="70">
        <v>536</v>
      </c>
      <c r="K239" s="70">
        <f t="shared" si="31"/>
        <v>3.9859103999999998E-3</v>
      </c>
      <c r="L239">
        <f t="shared" si="32"/>
        <v>5.3600000000000002E-4</v>
      </c>
      <c r="M239">
        <f t="shared" si="37"/>
        <v>1.4166666666666695E-6</v>
      </c>
      <c r="N239">
        <f t="shared" si="39"/>
        <v>1.4268727705112965</v>
      </c>
      <c r="O239">
        <f t="shared" si="40"/>
        <v>8.3382361546793977E-5</v>
      </c>
      <c r="P239">
        <f t="shared" si="41"/>
        <v>3.1250000000000082E-6</v>
      </c>
      <c r="T239">
        <f t="shared" si="34"/>
        <v>4.9823879999999997E-4</v>
      </c>
      <c r="U239">
        <f t="shared" si="35"/>
        <v>8.3039799999999991E-6</v>
      </c>
      <c r="W239">
        <f t="shared" si="36"/>
        <v>149.47479317076193</v>
      </c>
    </row>
    <row r="240" spans="1:23" x14ac:dyDescent="0.25">
      <c r="A240" s="70" t="s">
        <v>26</v>
      </c>
      <c r="B240" s="70">
        <v>24</v>
      </c>
      <c r="C240" s="118">
        <f t="shared" si="38"/>
        <v>8</v>
      </c>
      <c r="D240" s="120">
        <f t="shared" si="33"/>
        <v>480</v>
      </c>
      <c r="E240" s="70" t="s">
        <v>64</v>
      </c>
      <c r="F240" s="70">
        <v>52</v>
      </c>
      <c r="G240" s="70">
        <v>15</v>
      </c>
      <c r="H240" s="70" t="s">
        <v>10</v>
      </c>
      <c r="I240" s="70">
        <v>1.0069999999999997E-2</v>
      </c>
      <c r="J240" s="70">
        <v>527</v>
      </c>
      <c r="K240" s="70">
        <f t="shared" si="31"/>
        <v>3.9189827999999999E-3</v>
      </c>
      <c r="L240">
        <f t="shared" si="32"/>
        <v>5.2700000000000002E-4</v>
      </c>
      <c r="M240">
        <f t="shared" si="37"/>
        <v>9.5833333333333404E-7</v>
      </c>
      <c r="N240">
        <f t="shared" si="39"/>
        <v>1.4895729890764651</v>
      </c>
      <c r="O240">
        <f t="shared" si="40"/>
        <v>5.8884317841274093E-5</v>
      </c>
      <c r="P240">
        <f t="shared" si="41"/>
        <v>4.999999999999986E-7</v>
      </c>
      <c r="T240">
        <f t="shared" si="34"/>
        <v>4.8987284999999999E-4</v>
      </c>
      <c r="U240">
        <f t="shared" si="35"/>
        <v>8.1645474999999994E-6</v>
      </c>
      <c r="W240">
        <f t="shared" si="36"/>
        <v>146.96495522573051</v>
      </c>
    </row>
    <row r="241" spans="1:23" x14ac:dyDescent="0.25">
      <c r="A241" s="70" t="s">
        <v>26</v>
      </c>
      <c r="B241" s="70">
        <v>24</v>
      </c>
      <c r="C241" s="118">
        <f t="shared" si="38"/>
        <v>8</v>
      </c>
      <c r="D241" s="120">
        <f t="shared" si="33"/>
        <v>480</v>
      </c>
      <c r="E241" s="70" t="s">
        <v>63</v>
      </c>
      <c r="F241" s="70">
        <v>52</v>
      </c>
      <c r="G241" s="70">
        <v>150</v>
      </c>
      <c r="H241" s="70" t="s">
        <v>10</v>
      </c>
      <c r="I241" s="70">
        <v>1.5767500000000004E-2</v>
      </c>
      <c r="J241" s="70">
        <v>526</v>
      </c>
      <c r="K241" s="70">
        <f t="shared" si="31"/>
        <v>3.9115464000000003E-3</v>
      </c>
      <c r="L241">
        <f t="shared" si="32"/>
        <v>5.2599999999999999E-4</v>
      </c>
      <c r="M241">
        <f t="shared" si="37"/>
        <v>9.1666666666666633E-7</v>
      </c>
      <c r="N241">
        <f t="shared" si="39"/>
        <v>0.95132392579673353</v>
      </c>
      <c r="O241">
        <f t="shared" si="40"/>
        <v>3.5971713346952917E-5</v>
      </c>
      <c r="P241">
        <f t="shared" si="41"/>
        <v>4.999999999999986E-7</v>
      </c>
      <c r="T241">
        <f t="shared" si="34"/>
        <v>4.8894330000000003E-4</v>
      </c>
      <c r="U241">
        <f t="shared" si="35"/>
        <v>8.1490549999999999E-6</v>
      </c>
      <c r="W241">
        <f t="shared" si="36"/>
        <v>146.68608434294921</v>
      </c>
    </row>
    <row r="242" spans="1:23" x14ac:dyDescent="0.25">
      <c r="A242" s="70" t="s">
        <v>27</v>
      </c>
      <c r="B242" s="70">
        <v>36</v>
      </c>
      <c r="C242" s="118">
        <f>36-24</f>
        <v>12</v>
      </c>
      <c r="D242" s="120">
        <f t="shared" si="33"/>
        <v>720</v>
      </c>
      <c r="E242" s="70" t="s">
        <v>71</v>
      </c>
      <c r="F242" s="70">
        <v>11</v>
      </c>
      <c r="G242" s="70">
        <v>15</v>
      </c>
      <c r="H242" s="70" t="s">
        <v>72</v>
      </c>
      <c r="I242" s="70">
        <v>1.452E-2</v>
      </c>
      <c r="J242" s="70">
        <v>631</v>
      </c>
      <c r="K242" s="70">
        <f t="shared" si="31"/>
        <v>4.6923683999999998E-3</v>
      </c>
      <c r="L242">
        <f t="shared" si="32"/>
        <v>6.3100000000000005E-4</v>
      </c>
      <c r="M242">
        <f t="shared" ref="M242:M281" si="42">(L242-L2)/B242</f>
        <v>-2.5000000000000004E-7</v>
      </c>
      <c r="N242">
        <f t="shared" si="39"/>
        <v>1.0330578512396693</v>
      </c>
      <c r="O242">
        <f t="shared" si="40"/>
        <v>-1.0653343166755831E-5</v>
      </c>
      <c r="P242">
        <f t="shared" si="41"/>
        <v>-6.666666666666648E-7</v>
      </c>
      <c r="T242">
        <f t="shared" si="34"/>
        <v>3.9103069999999997E-4</v>
      </c>
      <c r="U242">
        <f t="shared" si="35"/>
        <v>6.517178333333333E-6</v>
      </c>
      <c r="W242">
        <f t="shared" si="36"/>
        <v>117.31168468998854</v>
      </c>
    </row>
    <row r="243" spans="1:23" x14ac:dyDescent="0.25">
      <c r="A243" s="70" t="s">
        <v>27</v>
      </c>
      <c r="B243" s="70">
        <v>36</v>
      </c>
      <c r="C243" s="118">
        <f t="shared" ref="C243:C281" si="43">36-24</f>
        <v>12</v>
      </c>
      <c r="D243" s="120">
        <f t="shared" si="33"/>
        <v>720</v>
      </c>
      <c r="E243" s="70" t="s">
        <v>70</v>
      </c>
      <c r="F243" s="70">
        <v>11</v>
      </c>
      <c r="G243" s="70">
        <v>150</v>
      </c>
      <c r="H243" s="70" t="s">
        <v>72</v>
      </c>
      <c r="I243" s="70">
        <v>1.2870000000000001E-2</v>
      </c>
      <c r="J243" s="70">
        <v>819</v>
      </c>
      <c r="K243" s="70">
        <f t="shared" si="31"/>
        <v>6.0904115999999998E-3</v>
      </c>
      <c r="L243">
        <f t="shared" si="32"/>
        <v>8.1899999999999996E-4</v>
      </c>
      <c r="M243">
        <f t="shared" si="42"/>
        <v>1.9722222222222219E-6</v>
      </c>
      <c r="N243">
        <f t="shared" si="39"/>
        <v>1.1655011655011653</v>
      </c>
      <c r="O243">
        <f t="shared" si="40"/>
        <v>9.4817789324630217E-5</v>
      </c>
      <c r="P243">
        <f t="shared" si="41"/>
        <v>2.3333333333333268E-6</v>
      </c>
      <c r="T243">
        <f t="shared" si="34"/>
        <v>5.0753430000000002E-4</v>
      </c>
      <c r="U243">
        <f t="shared" si="35"/>
        <v>8.4589049999999999E-6</v>
      </c>
      <c r="W243">
        <f t="shared" si="36"/>
        <v>152.26350199857467</v>
      </c>
    </row>
    <row r="244" spans="1:23" x14ac:dyDescent="0.25">
      <c r="A244" s="70" t="s">
        <v>27</v>
      </c>
      <c r="B244" s="70">
        <v>36</v>
      </c>
      <c r="C244" s="118">
        <f t="shared" si="43"/>
        <v>12</v>
      </c>
      <c r="D244" s="120">
        <f t="shared" si="33"/>
        <v>720</v>
      </c>
      <c r="E244" s="70" t="s">
        <v>66</v>
      </c>
      <c r="F244" s="70">
        <v>13</v>
      </c>
      <c r="G244" s="70">
        <v>15</v>
      </c>
      <c r="H244" s="70" t="s">
        <v>72</v>
      </c>
      <c r="I244" s="70">
        <v>1.13875E-2</v>
      </c>
      <c r="J244" s="70">
        <v>795</v>
      </c>
      <c r="K244" s="70">
        <f t="shared" si="31"/>
        <v>5.9119380000000003E-3</v>
      </c>
      <c r="L244">
        <f t="shared" si="32"/>
        <v>7.9500000000000003E-4</v>
      </c>
      <c r="M244">
        <f t="shared" si="42"/>
        <v>4.1388888888888897E-6</v>
      </c>
      <c r="N244">
        <f t="shared" si="39"/>
        <v>1.3172338090010975</v>
      </c>
      <c r="O244">
        <f t="shared" si="40"/>
        <v>2.2488883887706215E-4</v>
      </c>
      <c r="P244">
        <f t="shared" si="41"/>
        <v>2.7500000000000037E-6</v>
      </c>
      <c r="T244">
        <f t="shared" si="34"/>
        <v>4.9266149999999999E-4</v>
      </c>
      <c r="U244">
        <f t="shared" si="35"/>
        <v>8.2110249999999999E-6</v>
      </c>
      <c r="W244">
        <f t="shared" si="36"/>
        <v>147.80156787407429</v>
      </c>
    </row>
    <row r="245" spans="1:23" x14ac:dyDescent="0.25">
      <c r="A245" s="70" t="s">
        <v>27</v>
      </c>
      <c r="B245" s="70">
        <v>36</v>
      </c>
      <c r="C245" s="118">
        <f t="shared" si="43"/>
        <v>12</v>
      </c>
      <c r="D245" s="120">
        <f t="shared" si="33"/>
        <v>720</v>
      </c>
      <c r="E245" s="70" t="s">
        <v>65</v>
      </c>
      <c r="F245" s="70">
        <v>13</v>
      </c>
      <c r="G245" s="70">
        <v>150</v>
      </c>
      <c r="H245" s="70" t="s">
        <v>72</v>
      </c>
      <c r="I245" s="70">
        <v>1.7704999999999999E-2</v>
      </c>
      <c r="J245" s="70">
        <v>690</v>
      </c>
      <c r="K245" s="70">
        <f t="shared" si="31"/>
        <v>5.1311159999999998E-3</v>
      </c>
      <c r="L245">
        <f t="shared" si="32"/>
        <v>6.8999999999999997E-4</v>
      </c>
      <c r="M245">
        <f t="shared" si="42"/>
        <v>-1.3888888888888896E-6</v>
      </c>
      <c r="N245">
        <f t="shared" si="39"/>
        <v>0.84721829991527819</v>
      </c>
      <c r="O245">
        <f t="shared" si="40"/>
        <v>-4.8538248072200174E-5</v>
      </c>
      <c r="P245">
        <f t="shared" si="41"/>
        <v>-4.333333333333339E-6</v>
      </c>
      <c r="T245">
        <f t="shared" si="34"/>
        <v>4.2759299999999998E-4</v>
      </c>
      <c r="U245">
        <f t="shared" si="35"/>
        <v>7.1265499999999996E-6</v>
      </c>
      <c r="W245">
        <f t="shared" si="36"/>
        <v>128.28060607938525</v>
      </c>
    </row>
    <row r="246" spans="1:23" x14ac:dyDescent="0.25">
      <c r="A246" s="70" t="s">
        <v>27</v>
      </c>
      <c r="B246" s="70">
        <v>36</v>
      </c>
      <c r="C246" s="118">
        <f t="shared" si="43"/>
        <v>12</v>
      </c>
      <c r="D246" s="120">
        <f t="shared" si="33"/>
        <v>720</v>
      </c>
      <c r="E246" s="70" t="s">
        <v>7</v>
      </c>
      <c r="F246" s="70">
        <v>26</v>
      </c>
      <c r="G246" s="70">
        <v>15</v>
      </c>
      <c r="H246" s="70" t="s">
        <v>72</v>
      </c>
      <c r="I246" s="70">
        <v>1.5352500000000003E-2</v>
      </c>
      <c r="J246" s="70">
        <v>718</v>
      </c>
      <c r="K246" s="70">
        <f t="shared" si="31"/>
        <v>5.3393351999999998E-3</v>
      </c>
      <c r="L246">
        <f t="shared" si="32"/>
        <v>7.18E-4</v>
      </c>
      <c r="M246">
        <f t="shared" si="42"/>
        <v>2.6388888888888897E-6</v>
      </c>
      <c r="N246">
        <f t="shared" si="39"/>
        <v>0.97703957010258891</v>
      </c>
      <c r="O246">
        <f t="shared" si="40"/>
        <v>1.0635417007163504E-4</v>
      </c>
      <c r="P246">
        <f t="shared" si="41"/>
        <v>-2.2500000000000005E-6</v>
      </c>
      <c r="T246">
        <f t="shared" si="34"/>
        <v>4.449446E-4</v>
      </c>
      <c r="U246">
        <f t="shared" si="35"/>
        <v>7.4157433333333333E-6</v>
      </c>
      <c r="W246">
        <f t="shared" si="36"/>
        <v>133.48619589130234</v>
      </c>
    </row>
    <row r="247" spans="1:23" x14ac:dyDescent="0.25">
      <c r="A247" s="70" t="s">
        <v>27</v>
      </c>
      <c r="B247" s="70">
        <v>36</v>
      </c>
      <c r="C247" s="118">
        <f t="shared" si="43"/>
        <v>12</v>
      </c>
      <c r="D247" s="120">
        <f t="shared" si="33"/>
        <v>720</v>
      </c>
      <c r="E247" s="70" t="s">
        <v>69</v>
      </c>
      <c r="F247" s="70">
        <v>26</v>
      </c>
      <c r="G247" s="70">
        <v>150</v>
      </c>
      <c r="H247" s="70" t="s">
        <v>72</v>
      </c>
      <c r="I247" s="70">
        <v>2.1547500000000001E-2</v>
      </c>
      <c r="J247" s="70">
        <v>693</v>
      </c>
      <c r="K247" s="70">
        <f t="shared" si="31"/>
        <v>5.1534252000000006E-3</v>
      </c>
      <c r="L247">
        <f t="shared" si="32"/>
        <v>6.9300000000000004E-4</v>
      </c>
      <c r="M247">
        <f t="shared" si="42"/>
        <v>-6.666666666666648E-7</v>
      </c>
      <c r="N247">
        <f t="shared" si="39"/>
        <v>0.69613644274277753</v>
      </c>
      <c r="O247">
        <f t="shared" si="40"/>
        <v>-1.9143633712346426E-5</v>
      </c>
      <c r="P247">
        <f t="shared" si="41"/>
        <v>-6.6666666666666658E-6</v>
      </c>
      <c r="T247">
        <f t="shared" si="34"/>
        <v>4.2945210000000007E-4</v>
      </c>
      <c r="U247">
        <f t="shared" si="35"/>
        <v>7.1575350000000013E-6</v>
      </c>
      <c r="W247">
        <f t="shared" si="36"/>
        <v>128.83834784494778</v>
      </c>
    </row>
    <row r="248" spans="1:23" x14ac:dyDescent="0.25">
      <c r="A248" s="70" t="s">
        <v>27</v>
      </c>
      <c r="B248" s="70">
        <v>36</v>
      </c>
      <c r="C248" s="118">
        <f t="shared" si="43"/>
        <v>12</v>
      </c>
      <c r="D248" s="120">
        <f t="shared" si="33"/>
        <v>720</v>
      </c>
      <c r="E248" s="70" t="s">
        <v>68</v>
      </c>
      <c r="F248" s="70">
        <v>34</v>
      </c>
      <c r="G248" s="70">
        <v>15</v>
      </c>
      <c r="H248" s="70" t="s">
        <v>72</v>
      </c>
      <c r="I248" s="70">
        <v>1.10525E-2</v>
      </c>
      <c r="J248" s="70">
        <v>688</v>
      </c>
      <c r="K248" s="70">
        <f t="shared" si="31"/>
        <v>5.1162432000000004E-3</v>
      </c>
      <c r="L248">
        <f t="shared" si="32"/>
        <v>6.8800000000000003E-4</v>
      </c>
      <c r="M248">
        <f t="shared" si="42"/>
        <v>-1.6666666666666469E-7</v>
      </c>
      <c r="N248">
        <f t="shared" si="39"/>
        <v>1.3571590137977834</v>
      </c>
      <c r="O248">
        <f t="shared" si="40"/>
        <v>-9.3304104821710221E-6</v>
      </c>
      <c r="P248">
        <f t="shared" si="41"/>
        <v>-4.2499999999999949E-6</v>
      </c>
      <c r="T248">
        <f t="shared" si="34"/>
        <v>4.2635360000000002E-4</v>
      </c>
      <c r="U248">
        <f t="shared" si="35"/>
        <v>7.105893333333334E-6</v>
      </c>
      <c r="W248">
        <f t="shared" si="36"/>
        <v>127.90877823567688</v>
      </c>
    </row>
    <row r="249" spans="1:23" x14ac:dyDescent="0.25">
      <c r="A249" s="70" t="s">
        <v>27</v>
      </c>
      <c r="B249" s="70">
        <v>36</v>
      </c>
      <c r="C249" s="118">
        <f t="shared" si="43"/>
        <v>12</v>
      </c>
      <c r="D249" s="120">
        <f t="shared" si="33"/>
        <v>720</v>
      </c>
      <c r="E249" s="70" t="s">
        <v>67</v>
      </c>
      <c r="F249" s="70">
        <v>34</v>
      </c>
      <c r="G249" s="70">
        <v>150</v>
      </c>
      <c r="H249" s="70" t="s">
        <v>72</v>
      </c>
      <c r="I249" s="70">
        <v>1.0512499999999998E-2</v>
      </c>
      <c r="J249" s="70">
        <v>649</v>
      </c>
      <c r="K249" s="70">
        <f t="shared" si="31"/>
        <v>4.8262236000000003E-3</v>
      </c>
      <c r="L249">
        <f t="shared" si="32"/>
        <v>6.4899999999999995E-4</v>
      </c>
      <c r="M249">
        <f t="shared" si="42"/>
        <v>-9.4444444444444632E-7</v>
      </c>
      <c r="N249">
        <f t="shared" si="39"/>
        <v>1.4268727705112965</v>
      </c>
      <c r="O249">
        <f t="shared" si="40"/>
        <v>-5.5588241031195989E-5</v>
      </c>
      <c r="P249">
        <f t="shared" si="41"/>
        <v>-3.4166666666666685E-6</v>
      </c>
      <c r="T249">
        <f t="shared" si="34"/>
        <v>4.0218530000000005E-4</v>
      </c>
      <c r="U249">
        <f t="shared" si="35"/>
        <v>6.7030883333333339E-6</v>
      </c>
      <c r="W249">
        <f t="shared" si="36"/>
        <v>120.65813528336381</v>
      </c>
    </row>
    <row r="250" spans="1:23" x14ac:dyDescent="0.25">
      <c r="A250" s="70" t="s">
        <v>27</v>
      </c>
      <c r="B250" s="70">
        <v>36</v>
      </c>
      <c r="C250" s="118">
        <f t="shared" si="43"/>
        <v>12</v>
      </c>
      <c r="D250" s="120">
        <f t="shared" si="33"/>
        <v>720</v>
      </c>
      <c r="E250" s="70" t="s">
        <v>64</v>
      </c>
      <c r="F250" s="70">
        <v>52</v>
      </c>
      <c r="G250" s="70">
        <v>15</v>
      </c>
      <c r="H250" s="70" t="s">
        <v>72</v>
      </c>
      <c r="I250" s="70">
        <v>1.0069999999999997E-2</v>
      </c>
      <c r="J250" s="70">
        <v>775</v>
      </c>
      <c r="K250" s="70">
        <f t="shared" si="31"/>
        <v>5.7632100000000004E-3</v>
      </c>
      <c r="L250">
        <f t="shared" si="32"/>
        <v>7.7499999999999997E-4</v>
      </c>
      <c r="M250">
        <f t="shared" si="42"/>
        <v>5.9999999999999985E-6</v>
      </c>
      <c r="N250">
        <f t="shared" si="39"/>
        <v>1.4895729890764651</v>
      </c>
      <c r="O250">
        <f t="shared" si="40"/>
        <v>3.6866703344102007E-4</v>
      </c>
      <c r="P250">
        <f t="shared" si="41"/>
        <v>9.6666666666666667E-6</v>
      </c>
      <c r="T250">
        <f t="shared" si="34"/>
        <v>4.8026750000000005E-4</v>
      </c>
      <c r="U250">
        <f t="shared" si="35"/>
        <v>8.0044583333333343E-6</v>
      </c>
      <c r="W250">
        <f t="shared" si="36"/>
        <v>144.08328943699067</v>
      </c>
    </row>
    <row r="251" spans="1:23" x14ac:dyDescent="0.25">
      <c r="A251" s="70" t="s">
        <v>27</v>
      </c>
      <c r="B251" s="70">
        <v>36</v>
      </c>
      <c r="C251" s="118">
        <f t="shared" si="43"/>
        <v>12</v>
      </c>
      <c r="D251" s="120">
        <f t="shared" si="33"/>
        <v>720</v>
      </c>
      <c r="E251" s="70" t="s">
        <v>63</v>
      </c>
      <c r="F251" s="70">
        <v>52</v>
      </c>
      <c r="G251" s="70">
        <v>150</v>
      </c>
      <c r="H251" s="70" t="s">
        <v>72</v>
      </c>
      <c r="I251" s="70">
        <v>1.5767500000000004E-2</v>
      </c>
      <c r="J251" s="70">
        <v>734</v>
      </c>
      <c r="K251" s="70">
        <f t="shared" si="31"/>
        <v>5.4583176000000001E-3</v>
      </c>
      <c r="L251">
        <f t="shared" si="32"/>
        <v>7.3399999999999995E-4</v>
      </c>
      <c r="M251">
        <f t="shared" si="42"/>
        <v>3.888888888888887E-6</v>
      </c>
      <c r="N251">
        <f t="shared" si="39"/>
        <v>0.95132392579673353</v>
      </c>
      <c r="O251">
        <f t="shared" si="40"/>
        <v>1.5260726874464871E-4</v>
      </c>
      <c r="P251">
        <f t="shared" si="41"/>
        <v>5.7499999999999949E-6</v>
      </c>
      <c r="T251">
        <f t="shared" si="34"/>
        <v>4.5485980000000001E-4</v>
      </c>
      <c r="U251">
        <f t="shared" si="35"/>
        <v>7.5809966666666669E-6</v>
      </c>
      <c r="W251">
        <f t="shared" si="36"/>
        <v>136.46081864096922</v>
      </c>
    </row>
    <row r="252" spans="1:23" x14ac:dyDescent="0.25">
      <c r="A252" s="70" t="s">
        <v>27</v>
      </c>
      <c r="B252" s="70">
        <v>36</v>
      </c>
      <c r="C252" s="118">
        <f t="shared" si="43"/>
        <v>12</v>
      </c>
      <c r="D252" s="120">
        <f t="shared" si="33"/>
        <v>720</v>
      </c>
      <c r="E252" s="70" t="s">
        <v>71</v>
      </c>
      <c r="F252" s="70">
        <v>11</v>
      </c>
      <c r="G252" s="70">
        <v>15</v>
      </c>
      <c r="H252" s="70" t="s">
        <v>74</v>
      </c>
      <c r="I252" s="70">
        <v>1.452E-2</v>
      </c>
      <c r="J252" s="70">
        <v>480</v>
      </c>
      <c r="K252" s="70">
        <f t="shared" si="31"/>
        <v>3.5694720000000002E-3</v>
      </c>
      <c r="L252">
        <f t="shared" si="32"/>
        <v>4.8000000000000001E-4</v>
      </c>
      <c r="M252">
        <f t="shared" si="42"/>
        <v>-1.2499999999999988E-6</v>
      </c>
      <c r="N252">
        <f t="shared" si="39"/>
        <v>1.0330578512396693</v>
      </c>
      <c r="O252">
        <f t="shared" si="40"/>
        <v>-5.3266715833779101E-5</v>
      </c>
      <c r="P252">
        <f t="shared" si="41"/>
        <v>-3.4999999999999991E-6</v>
      </c>
      <c r="T252">
        <f t="shared" si="34"/>
        <v>2.9745600000000003E-4</v>
      </c>
      <c r="U252">
        <f t="shared" si="35"/>
        <v>4.9576000000000006E-6</v>
      </c>
      <c r="W252">
        <f t="shared" si="36"/>
        <v>89.238682490007122</v>
      </c>
    </row>
    <row r="253" spans="1:23" x14ac:dyDescent="0.25">
      <c r="A253" s="70" t="s">
        <v>27</v>
      </c>
      <c r="B253" s="70">
        <v>36</v>
      </c>
      <c r="C253" s="118">
        <f t="shared" si="43"/>
        <v>12</v>
      </c>
      <c r="D253" s="120">
        <f t="shared" si="33"/>
        <v>720</v>
      </c>
      <c r="E253" s="70" t="s">
        <v>70</v>
      </c>
      <c r="F253" s="70">
        <v>11</v>
      </c>
      <c r="G253" s="70">
        <v>150</v>
      </c>
      <c r="H253" s="70" t="s">
        <v>74</v>
      </c>
      <c r="I253" s="70">
        <v>1.2870000000000001E-2</v>
      </c>
      <c r="J253" s="70">
        <v>551</v>
      </c>
      <c r="K253" s="70">
        <f t="shared" si="31"/>
        <v>4.0974563999999995E-3</v>
      </c>
      <c r="L253">
        <f t="shared" si="32"/>
        <v>5.5099999999999995E-4</v>
      </c>
      <c r="M253">
        <f t="shared" si="42"/>
        <v>1.9444444444444435E-6</v>
      </c>
      <c r="N253">
        <f t="shared" si="39"/>
        <v>1.1655011655011653</v>
      </c>
      <c r="O253">
        <f t="shared" si="40"/>
        <v>9.3482327503156522E-5</v>
      </c>
      <c r="P253">
        <f t="shared" si="41"/>
        <v>-1.4166666666666739E-6</v>
      </c>
      <c r="T253">
        <f t="shared" si="34"/>
        <v>3.4145469999999995E-4</v>
      </c>
      <c r="U253">
        <f t="shared" si="35"/>
        <v>5.6909116666666655E-6</v>
      </c>
      <c r="W253">
        <f t="shared" si="36"/>
        <v>102.43857094165401</v>
      </c>
    </row>
    <row r="254" spans="1:23" x14ac:dyDescent="0.25">
      <c r="A254" s="70" t="s">
        <v>27</v>
      </c>
      <c r="B254" s="70">
        <v>36</v>
      </c>
      <c r="C254" s="118">
        <f t="shared" si="43"/>
        <v>12</v>
      </c>
      <c r="D254" s="120">
        <f t="shared" si="33"/>
        <v>720</v>
      </c>
      <c r="E254" s="70" t="s">
        <v>66</v>
      </c>
      <c r="F254" s="70">
        <v>13</v>
      </c>
      <c r="G254" s="70">
        <v>15</v>
      </c>
      <c r="H254" s="70" t="s">
        <v>74</v>
      </c>
      <c r="I254" s="70">
        <v>1.13875E-2</v>
      </c>
      <c r="J254" s="70">
        <v>526</v>
      </c>
      <c r="K254" s="70">
        <f t="shared" si="31"/>
        <v>3.9115464000000003E-3</v>
      </c>
      <c r="L254">
        <f t="shared" si="32"/>
        <v>5.2599999999999999E-4</v>
      </c>
      <c r="M254">
        <f t="shared" si="42"/>
        <v>1.6666666666666771E-7</v>
      </c>
      <c r="N254">
        <f t="shared" si="39"/>
        <v>1.3172338090010975</v>
      </c>
      <c r="O254">
        <f t="shared" si="40"/>
        <v>9.0559263977341005E-6</v>
      </c>
      <c r="P254">
        <f t="shared" si="41"/>
        <v>-1.3333333333333296E-6</v>
      </c>
      <c r="T254">
        <f t="shared" si="34"/>
        <v>3.2596220000000002E-4</v>
      </c>
      <c r="U254">
        <f t="shared" si="35"/>
        <v>5.4327033333333335E-6</v>
      </c>
      <c r="W254">
        <f t="shared" si="36"/>
        <v>97.790722895299467</v>
      </c>
    </row>
    <row r="255" spans="1:23" x14ac:dyDescent="0.25">
      <c r="A255" s="70" t="s">
        <v>27</v>
      </c>
      <c r="B255" s="70">
        <v>36</v>
      </c>
      <c r="C255" s="118">
        <f t="shared" si="43"/>
        <v>12</v>
      </c>
      <c r="D255" s="120">
        <f t="shared" si="33"/>
        <v>720</v>
      </c>
      <c r="E255" s="70" t="s">
        <v>65</v>
      </c>
      <c r="F255" s="70">
        <v>13</v>
      </c>
      <c r="G255" s="70">
        <v>150</v>
      </c>
      <c r="H255" s="70" t="s">
        <v>74</v>
      </c>
      <c r="I255" s="70">
        <v>1.7704999999999999E-2</v>
      </c>
      <c r="J255" s="70">
        <v>556</v>
      </c>
      <c r="K255" s="70">
        <f t="shared" si="31"/>
        <v>4.1346383999999996E-3</v>
      </c>
      <c r="L255">
        <f t="shared" si="32"/>
        <v>5.5599999999999996E-4</v>
      </c>
      <c r="M255">
        <f t="shared" si="42"/>
        <v>3.8888888888888932E-7</v>
      </c>
      <c r="N255">
        <f t="shared" si="39"/>
        <v>0.84721829991527819</v>
      </c>
      <c r="O255">
        <f t="shared" si="40"/>
        <v>1.3590709460216056E-5</v>
      </c>
      <c r="P255">
        <f t="shared" si="41"/>
        <v>-3.5000000000000038E-6</v>
      </c>
      <c r="T255">
        <f t="shared" si="34"/>
        <v>3.4455319999999995E-4</v>
      </c>
      <c r="U255">
        <f t="shared" si="35"/>
        <v>5.7425533333333328E-6</v>
      </c>
      <c r="W255">
        <f t="shared" si="36"/>
        <v>103.36814055092492</v>
      </c>
    </row>
    <row r="256" spans="1:23" x14ac:dyDescent="0.25">
      <c r="A256" s="70" t="s">
        <v>27</v>
      </c>
      <c r="B256" s="70">
        <v>36</v>
      </c>
      <c r="C256" s="118">
        <f t="shared" si="43"/>
        <v>12</v>
      </c>
      <c r="D256" s="120">
        <f t="shared" si="33"/>
        <v>720</v>
      </c>
      <c r="E256" s="70" t="s">
        <v>7</v>
      </c>
      <c r="F256" s="70">
        <v>26</v>
      </c>
      <c r="G256" s="70">
        <v>15</v>
      </c>
      <c r="H256" s="70" t="s">
        <v>74</v>
      </c>
      <c r="I256" s="70">
        <v>1.5352500000000003E-2</v>
      </c>
      <c r="J256" s="70">
        <v>598</v>
      </c>
      <c r="K256" s="70">
        <f t="shared" si="31"/>
        <v>4.4469671999999997E-3</v>
      </c>
      <c r="L256">
        <f t="shared" si="32"/>
        <v>5.9800000000000001E-4</v>
      </c>
      <c r="M256">
        <f t="shared" si="42"/>
        <v>2.7500000000000008E-6</v>
      </c>
      <c r="N256">
        <f t="shared" si="39"/>
        <v>0.97703957010258891</v>
      </c>
      <c r="O256">
        <f t="shared" si="40"/>
        <v>1.1083224039044073E-4</v>
      </c>
      <c r="P256">
        <f t="shared" si="41"/>
        <v>-5.2500000000000014E-6</v>
      </c>
      <c r="T256">
        <f t="shared" si="34"/>
        <v>3.7058059999999995E-4</v>
      </c>
      <c r="U256">
        <f t="shared" si="35"/>
        <v>6.1763433333333329E-6</v>
      </c>
      <c r="W256">
        <f t="shared" si="36"/>
        <v>111.17652526880055</v>
      </c>
    </row>
    <row r="257" spans="1:23" x14ac:dyDescent="0.25">
      <c r="A257" s="70" t="s">
        <v>27</v>
      </c>
      <c r="B257" s="70">
        <v>36</v>
      </c>
      <c r="C257" s="118">
        <f t="shared" si="43"/>
        <v>12</v>
      </c>
      <c r="D257" s="120">
        <f t="shared" si="33"/>
        <v>720</v>
      </c>
      <c r="E257" s="70" t="s">
        <v>69</v>
      </c>
      <c r="F257" s="70">
        <v>26</v>
      </c>
      <c r="G257" s="70">
        <v>150</v>
      </c>
      <c r="H257" s="70" t="s">
        <v>74</v>
      </c>
      <c r="I257" s="70">
        <v>2.1547500000000001E-2</v>
      </c>
      <c r="J257" s="70">
        <v>594</v>
      </c>
      <c r="K257" s="70">
        <f t="shared" si="31"/>
        <v>4.4172216000000009E-3</v>
      </c>
      <c r="L257">
        <f t="shared" si="32"/>
        <v>5.9400000000000002E-4</v>
      </c>
      <c r="M257">
        <f t="shared" si="42"/>
        <v>2.9722222222222221E-6</v>
      </c>
      <c r="N257">
        <f t="shared" si="39"/>
        <v>0.69613644274277753</v>
      </c>
      <c r="O257">
        <f t="shared" si="40"/>
        <v>8.5348700300878048E-5</v>
      </c>
      <c r="P257">
        <f t="shared" si="41"/>
        <v>1.3333333333333387E-6</v>
      </c>
      <c r="T257">
        <f t="shared" si="34"/>
        <v>3.6810180000000007E-4</v>
      </c>
      <c r="U257">
        <f t="shared" si="35"/>
        <v>6.135030000000001E-6</v>
      </c>
      <c r="W257">
        <f t="shared" si="36"/>
        <v>110.43286958138381</v>
      </c>
    </row>
    <row r="258" spans="1:23" x14ac:dyDescent="0.25">
      <c r="A258" s="70" t="s">
        <v>27</v>
      </c>
      <c r="B258" s="70">
        <v>36</v>
      </c>
      <c r="C258" s="118">
        <f t="shared" si="43"/>
        <v>12</v>
      </c>
      <c r="D258" s="120">
        <f t="shared" si="33"/>
        <v>720</v>
      </c>
      <c r="E258" s="70" t="s">
        <v>68</v>
      </c>
      <c r="F258" s="70">
        <v>34</v>
      </c>
      <c r="G258" s="70">
        <v>15</v>
      </c>
      <c r="H258" s="70" t="s">
        <v>74</v>
      </c>
      <c r="I258" s="70">
        <v>1.10525E-2</v>
      </c>
      <c r="J258" s="70">
        <v>529</v>
      </c>
      <c r="K258" s="70">
        <f t="shared" ref="K258:K321" si="44">0.6197*J258*12*(10^-6)</f>
        <v>3.9338555999999993E-3</v>
      </c>
      <c r="L258">
        <f t="shared" ref="L258:L321" si="45">J258/1000000</f>
        <v>5.2899999999999996E-4</v>
      </c>
      <c r="M258">
        <f t="shared" si="42"/>
        <v>4.1666666666666476E-7</v>
      </c>
      <c r="N258">
        <f t="shared" si="39"/>
        <v>1.3571590137977834</v>
      </c>
      <c r="O258">
        <f t="shared" si="40"/>
        <v>2.3326026205427727E-5</v>
      </c>
      <c r="P258">
        <f t="shared" si="41"/>
        <v>-5.0000000000000315E-7</v>
      </c>
      <c r="T258">
        <f t="shared" si="34"/>
        <v>3.2782129999999994E-4</v>
      </c>
      <c r="U258">
        <f t="shared" si="35"/>
        <v>5.4636883333333327E-6</v>
      </c>
      <c r="W258">
        <f t="shared" si="36"/>
        <v>98.348464660862021</v>
      </c>
    </row>
    <row r="259" spans="1:23" x14ac:dyDescent="0.25">
      <c r="A259" s="70" t="s">
        <v>27</v>
      </c>
      <c r="B259" s="70">
        <v>36</v>
      </c>
      <c r="C259" s="118">
        <f t="shared" si="43"/>
        <v>12</v>
      </c>
      <c r="D259" s="120">
        <f t="shared" ref="D259:D322" si="46">C259*60</f>
        <v>720</v>
      </c>
      <c r="E259" s="70" t="s">
        <v>67</v>
      </c>
      <c r="F259" s="70">
        <v>34</v>
      </c>
      <c r="G259" s="70">
        <v>150</v>
      </c>
      <c r="H259" s="70" t="s">
        <v>74</v>
      </c>
      <c r="I259" s="70">
        <v>1.0512499999999998E-2</v>
      </c>
      <c r="J259" s="70">
        <v>535</v>
      </c>
      <c r="K259" s="70">
        <f t="shared" si="44"/>
        <v>3.9784740000000001E-3</v>
      </c>
      <c r="L259">
        <f t="shared" si="45"/>
        <v>5.3499999999999999E-4</v>
      </c>
      <c r="M259">
        <f t="shared" si="42"/>
        <v>8.61111111111111E-7</v>
      </c>
      <c r="N259">
        <f t="shared" si="39"/>
        <v>1.4268727705112965</v>
      </c>
      <c r="O259">
        <f t="shared" si="40"/>
        <v>5.0683396234325647E-5</v>
      </c>
      <c r="P259">
        <f t="shared" si="41"/>
        <v>3.6666666666666653E-6</v>
      </c>
      <c r="T259">
        <f t="shared" ref="T259:T322" si="47">K259/1/C259</f>
        <v>3.3153950000000001E-4</v>
      </c>
      <c r="U259">
        <f t="shared" ref="U259:U322" si="48">K259/1/D259</f>
        <v>5.5256583333333335E-6</v>
      </c>
      <c r="W259">
        <f t="shared" ref="W259:W322" si="49">(J259*((15*1)/(82.05*(273+22))))/1/(C259/3600)</f>
        <v>99.463948191987114</v>
      </c>
    </row>
    <row r="260" spans="1:23" x14ac:dyDescent="0.25">
      <c r="A260" s="70" t="s">
        <v>27</v>
      </c>
      <c r="B260" s="70">
        <v>36</v>
      </c>
      <c r="C260" s="118">
        <f t="shared" si="43"/>
        <v>12</v>
      </c>
      <c r="D260" s="120">
        <f t="shared" si="46"/>
        <v>720</v>
      </c>
      <c r="E260" s="70" t="s">
        <v>64</v>
      </c>
      <c r="F260" s="70">
        <v>52</v>
      </c>
      <c r="G260" s="70">
        <v>15</v>
      </c>
      <c r="H260" s="70" t="s">
        <v>74</v>
      </c>
      <c r="I260" s="70">
        <v>1.0069999999999997E-2</v>
      </c>
      <c r="J260" s="70">
        <v>564</v>
      </c>
      <c r="K260" s="70">
        <f t="shared" si="44"/>
        <v>4.1941295999999998E-3</v>
      </c>
      <c r="L260">
        <f t="shared" si="45"/>
        <v>5.6400000000000005E-4</v>
      </c>
      <c r="M260">
        <f t="shared" si="42"/>
        <v>3.13888888888889E-6</v>
      </c>
      <c r="N260">
        <f t="shared" si="39"/>
        <v>1.4895729890764651</v>
      </c>
      <c r="O260">
        <f t="shared" si="40"/>
        <v>1.9286747582794117E-4</v>
      </c>
      <c r="P260">
        <f t="shared" si="41"/>
        <v>4.1666666666666778E-7</v>
      </c>
      <c r="T260">
        <f t="shared" si="47"/>
        <v>3.4951079999999998E-4</v>
      </c>
      <c r="U260">
        <f t="shared" si="48"/>
        <v>5.82518E-6</v>
      </c>
      <c r="W260">
        <f t="shared" si="49"/>
        <v>104.85545192575837</v>
      </c>
    </row>
    <row r="261" spans="1:23" x14ac:dyDescent="0.25">
      <c r="A261" s="70" t="s">
        <v>27</v>
      </c>
      <c r="B261" s="70">
        <v>36</v>
      </c>
      <c r="C261" s="118">
        <f t="shared" si="43"/>
        <v>12</v>
      </c>
      <c r="D261" s="120">
        <f t="shared" si="46"/>
        <v>720</v>
      </c>
      <c r="E261" s="70" t="s">
        <v>63</v>
      </c>
      <c r="F261" s="70">
        <v>52</v>
      </c>
      <c r="G261" s="70">
        <v>150</v>
      </c>
      <c r="H261" s="70" t="s">
        <v>74</v>
      </c>
      <c r="I261" s="70">
        <v>1.5767500000000004E-2</v>
      </c>
      <c r="J261" s="70">
        <v>513</v>
      </c>
      <c r="K261" s="70">
        <f t="shared" si="44"/>
        <v>3.8148732000000004E-3</v>
      </c>
      <c r="L261">
        <f t="shared" si="45"/>
        <v>5.13E-4</v>
      </c>
      <c r="M261">
        <f t="shared" si="42"/>
        <v>1.111111111111108E-7</v>
      </c>
      <c r="N261">
        <f t="shared" si="39"/>
        <v>0.95132392579673353</v>
      </c>
      <c r="O261">
        <f t="shared" si="40"/>
        <v>4.3602076784185244E-6</v>
      </c>
      <c r="P261">
        <f t="shared" si="41"/>
        <v>-1.6666666666667073E-7</v>
      </c>
      <c r="T261">
        <f t="shared" si="47"/>
        <v>3.1790610000000005E-4</v>
      </c>
      <c r="U261">
        <f t="shared" si="48"/>
        <v>5.2984350000000007E-6</v>
      </c>
      <c r="W261">
        <f t="shared" si="49"/>
        <v>95.373841911195115</v>
      </c>
    </row>
    <row r="262" spans="1:23" x14ac:dyDescent="0.25">
      <c r="A262" s="70" t="s">
        <v>27</v>
      </c>
      <c r="B262" s="70">
        <v>36</v>
      </c>
      <c r="C262" s="118">
        <f t="shared" si="43"/>
        <v>12</v>
      </c>
      <c r="D262" s="120">
        <f t="shared" si="46"/>
        <v>720</v>
      </c>
      <c r="E262" s="70" t="s">
        <v>71</v>
      </c>
      <c r="F262" s="70">
        <v>11</v>
      </c>
      <c r="G262" s="70">
        <v>15</v>
      </c>
      <c r="H262" s="70" t="s">
        <v>92</v>
      </c>
      <c r="I262" s="70">
        <v>1.452E-2</v>
      </c>
      <c r="J262" s="70">
        <v>633</v>
      </c>
      <c r="K262" s="70">
        <f t="shared" si="44"/>
        <v>4.7072412000000001E-3</v>
      </c>
      <c r="L262">
        <f t="shared" si="45"/>
        <v>6.3299999999999999E-4</v>
      </c>
      <c r="M262">
        <f t="shared" si="42"/>
        <v>2.3333333333333327E-6</v>
      </c>
      <c r="N262">
        <f t="shared" si="39"/>
        <v>1.0330578512396693</v>
      </c>
      <c r="O262">
        <f t="shared" si="40"/>
        <v>9.943120288972106E-5</v>
      </c>
      <c r="P262">
        <f t="shared" si="41"/>
        <v>1.3333333333333296E-6</v>
      </c>
      <c r="T262">
        <f t="shared" si="47"/>
        <v>3.9227009999999999E-4</v>
      </c>
      <c r="U262">
        <f t="shared" si="48"/>
        <v>6.5378350000000002E-6</v>
      </c>
      <c r="W262">
        <f t="shared" si="49"/>
        <v>117.68351253369691</v>
      </c>
    </row>
    <row r="263" spans="1:23" x14ac:dyDescent="0.25">
      <c r="A263" s="70" t="s">
        <v>27</v>
      </c>
      <c r="B263" s="70">
        <v>36</v>
      </c>
      <c r="C263" s="118">
        <f t="shared" si="43"/>
        <v>12</v>
      </c>
      <c r="D263" s="120">
        <f t="shared" si="46"/>
        <v>720</v>
      </c>
      <c r="E263" s="70" t="s">
        <v>70</v>
      </c>
      <c r="F263" s="70">
        <v>11</v>
      </c>
      <c r="G263" s="70">
        <v>150</v>
      </c>
      <c r="H263" s="70" t="s">
        <v>92</v>
      </c>
      <c r="I263" s="70">
        <v>1.2870000000000001E-2</v>
      </c>
      <c r="J263" s="70">
        <v>838</v>
      </c>
      <c r="K263" s="70">
        <f t="shared" si="44"/>
        <v>6.2317032000000008E-3</v>
      </c>
      <c r="L263">
        <f t="shared" si="45"/>
        <v>8.3799999999999999E-4</v>
      </c>
      <c r="M263">
        <f t="shared" si="42"/>
        <v>8.4999999999999982E-6</v>
      </c>
      <c r="N263">
        <f t="shared" si="39"/>
        <v>1.1655011655011653</v>
      </c>
      <c r="O263">
        <f t="shared" si="40"/>
        <v>4.0865131737094149E-4</v>
      </c>
      <c r="P263">
        <f t="shared" si="41"/>
        <v>1.6916666666666663E-5</v>
      </c>
      <c r="T263">
        <f t="shared" si="47"/>
        <v>5.1930860000000011E-4</v>
      </c>
      <c r="U263">
        <f t="shared" si="48"/>
        <v>8.6551433333333353E-6</v>
      </c>
      <c r="W263">
        <f t="shared" si="49"/>
        <v>155.7958665138041</v>
      </c>
    </row>
    <row r="264" spans="1:23" x14ac:dyDescent="0.25">
      <c r="A264" s="70" t="s">
        <v>27</v>
      </c>
      <c r="B264" s="70">
        <v>36</v>
      </c>
      <c r="C264" s="118">
        <f t="shared" si="43"/>
        <v>12</v>
      </c>
      <c r="D264" s="120">
        <f t="shared" si="46"/>
        <v>720</v>
      </c>
      <c r="E264" s="70" t="s">
        <v>66</v>
      </c>
      <c r="F264" s="70">
        <v>13</v>
      </c>
      <c r="G264" s="70">
        <v>15</v>
      </c>
      <c r="H264" s="70" t="s">
        <v>92</v>
      </c>
      <c r="I264" s="70">
        <v>1.13875E-2</v>
      </c>
      <c r="J264" s="70">
        <v>783</v>
      </c>
      <c r="K264" s="70">
        <f t="shared" si="44"/>
        <v>5.8227011999999996E-3</v>
      </c>
      <c r="L264">
        <f t="shared" si="45"/>
        <v>7.8299999999999995E-4</v>
      </c>
      <c r="M264">
        <f t="shared" si="42"/>
        <v>6.0833333333333307E-6</v>
      </c>
      <c r="N264">
        <f t="shared" si="39"/>
        <v>1.3172338090010975</v>
      </c>
      <c r="O264">
        <f t="shared" si="40"/>
        <v>3.3054131351729248E-4</v>
      </c>
      <c r="P264">
        <f t="shared" si="41"/>
        <v>1.4583333333333326E-5</v>
      </c>
      <c r="T264">
        <f t="shared" si="47"/>
        <v>4.8522509999999997E-4</v>
      </c>
      <c r="U264">
        <f t="shared" si="48"/>
        <v>8.0870849999999998E-6</v>
      </c>
      <c r="W264">
        <f t="shared" si="49"/>
        <v>145.57060081182411</v>
      </c>
    </row>
    <row r="265" spans="1:23" x14ac:dyDescent="0.25">
      <c r="A265" s="70" t="s">
        <v>27</v>
      </c>
      <c r="B265" s="70">
        <v>36</v>
      </c>
      <c r="C265" s="118">
        <f t="shared" si="43"/>
        <v>12</v>
      </c>
      <c r="D265" s="120">
        <f t="shared" si="46"/>
        <v>720</v>
      </c>
      <c r="E265" s="70" t="s">
        <v>65</v>
      </c>
      <c r="F265" s="70">
        <v>13</v>
      </c>
      <c r="G265" s="70">
        <v>150</v>
      </c>
      <c r="H265" s="70" t="s">
        <v>92</v>
      </c>
      <c r="I265" s="70">
        <v>1.7704999999999999E-2</v>
      </c>
      <c r="J265" s="70">
        <v>577</v>
      </c>
      <c r="K265" s="70">
        <f t="shared" si="44"/>
        <v>4.2908028000000001E-3</v>
      </c>
      <c r="L265">
        <f t="shared" si="45"/>
        <v>5.7700000000000004E-4</v>
      </c>
      <c r="M265">
        <f t="shared" si="42"/>
        <v>3.6111111111111086E-7</v>
      </c>
      <c r="N265">
        <f t="shared" si="39"/>
        <v>0.84721829991527819</v>
      </c>
      <c r="O265">
        <f t="shared" si="40"/>
        <v>1.261994449877203E-5</v>
      </c>
      <c r="P265">
        <f t="shared" si="41"/>
        <v>-1.2499999999999942E-6</v>
      </c>
      <c r="T265">
        <f t="shared" si="47"/>
        <v>3.5756690000000001E-4</v>
      </c>
      <c r="U265">
        <f t="shared" si="48"/>
        <v>5.9594483333333337E-6</v>
      </c>
      <c r="W265">
        <f t="shared" si="49"/>
        <v>107.27233290986274</v>
      </c>
    </row>
    <row r="266" spans="1:23" x14ac:dyDescent="0.25">
      <c r="A266" s="70" t="s">
        <v>27</v>
      </c>
      <c r="B266" s="70">
        <v>36</v>
      </c>
      <c r="C266" s="118">
        <f t="shared" si="43"/>
        <v>12</v>
      </c>
      <c r="D266" s="120">
        <f t="shared" si="46"/>
        <v>720</v>
      </c>
      <c r="E266" s="70" t="s">
        <v>7</v>
      </c>
      <c r="F266" s="70">
        <v>26</v>
      </c>
      <c r="G266" s="70">
        <v>15</v>
      </c>
      <c r="H266" s="70" t="s">
        <v>92</v>
      </c>
      <c r="I266" s="70">
        <v>1.5352500000000003E-2</v>
      </c>
      <c r="J266" s="70">
        <v>638</v>
      </c>
      <c r="K266" s="70">
        <f t="shared" si="44"/>
        <v>4.7444232000000003E-3</v>
      </c>
      <c r="L266">
        <f t="shared" si="45"/>
        <v>6.38E-4</v>
      </c>
      <c r="M266">
        <f t="shared" si="42"/>
        <v>2.3611111111111111E-6</v>
      </c>
      <c r="N266">
        <f t="shared" si="39"/>
        <v>0.97703957010258891</v>
      </c>
      <c r="O266">
        <f t="shared" si="40"/>
        <v>9.5158994274620806E-5</v>
      </c>
      <c r="P266">
        <f t="shared" si="41"/>
        <v>5.0000000000000038E-6</v>
      </c>
      <c r="T266">
        <f t="shared" si="47"/>
        <v>3.9536860000000004E-4</v>
      </c>
      <c r="U266">
        <f t="shared" si="48"/>
        <v>6.5894766666666675E-6</v>
      </c>
      <c r="W266">
        <f t="shared" si="49"/>
        <v>118.6130821429678</v>
      </c>
    </row>
    <row r="267" spans="1:23" x14ac:dyDescent="0.25">
      <c r="A267" s="70" t="s">
        <v>27</v>
      </c>
      <c r="B267" s="70">
        <v>36</v>
      </c>
      <c r="C267" s="118">
        <f t="shared" si="43"/>
        <v>12</v>
      </c>
      <c r="D267" s="120">
        <f t="shared" si="46"/>
        <v>720</v>
      </c>
      <c r="E267" s="70" t="s">
        <v>69</v>
      </c>
      <c r="F267" s="70">
        <v>26</v>
      </c>
      <c r="G267" s="70">
        <v>150</v>
      </c>
      <c r="H267" s="70" t="s">
        <v>92</v>
      </c>
      <c r="I267" s="70">
        <v>2.1547500000000001E-2</v>
      </c>
      <c r="J267" s="70">
        <v>644</v>
      </c>
      <c r="K267" s="70">
        <f t="shared" si="44"/>
        <v>4.7890416000000002E-3</v>
      </c>
      <c r="L267">
        <f t="shared" si="45"/>
        <v>6.4400000000000004E-4</v>
      </c>
      <c r="M267">
        <f t="shared" si="42"/>
        <v>2.7777777777777792E-6</v>
      </c>
      <c r="N267">
        <f t="shared" si="39"/>
        <v>0.69613644274277753</v>
      </c>
      <c r="O267">
        <f t="shared" si="40"/>
        <v>7.9765140468110362E-5</v>
      </c>
      <c r="P267">
        <f t="shared" si="41"/>
        <v>-1.3166666666666662E-5</v>
      </c>
      <c r="T267">
        <f t="shared" si="47"/>
        <v>3.990868E-4</v>
      </c>
      <c r="U267">
        <f t="shared" si="48"/>
        <v>6.6514466666666666E-6</v>
      </c>
      <c r="W267">
        <f t="shared" si="49"/>
        <v>119.72856567409291</v>
      </c>
    </row>
    <row r="268" spans="1:23" x14ac:dyDescent="0.25">
      <c r="A268" s="70" t="s">
        <v>27</v>
      </c>
      <c r="B268" s="70">
        <v>36</v>
      </c>
      <c r="C268" s="118">
        <f t="shared" si="43"/>
        <v>12</v>
      </c>
      <c r="D268" s="120">
        <f t="shared" si="46"/>
        <v>720</v>
      </c>
      <c r="E268" s="70" t="s">
        <v>68</v>
      </c>
      <c r="F268" s="70">
        <v>34</v>
      </c>
      <c r="G268" s="70">
        <v>15</v>
      </c>
      <c r="H268" s="70" t="s">
        <v>92</v>
      </c>
      <c r="I268" s="70">
        <v>1.10525E-2</v>
      </c>
      <c r="J268" s="70">
        <v>604</v>
      </c>
      <c r="K268" s="70">
        <f t="shared" si="44"/>
        <v>4.4915856000000004E-3</v>
      </c>
      <c r="L268">
        <f t="shared" si="45"/>
        <v>6.0400000000000004E-4</v>
      </c>
      <c r="M268">
        <f t="shared" si="42"/>
        <v>8.888888888888894E-7</v>
      </c>
      <c r="N268">
        <f t="shared" si="39"/>
        <v>1.3571590137977834</v>
      </c>
      <c r="O268">
        <f t="shared" si="40"/>
        <v>4.9762189238246074E-5</v>
      </c>
      <c r="P268">
        <f t="shared" si="41"/>
        <v>-3.0833333333333268E-6</v>
      </c>
      <c r="T268">
        <f t="shared" si="47"/>
        <v>3.7429880000000002E-4</v>
      </c>
      <c r="U268">
        <f t="shared" si="48"/>
        <v>6.2383133333333338E-6</v>
      </c>
      <c r="W268">
        <f t="shared" si="49"/>
        <v>112.29200879992564</v>
      </c>
    </row>
    <row r="269" spans="1:23" x14ac:dyDescent="0.25">
      <c r="A269" s="70" t="s">
        <v>27</v>
      </c>
      <c r="B269" s="70">
        <v>36</v>
      </c>
      <c r="C269" s="118">
        <f t="shared" si="43"/>
        <v>12</v>
      </c>
      <c r="D269" s="120">
        <f t="shared" si="46"/>
        <v>720</v>
      </c>
      <c r="E269" s="70" t="s">
        <v>67</v>
      </c>
      <c r="F269" s="70">
        <v>34</v>
      </c>
      <c r="G269" s="70">
        <v>150</v>
      </c>
      <c r="H269" s="70" t="s">
        <v>92</v>
      </c>
      <c r="I269" s="70">
        <v>1.0512499999999998E-2</v>
      </c>
      <c r="J269" s="70">
        <v>600</v>
      </c>
      <c r="K269" s="70">
        <f t="shared" si="44"/>
        <v>4.4618399999999999E-3</v>
      </c>
      <c r="L269">
        <f t="shared" si="45"/>
        <v>5.9999999999999995E-4</v>
      </c>
      <c r="M269">
        <f t="shared" si="42"/>
        <v>-6.3888888888888936E-7</v>
      </c>
      <c r="N269">
        <f t="shared" si="39"/>
        <v>1.4268727705112965</v>
      </c>
      <c r="O269">
        <f t="shared" si="40"/>
        <v>-3.7603810109338416E-5</v>
      </c>
      <c r="P269">
        <f t="shared" si="41"/>
        <v>-2.0000000000000033E-6</v>
      </c>
      <c r="T269">
        <f t="shared" si="47"/>
        <v>3.7181999999999997E-4</v>
      </c>
      <c r="U269">
        <f t="shared" si="48"/>
        <v>6.1970000000000001E-6</v>
      </c>
      <c r="W269">
        <f t="shared" si="49"/>
        <v>111.54835311250892</v>
      </c>
    </row>
    <row r="270" spans="1:23" x14ac:dyDescent="0.25">
      <c r="A270" s="70" t="s">
        <v>27</v>
      </c>
      <c r="B270" s="70">
        <v>36</v>
      </c>
      <c r="C270" s="118">
        <f t="shared" si="43"/>
        <v>12</v>
      </c>
      <c r="D270" s="120">
        <f t="shared" si="46"/>
        <v>720</v>
      </c>
      <c r="E270" s="70" t="s">
        <v>64</v>
      </c>
      <c r="F270" s="70">
        <v>52</v>
      </c>
      <c r="G270" s="70">
        <v>15</v>
      </c>
      <c r="H270" s="70" t="s">
        <v>92</v>
      </c>
      <c r="I270" s="70">
        <v>1.0069999999999997E-2</v>
      </c>
      <c r="J270" s="70">
        <v>733</v>
      </c>
      <c r="K270" s="70">
        <f t="shared" si="44"/>
        <v>5.4508812000000004E-3</v>
      </c>
      <c r="L270">
        <f t="shared" si="45"/>
        <v>7.3300000000000004E-4</v>
      </c>
      <c r="M270">
        <f t="shared" si="42"/>
        <v>5.2500000000000014E-6</v>
      </c>
      <c r="N270">
        <f t="shared" si="39"/>
        <v>1.4895729890764651</v>
      </c>
      <c r="O270">
        <f t="shared" si="40"/>
        <v>3.2258365426089268E-4</v>
      </c>
      <c r="P270">
        <f t="shared" si="41"/>
        <v>1.3833333333333335E-5</v>
      </c>
      <c r="T270">
        <f t="shared" si="47"/>
        <v>4.5424010000000005E-4</v>
      </c>
      <c r="U270">
        <f t="shared" si="48"/>
        <v>7.5706683333333341E-6</v>
      </c>
      <c r="W270">
        <f t="shared" si="49"/>
        <v>136.27490471911506</v>
      </c>
    </row>
    <row r="271" spans="1:23" x14ac:dyDescent="0.25">
      <c r="A271" s="70" t="s">
        <v>27</v>
      </c>
      <c r="B271" s="70">
        <v>36</v>
      </c>
      <c r="C271" s="118">
        <f t="shared" si="43"/>
        <v>12</v>
      </c>
      <c r="D271" s="120">
        <f t="shared" si="46"/>
        <v>720</v>
      </c>
      <c r="E271" s="70" t="s">
        <v>63</v>
      </c>
      <c r="F271" s="70">
        <v>52</v>
      </c>
      <c r="G271" s="70">
        <v>150</v>
      </c>
      <c r="H271" s="70" t="s">
        <v>92</v>
      </c>
      <c r="I271" s="70">
        <v>1.5767500000000004E-2</v>
      </c>
      <c r="J271" s="70">
        <v>620</v>
      </c>
      <c r="K271" s="70">
        <f t="shared" si="44"/>
        <v>4.6105679999999998E-3</v>
      </c>
      <c r="L271">
        <f t="shared" si="45"/>
        <v>6.2E-4</v>
      </c>
      <c r="M271">
        <f t="shared" si="42"/>
        <v>2.8611111111111114E-6</v>
      </c>
      <c r="N271">
        <f t="shared" si="39"/>
        <v>0.95132392579673353</v>
      </c>
      <c r="O271">
        <f t="shared" si="40"/>
        <v>1.1227534771927734E-4</v>
      </c>
      <c r="P271">
        <f t="shared" si="41"/>
        <v>7.5000000000000012E-7</v>
      </c>
      <c r="T271">
        <f t="shared" si="47"/>
        <v>3.8421399999999996E-4</v>
      </c>
      <c r="U271">
        <f t="shared" si="48"/>
        <v>6.4035666666666666E-6</v>
      </c>
      <c r="W271">
        <f t="shared" si="49"/>
        <v>115.26663154959253</v>
      </c>
    </row>
    <row r="272" spans="1:23" x14ac:dyDescent="0.25">
      <c r="A272" s="70" t="s">
        <v>27</v>
      </c>
      <c r="B272" s="70">
        <v>36</v>
      </c>
      <c r="C272" s="118">
        <f t="shared" si="43"/>
        <v>12</v>
      </c>
      <c r="D272" s="120">
        <f t="shared" si="46"/>
        <v>720</v>
      </c>
      <c r="E272" s="70" t="s">
        <v>71</v>
      </c>
      <c r="F272" s="70">
        <v>11</v>
      </c>
      <c r="G272" s="70">
        <v>15</v>
      </c>
      <c r="H272" s="70" t="s">
        <v>10</v>
      </c>
      <c r="I272" s="70">
        <v>1.452E-2</v>
      </c>
      <c r="J272" s="70">
        <v>590</v>
      </c>
      <c r="K272" s="70">
        <f t="shared" si="44"/>
        <v>4.3874759999999995E-3</v>
      </c>
      <c r="L272">
        <f t="shared" si="45"/>
        <v>5.9000000000000003E-4</v>
      </c>
      <c r="M272">
        <f t="shared" si="42"/>
        <v>2.2500000000000005E-6</v>
      </c>
      <c r="N272">
        <f t="shared" si="39"/>
        <v>1.0330578512396693</v>
      </c>
      <c r="O272">
        <f t="shared" si="40"/>
        <v>9.5880088500802495E-5</v>
      </c>
      <c r="P272">
        <f t="shared" si="41"/>
        <v>-2.0833333333333296E-6</v>
      </c>
      <c r="T272">
        <f t="shared" si="47"/>
        <v>3.6562299999999998E-4</v>
      </c>
      <c r="U272">
        <f t="shared" si="48"/>
        <v>6.0937166666666656E-6</v>
      </c>
      <c r="W272">
        <f t="shared" si="49"/>
        <v>109.68921389396711</v>
      </c>
    </row>
    <row r="273" spans="1:23" x14ac:dyDescent="0.25">
      <c r="A273" s="70" t="s">
        <v>27</v>
      </c>
      <c r="B273" s="70">
        <v>36</v>
      </c>
      <c r="C273" s="118">
        <f t="shared" si="43"/>
        <v>12</v>
      </c>
      <c r="D273" s="120">
        <f t="shared" si="46"/>
        <v>720</v>
      </c>
      <c r="E273" s="70" t="s">
        <v>70</v>
      </c>
      <c r="F273" s="70">
        <v>11</v>
      </c>
      <c r="G273" s="70">
        <v>150</v>
      </c>
      <c r="H273" s="70" t="s">
        <v>10</v>
      </c>
      <c r="I273" s="70">
        <v>1.2870000000000001E-2</v>
      </c>
      <c r="J273" s="70">
        <v>631</v>
      </c>
      <c r="K273" s="70">
        <f t="shared" si="44"/>
        <v>4.6923683999999998E-3</v>
      </c>
      <c r="L273">
        <f t="shared" si="45"/>
        <v>6.3100000000000005E-4</v>
      </c>
      <c r="M273">
        <f t="shared" si="42"/>
        <v>4.3333333333333348E-6</v>
      </c>
      <c r="N273">
        <f t="shared" si="39"/>
        <v>1.1655011655011653</v>
      </c>
      <c r="O273">
        <f t="shared" si="40"/>
        <v>2.0833204414989184E-4</v>
      </c>
      <c r="P273">
        <f t="shared" si="41"/>
        <v>-1.166666666666659E-6</v>
      </c>
      <c r="T273">
        <f t="shared" si="47"/>
        <v>3.9103069999999997E-4</v>
      </c>
      <c r="U273">
        <f t="shared" si="48"/>
        <v>6.517178333333333E-6</v>
      </c>
      <c r="W273">
        <f t="shared" si="49"/>
        <v>117.31168468998854</v>
      </c>
    </row>
    <row r="274" spans="1:23" x14ac:dyDescent="0.25">
      <c r="A274" s="70" t="s">
        <v>27</v>
      </c>
      <c r="B274" s="70">
        <v>36</v>
      </c>
      <c r="C274" s="118">
        <f t="shared" si="43"/>
        <v>12</v>
      </c>
      <c r="D274" s="120">
        <f t="shared" si="46"/>
        <v>720</v>
      </c>
      <c r="E274" s="70" t="s">
        <v>66</v>
      </c>
      <c r="F274" s="70">
        <v>13</v>
      </c>
      <c r="G274" s="70">
        <v>15</v>
      </c>
      <c r="H274" s="70" t="s">
        <v>10</v>
      </c>
      <c r="I274" s="70">
        <v>1.13875E-2</v>
      </c>
      <c r="J274" s="70">
        <v>602</v>
      </c>
      <c r="K274" s="70">
        <f t="shared" si="44"/>
        <v>4.4767128000000002E-3</v>
      </c>
      <c r="L274">
        <f t="shared" si="45"/>
        <v>6.02E-4</v>
      </c>
      <c r="M274">
        <f t="shared" si="42"/>
        <v>2.1666666666666653E-6</v>
      </c>
      <c r="N274">
        <f t="shared" si="39"/>
        <v>1.3172338090010975</v>
      </c>
      <c r="O274">
        <f t="shared" si="40"/>
        <v>1.1772704317054251E-4</v>
      </c>
      <c r="P274">
        <f t="shared" si="41"/>
        <v>6.416666666666669E-6</v>
      </c>
      <c r="T274">
        <f t="shared" si="47"/>
        <v>3.7305939999999999E-4</v>
      </c>
      <c r="U274">
        <f t="shared" si="48"/>
        <v>6.2176566666666665E-6</v>
      </c>
      <c r="W274">
        <f t="shared" si="49"/>
        <v>111.92018095621727</v>
      </c>
    </row>
    <row r="275" spans="1:23" x14ac:dyDescent="0.25">
      <c r="A275" s="70" t="s">
        <v>27</v>
      </c>
      <c r="B275" s="70">
        <v>36</v>
      </c>
      <c r="C275" s="118">
        <f t="shared" si="43"/>
        <v>12</v>
      </c>
      <c r="D275" s="120">
        <f t="shared" si="46"/>
        <v>720</v>
      </c>
      <c r="E275" s="70" t="s">
        <v>65</v>
      </c>
      <c r="F275" s="70">
        <v>13</v>
      </c>
      <c r="G275" s="70">
        <v>150</v>
      </c>
      <c r="H275" s="70" t="s">
        <v>10</v>
      </c>
      <c r="I275" s="70">
        <v>1.7704999999999999E-2</v>
      </c>
      <c r="J275" s="70">
        <v>641</v>
      </c>
      <c r="K275" s="70">
        <f t="shared" si="44"/>
        <v>4.7667324000000002E-3</v>
      </c>
      <c r="L275">
        <f t="shared" si="45"/>
        <v>6.4099999999999997E-4</v>
      </c>
      <c r="M275">
        <f t="shared" si="42"/>
        <v>3.1111111111111116E-6</v>
      </c>
      <c r="N275">
        <f t="shared" si="39"/>
        <v>0.84721829991527819</v>
      </c>
      <c r="O275">
        <f t="shared" si="40"/>
        <v>1.0872567568172836E-4</v>
      </c>
      <c r="P275">
        <f t="shared" si="41"/>
        <v>-5.3333333333333362E-6</v>
      </c>
      <c r="T275">
        <f t="shared" si="47"/>
        <v>3.9722770000000002E-4</v>
      </c>
      <c r="U275">
        <f t="shared" si="48"/>
        <v>6.6204616666666666E-6</v>
      </c>
      <c r="W275">
        <f t="shared" si="49"/>
        <v>119.17082390853035</v>
      </c>
    </row>
    <row r="276" spans="1:23" x14ac:dyDescent="0.25">
      <c r="A276" s="70" t="s">
        <v>27</v>
      </c>
      <c r="B276" s="70">
        <v>36</v>
      </c>
      <c r="C276" s="118">
        <f t="shared" si="43"/>
        <v>12</v>
      </c>
      <c r="D276" s="120">
        <f t="shared" si="46"/>
        <v>720</v>
      </c>
      <c r="E276" s="70" t="s">
        <v>7</v>
      </c>
      <c r="F276" s="70">
        <v>26</v>
      </c>
      <c r="G276" s="70">
        <v>15</v>
      </c>
      <c r="H276" s="70" t="s">
        <v>10</v>
      </c>
      <c r="I276" s="70">
        <v>1.5352500000000003E-2</v>
      </c>
      <c r="J276" s="70">
        <v>683</v>
      </c>
      <c r="K276" s="70">
        <f t="shared" si="44"/>
        <v>5.0790612000000002E-3</v>
      </c>
      <c r="L276">
        <f t="shared" si="45"/>
        <v>6.8300000000000001E-4</v>
      </c>
      <c r="M276">
        <f t="shared" si="42"/>
        <v>4.3055555555555551E-6</v>
      </c>
      <c r="N276">
        <f t="shared" si="39"/>
        <v>0.97703957010258891</v>
      </c>
      <c r="O276">
        <f t="shared" si="40"/>
        <v>1.7352522485372025E-4</v>
      </c>
      <c r="P276">
        <f t="shared" si="41"/>
        <v>1.1916666666666667E-5</v>
      </c>
      <c r="T276">
        <f t="shared" si="47"/>
        <v>4.2325510000000002E-4</v>
      </c>
      <c r="U276">
        <f t="shared" si="48"/>
        <v>7.0542516666666668E-6</v>
      </c>
      <c r="W276">
        <f t="shared" si="49"/>
        <v>126.97920862640598</v>
      </c>
    </row>
    <row r="277" spans="1:23" x14ac:dyDescent="0.25">
      <c r="A277" s="70" t="s">
        <v>27</v>
      </c>
      <c r="B277" s="70">
        <v>36</v>
      </c>
      <c r="C277" s="118">
        <f t="shared" si="43"/>
        <v>12</v>
      </c>
      <c r="D277" s="120">
        <f t="shared" si="46"/>
        <v>720</v>
      </c>
      <c r="E277" s="70" t="s">
        <v>69</v>
      </c>
      <c r="F277" s="70">
        <v>26</v>
      </c>
      <c r="G277" s="70">
        <v>150</v>
      </c>
      <c r="H277" s="70" t="s">
        <v>10</v>
      </c>
      <c r="I277" s="70">
        <v>2.1547500000000001E-2</v>
      </c>
      <c r="J277" s="70">
        <v>670</v>
      </c>
      <c r="K277" s="70">
        <f t="shared" si="44"/>
        <v>4.9823879999999999E-3</v>
      </c>
      <c r="L277">
        <f t="shared" si="45"/>
        <v>6.7000000000000002E-4</v>
      </c>
      <c r="M277">
        <f t="shared" si="42"/>
        <v>4.0277777777777795E-6</v>
      </c>
      <c r="N277">
        <f t="shared" si="39"/>
        <v>0.69613644274277753</v>
      </c>
      <c r="O277">
        <f t="shared" si="40"/>
        <v>1.1565945367876002E-4</v>
      </c>
      <c r="P277">
        <f t="shared" si="41"/>
        <v>8.2500000000000023E-6</v>
      </c>
      <c r="T277">
        <f t="shared" si="47"/>
        <v>4.1519899999999999E-4</v>
      </c>
      <c r="U277">
        <f t="shared" si="48"/>
        <v>6.9199833333333331E-6</v>
      </c>
      <c r="W277">
        <f t="shared" si="49"/>
        <v>124.56232764230161</v>
      </c>
    </row>
    <row r="278" spans="1:23" x14ac:dyDescent="0.25">
      <c r="A278" s="70" t="s">
        <v>27</v>
      </c>
      <c r="B278" s="70">
        <v>36</v>
      </c>
      <c r="C278" s="118">
        <f t="shared" si="43"/>
        <v>12</v>
      </c>
      <c r="D278" s="120">
        <f t="shared" si="46"/>
        <v>720</v>
      </c>
      <c r="E278" s="70" t="s">
        <v>68</v>
      </c>
      <c r="F278" s="70">
        <v>34</v>
      </c>
      <c r="G278" s="70">
        <v>15</v>
      </c>
      <c r="H278" s="70" t="s">
        <v>10</v>
      </c>
      <c r="I278" s="70">
        <v>1.10525E-2</v>
      </c>
      <c r="J278" s="70">
        <v>589</v>
      </c>
      <c r="K278" s="70">
        <f t="shared" si="44"/>
        <v>4.3800395999999998E-3</v>
      </c>
      <c r="L278">
        <f t="shared" si="45"/>
        <v>5.8900000000000001E-4</v>
      </c>
      <c r="M278">
        <f t="shared" si="42"/>
        <v>1.3333333333333326E-6</v>
      </c>
      <c r="N278">
        <f t="shared" si="39"/>
        <v>1.3571590137977834</v>
      </c>
      <c r="O278">
        <f t="shared" si="40"/>
        <v>7.4643283857369017E-5</v>
      </c>
      <c r="P278">
        <f t="shared" si="41"/>
        <v>5.2500000000000014E-6</v>
      </c>
      <c r="T278">
        <f t="shared" si="47"/>
        <v>3.6500329999999997E-4</v>
      </c>
      <c r="U278">
        <f t="shared" si="48"/>
        <v>6.0833883333333329E-6</v>
      </c>
      <c r="W278">
        <f t="shared" si="49"/>
        <v>109.50329997211291</v>
      </c>
    </row>
    <row r="279" spans="1:23" x14ac:dyDescent="0.25">
      <c r="A279" s="70" t="s">
        <v>27</v>
      </c>
      <c r="B279" s="70">
        <v>36</v>
      </c>
      <c r="C279" s="118">
        <f t="shared" si="43"/>
        <v>12</v>
      </c>
      <c r="D279" s="120">
        <f t="shared" si="46"/>
        <v>720</v>
      </c>
      <c r="E279" s="70" t="s">
        <v>67</v>
      </c>
      <c r="F279" s="70">
        <v>34</v>
      </c>
      <c r="G279" s="70">
        <v>150</v>
      </c>
      <c r="H279" s="70" t="s">
        <v>10</v>
      </c>
      <c r="I279" s="70">
        <v>1.0512499999999998E-2</v>
      </c>
      <c r="J279" s="70">
        <v>725</v>
      </c>
      <c r="K279" s="70">
        <f t="shared" si="44"/>
        <v>5.3913900000000002E-3</v>
      </c>
      <c r="L279">
        <f t="shared" si="45"/>
        <v>7.2499999999999995E-4</v>
      </c>
      <c r="M279">
        <f t="shared" si="42"/>
        <v>6.1944444444444443E-6</v>
      </c>
      <c r="N279">
        <f t="shared" si="39"/>
        <v>1.4268727705112965</v>
      </c>
      <c r="O279">
        <f t="shared" si="40"/>
        <v>3.6459346323402001E-4</v>
      </c>
      <c r="P279">
        <f t="shared" si="41"/>
        <v>1.5749999999999993E-5</v>
      </c>
      <c r="T279">
        <f t="shared" si="47"/>
        <v>4.4928250000000002E-4</v>
      </c>
      <c r="U279">
        <f t="shared" si="48"/>
        <v>7.4880416666666669E-6</v>
      </c>
      <c r="W279">
        <f t="shared" si="49"/>
        <v>134.78759334428162</v>
      </c>
    </row>
    <row r="280" spans="1:23" x14ac:dyDescent="0.25">
      <c r="A280" s="70" t="s">
        <v>27</v>
      </c>
      <c r="B280" s="70">
        <v>36</v>
      </c>
      <c r="C280" s="118">
        <f t="shared" si="43"/>
        <v>12</v>
      </c>
      <c r="D280" s="120">
        <f t="shared" si="46"/>
        <v>720</v>
      </c>
      <c r="E280" s="70" t="s">
        <v>64</v>
      </c>
      <c r="F280" s="70">
        <v>52</v>
      </c>
      <c r="G280" s="70">
        <v>15</v>
      </c>
      <c r="H280" s="70" t="s">
        <v>10</v>
      </c>
      <c r="I280" s="70">
        <v>1.0069999999999997E-2</v>
      </c>
      <c r="J280" s="70">
        <v>618</v>
      </c>
      <c r="K280" s="70">
        <f t="shared" si="44"/>
        <v>4.5956951999999995E-3</v>
      </c>
      <c r="L280">
        <f t="shared" si="45"/>
        <v>6.1799999999999995E-4</v>
      </c>
      <c r="M280">
        <f t="shared" si="42"/>
        <v>3.1666666666666654E-6</v>
      </c>
      <c r="N280">
        <f t="shared" si="39"/>
        <v>1.4895729890764651</v>
      </c>
      <c r="O280">
        <f t="shared" si="40"/>
        <v>1.9457426764942721E-4</v>
      </c>
      <c r="P280">
        <f t="shared" si="41"/>
        <v>7.5833333333333282E-6</v>
      </c>
      <c r="T280">
        <f t="shared" si="47"/>
        <v>3.8297459999999994E-4</v>
      </c>
      <c r="U280">
        <f t="shared" si="48"/>
        <v>6.3829099999999993E-6</v>
      </c>
      <c r="W280">
        <f t="shared" si="49"/>
        <v>114.89480370588419</v>
      </c>
    </row>
    <row r="281" spans="1:23" x14ac:dyDescent="0.25">
      <c r="A281" s="70" t="s">
        <v>27</v>
      </c>
      <c r="B281" s="70">
        <v>36</v>
      </c>
      <c r="C281" s="118">
        <f t="shared" si="43"/>
        <v>12</v>
      </c>
      <c r="D281" s="120">
        <f t="shared" si="46"/>
        <v>720</v>
      </c>
      <c r="E281" s="70" t="s">
        <v>63</v>
      </c>
      <c r="F281" s="70">
        <v>52</v>
      </c>
      <c r="G281" s="70">
        <v>150</v>
      </c>
      <c r="H281" s="70" t="s">
        <v>10</v>
      </c>
      <c r="I281" s="70">
        <v>1.5767500000000004E-2</v>
      </c>
      <c r="J281" s="70">
        <v>537</v>
      </c>
      <c r="K281" s="70">
        <f t="shared" si="44"/>
        <v>3.9933468000000003E-3</v>
      </c>
      <c r="L281">
        <f t="shared" si="45"/>
        <v>5.3700000000000004E-4</v>
      </c>
      <c r="M281">
        <f t="shared" si="42"/>
        <v>9.1666666666666791E-7</v>
      </c>
      <c r="N281">
        <f t="shared" si="39"/>
        <v>0.95132392579673353</v>
      </c>
      <c r="O281">
        <f t="shared" si="40"/>
        <v>3.5971713346952978E-5</v>
      </c>
      <c r="P281">
        <f t="shared" si="41"/>
        <v>9.1666666666667088E-7</v>
      </c>
      <c r="T281">
        <f t="shared" si="47"/>
        <v>3.3277890000000003E-4</v>
      </c>
      <c r="U281">
        <f t="shared" si="48"/>
        <v>5.5463150000000008E-6</v>
      </c>
      <c r="W281">
        <f t="shared" si="49"/>
        <v>99.835776035695474</v>
      </c>
    </row>
    <row r="282" spans="1:23" x14ac:dyDescent="0.25">
      <c r="A282" s="70" t="s">
        <v>28</v>
      </c>
      <c r="B282" s="70">
        <v>48</v>
      </c>
      <c r="C282" s="118">
        <f>48-36</f>
        <v>12</v>
      </c>
      <c r="D282" s="120">
        <f t="shared" si="46"/>
        <v>720</v>
      </c>
      <c r="E282" s="70" t="s">
        <v>71</v>
      </c>
      <c r="F282" s="70">
        <v>11</v>
      </c>
      <c r="G282" s="70">
        <v>15</v>
      </c>
      <c r="H282" s="70" t="s">
        <v>72</v>
      </c>
      <c r="I282" s="70">
        <v>1.452E-2</v>
      </c>
      <c r="J282" s="70">
        <v>654</v>
      </c>
      <c r="K282" s="70">
        <f t="shared" si="44"/>
        <v>4.8634055999999997E-3</v>
      </c>
      <c r="L282">
        <f t="shared" si="45"/>
        <v>6.5399999999999996E-4</v>
      </c>
      <c r="M282">
        <f t="shared" ref="M282:M321" si="50">(L282-L2)/B282</f>
        <v>2.9166666666666474E-7</v>
      </c>
      <c r="N282">
        <f t="shared" si="39"/>
        <v>1.0330578512396693</v>
      </c>
      <c r="O282">
        <f t="shared" si="40"/>
        <v>1.2428900361215053E-5</v>
      </c>
      <c r="P282">
        <f t="shared" si="41"/>
        <v>1.9166666666666592E-6</v>
      </c>
      <c r="T282">
        <f t="shared" si="47"/>
        <v>4.0528379999999999E-4</v>
      </c>
      <c r="U282">
        <f t="shared" si="48"/>
        <v>6.7547299999999994E-6</v>
      </c>
      <c r="W282">
        <f t="shared" si="49"/>
        <v>121.58770489263472</v>
      </c>
    </row>
    <row r="283" spans="1:23" x14ac:dyDescent="0.25">
      <c r="A283" s="70" t="s">
        <v>28</v>
      </c>
      <c r="B283" s="70">
        <v>48</v>
      </c>
      <c r="C283" s="118">
        <f t="shared" ref="C283:C321" si="51">48-36</f>
        <v>12</v>
      </c>
      <c r="D283" s="120">
        <f t="shared" si="46"/>
        <v>720</v>
      </c>
      <c r="E283" s="70" t="s">
        <v>70</v>
      </c>
      <c r="F283" s="70">
        <v>11</v>
      </c>
      <c r="G283" s="70">
        <v>150</v>
      </c>
      <c r="H283" s="70" t="s">
        <v>72</v>
      </c>
      <c r="I283" s="70">
        <v>1.2870000000000001E-2</v>
      </c>
      <c r="J283" s="70">
        <v>1043</v>
      </c>
      <c r="K283" s="70">
        <f t="shared" si="44"/>
        <v>7.7561652000000007E-3</v>
      </c>
      <c r="L283">
        <f t="shared" si="45"/>
        <v>1.0430000000000001E-3</v>
      </c>
      <c r="M283">
        <f t="shared" si="50"/>
        <v>6.1458333333333356E-6</v>
      </c>
      <c r="N283">
        <f t="shared" si="39"/>
        <v>1.1655011655011653</v>
      </c>
      <c r="O283">
        <f t="shared" si="40"/>
        <v>2.9547092800104855E-4</v>
      </c>
      <c r="P283">
        <f t="shared" si="41"/>
        <v>1.8666666666666679E-5</v>
      </c>
      <c r="T283">
        <f t="shared" si="47"/>
        <v>6.4634710000000006E-4</v>
      </c>
      <c r="U283">
        <f t="shared" si="48"/>
        <v>1.0772451666666668E-5</v>
      </c>
      <c r="W283">
        <f t="shared" si="49"/>
        <v>193.90822049391133</v>
      </c>
    </row>
    <row r="284" spans="1:23" x14ac:dyDescent="0.25">
      <c r="A284" s="70" t="s">
        <v>28</v>
      </c>
      <c r="B284" s="70">
        <v>48</v>
      </c>
      <c r="C284" s="118">
        <f t="shared" si="51"/>
        <v>12</v>
      </c>
      <c r="D284" s="120">
        <f t="shared" si="46"/>
        <v>720</v>
      </c>
      <c r="E284" s="70" t="s">
        <v>66</v>
      </c>
      <c r="F284" s="70">
        <v>13</v>
      </c>
      <c r="G284" s="70">
        <v>15</v>
      </c>
      <c r="H284" s="70" t="s">
        <v>72</v>
      </c>
      <c r="I284" s="70">
        <v>1.13875E-2</v>
      </c>
      <c r="J284" s="70">
        <v>854</v>
      </c>
      <c r="K284" s="70">
        <f t="shared" si="44"/>
        <v>6.3506855999999993E-3</v>
      </c>
      <c r="L284">
        <f t="shared" si="45"/>
        <v>8.5400000000000005E-4</v>
      </c>
      <c r="M284">
        <f t="shared" si="50"/>
        <v>4.3333333333333348E-6</v>
      </c>
      <c r="N284">
        <f t="shared" si="39"/>
        <v>1.3172338090010975</v>
      </c>
      <c r="O284">
        <f t="shared" si="40"/>
        <v>2.3545408634108523E-4</v>
      </c>
      <c r="P284">
        <f t="shared" si="41"/>
        <v>4.916666666666669E-6</v>
      </c>
      <c r="T284">
        <f t="shared" si="47"/>
        <v>5.2922379999999995E-4</v>
      </c>
      <c r="U284">
        <f t="shared" si="48"/>
        <v>8.8203966666666664E-6</v>
      </c>
      <c r="W284">
        <f t="shared" si="49"/>
        <v>158.77048926347103</v>
      </c>
    </row>
    <row r="285" spans="1:23" x14ac:dyDescent="0.25">
      <c r="A285" s="70" t="s">
        <v>28</v>
      </c>
      <c r="B285" s="70">
        <v>48</v>
      </c>
      <c r="C285" s="118">
        <f t="shared" si="51"/>
        <v>12</v>
      </c>
      <c r="D285" s="120">
        <f t="shared" si="46"/>
        <v>720</v>
      </c>
      <c r="E285" s="70" t="s">
        <v>65</v>
      </c>
      <c r="F285" s="70">
        <v>13</v>
      </c>
      <c r="G285" s="70">
        <v>150</v>
      </c>
      <c r="H285" s="70" t="s">
        <v>72</v>
      </c>
      <c r="I285" s="70">
        <v>1.7704999999999999E-2</v>
      </c>
      <c r="J285" s="70">
        <v>968</v>
      </c>
      <c r="K285" s="70">
        <f t="shared" si="44"/>
        <v>7.1984351999999996E-3</v>
      </c>
      <c r="L285">
        <f t="shared" si="45"/>
        <v>9.68E-4</v>
      </c>
      <c r="M285">
        <f t="shared" si="50"/>
        <v>4.7500000000000003E-6</v>
      </c>
      <c r="N285">
        <f t="shared" si="39"/>
        <v>0.84721829991527819</v>
      </c>
      <c r="O285">
        <f t="shared" si="40"/>
        <v>1.6600080840692451E-4</v>
      </c>
      <c r="P285">
        <f t="shared" si="41"/>
        <v>2.316666666666667E-5</v>
      </c>
      <c r="T285">
        <f t="shared" si="47"/>
        <v>5.9986959999999993E-4</v>
      </c>
      <c r="U285">
        <f t="shared" si="48"/>
        <v>9.9978266666666668E-6</v>
      </c>
      <c r="W285">
        <f t="shared" si="49"/>
        <v>179.96467635484771</v>
      </c>
    </row>
    <row r="286" spans="1:23" x14ac:dyDescent="0.25">
      <c r="A286" s="70" t="s">
        <v>28</v>
      </c>
      <c r="B286" s="70">
        <v>48</v>
      </c>
      <c r="C286" s="118">
        <f t="shared" si="51"/>
        <v>12</v>
      </c>
      <c r="D286" s="120">
        <f t="shared" si="46"/>
        <v>720</v>
      </c>
      <c r="E286" s="70" t="s">
        <v>7</v>
      </c>
      <c r="F286" s="70">
        <v>26</v>
      </c>
      <c r="G286" s="70">
        <v>15</v>
      </c>
      <c r="H286" s="70" t="s">
        <v>72</v>
      </c>
      <c r="I286" s="70">
        <v>1.5352500000000003E-2</v>
      </c>
      <c r="J286" s="70">
        <v>766</v>
      </c>
      <c r="K286" s="70">
        <f t="shared" si="44"/>
        <v>5.6962823999999997E-3</v>
      </c>
      <c r="L286">
        <f t="shared" si="45"/>
        <v>7.6599999999999997E-4</v>
      </c>
      <c r="M286">
        <f t="shared" si="50"/>
        <v>2.9791666666666668E-6</v>
      </c>
      <c r="N286">
        <f t="shared" si="39"/>
        <v>0.97703957010258891</v>
      </c>
      <c r="O286">
        <f t="shared" si="40"/>
        <v>1.2006826042297743E-4</v>
      </c>
      <c r="P286">
        <f t="shared" si="41"/>
        <v>3.9999999999999981E-6</v>
      </c>
      <c r="T286">
        <f t="shared" si="47"/>
        <v>4.7469019999999996E-4</v>
      </c>
      <c r="U286">
        <f t="shared" si="48"/>
        <v>7.9115033333333334E-6</v>
      </c>
      <c r="W286">
        <f t="shared" si="49"/>
        <v>142.41006414030304</v>
      </c>
    </row>
    <row r="287" spans="1:23" x14ac:dyDescent="0.25">
      <c r="A287" s="70" t="s">
        <v>28</v>
      </c>
      <c r="B287" s="70">
        <v>48</v>
      </c>
      <c r="C287" s="118">
        <f t="shared" si="51"/>
        <v>12</v>
      </c>
      <c r="D287" s="120">
        <f t="shared" si="46"/>
        <v>720</v>
      </c>
      <c r="E287" s="70" t="s">
        <v>69</v>
      </c>
      <c r="F287" s="70">
        <v>26</v>
      </c>
      <c r="G287" s="70">
        <v>150</v>
      </c>
      <c r="H287" s="70" t="s">
        <v>72</v>
      </c>
      <c r="I287" s="70">
        <v>2.1547500000000001E-2</v>
      </c>
      <c r="J287" s="70">
        <v>706</v>
      </c>
      <c r="K287" s="70">
        <f t="shared" si="44"/>
        <v>5.2500984000000009E-3</v>
      </c>
      <c r="L287">
        <f t="shared" si="45"/>
        <v>7.0600000000000003E-4</v>
      </c>
      <c r="M287">
        <f t="shared" si="50"/>
        <v>-2.2916666666666547E-7</v>
      </c>
      <c r="N287">
        <f t="shared" si="39"/>
        <v>0.69613644274277753</v>
      </c>
      <c r="O287">
        <f t="shared" si="40"/>
        <v>-6.5806240886190679E-6</v>
      </c>
      <c r="P287">
        <f t="shared" si="41"/>
        <v>1.0833333333333326E-6</v>
      </c>
      <c r="T287">
        <f t="shared" si="47"/>
        <v>4.3750820000000009E-4</v>
      </c>
      <c r="U287">
        <f t="shared" si="48"/>
        <v>7.2918033333333349E-6</v>
      </c>
      <c r="W287">
        <f t="shared" si="49"/>
        <v>131.25522882905216</v>
      </c>
    </row>
    <row r="288" spans="1:23" x14ac:dyDescent="0.25">
      <c r="A288" s="70" t="s">
        <v>28</v>
      </c>
      <c r="B288" s="70">
        <v>48</v>
      </c>
      <c r="C288" s="118">
        <f t="shared" si="51"/>
        <v>12</v>
      </c>
      <c r="D288" s="120">
        <f t="shared" si="46"/>
        <v>720</v>
      </c>
      <c r="E288" s="70" t="s">
        <v>68</v>
      </c>
      <c r="F288" s="70">
        <v>34</v>
      </c>
      <c r="G288" s="70">
        <v>15</v>
      </c>
      <c r="H288" s="70" t="s">
        <v>72</v>
      </c>
      <c r="I288" s="70">
        <v>1.10525E-2</v>
      </c>
      <c r="J288" s="70">
        <v>688</v>
      </c>
      <c r="K288" s="70">
        <f t="shared" si="44"/>
        <v>5.1162432000000004E-3</v>
      </c>
      <c r="L288">
        <f t="shared" si="45"/>
        <v>6.8800000000000003E-4</v>
      </c>
      <c r="M288">
        <f t="shared" si="50"/>
        <v>-1.2499999999999851E-7</v>
      </c>
      <c r="N288">
        <f t="shared" si="39"/>
        <v>1.3571590137977834</v>
      </c>
      <c r="O288">
        <f t="shared" si="40"/>
        <v>-6.997807861628267E-6</v>
      </c>
      <c r="P288">
        <f t="shared" si="41"/>
        <v>0</v>
      </c>
      <c r="T288">
        <f t="shared" si="47"/>
        <v>4.2635360000000002E-4</v>
      </c>
      <c r="U288">
        <f t="shared" si="48"/>
        <v>7.105893333333334E-6</v>
      </c>
      <c r="W288">
        <f t="shared" si="49"/>
        <v>127.90877823567688</v>
      </c>
    </row>
    <row r="289" spans="1:23" x14ac:dyDescent="0.25">
      <c r="A289" s="70" t="s">
        <v>28</v>
      </c>
      <c r="B289" s="70">
        <v>48</v>
      </c>
      <c r="C289" s="118">
        <f t="shared" si="51"/>
        <v>12</v>
      </c>
      <c r="D289" s="120">
        <f t="shared" si="46"/>
        <v>720</v>
      </c>
      <c r="E289" s="70" t="s">
        <v>67</v>
      </c>
      <c r="F289" s="70">
        <v>34</v>
      </c>
      <c r="G289" s="70">
        <v>150</v>
      </c>
      <c r="H289" s="70" t="s">
        <v>72</v>
      </c>
      <c r="I289" s="70">
        <v>1.0512499999999998E-2</v>
      </c>
      <c r="J289" s="70">
        <v>783</v>
      </c>
      <c r="K289" s="70">
        <f t="shared" si="44"/>
        <v>5.8227011999999996E-3</v>
      </c>
      <c r="L289">
        <f t="shared" si="45"/>
        <v>7.8299999999999995E-4</v>
      </c>
      <c r="M289">
        <f t="shared" si="50"/>
        <v>2.0833333333333322E-6</v>
      </c>
      <c r="N289">
        <f t="shared" si="39"/>
        <v>1.4268727705112965</v>
      </c>
      <c r="O289">
        <f t="shared" si="40"/>
        <v>1.2262111992175555E-4</v>
      </c>
      <c r="P289">
        <f t="shared" si="41"/>
        <v>1.1166666666666668E-5</v>
      </c>
      <c r="T289">
        <f t="shared" si="47"/>
        <v>4.8522509999999997E-4</v>
      </c>
      <c r="U289">
        <f t="shared" si="48"/>
        <v>8.0870849999999998E-6</v>
      </c>
      <c r="W289">
        <f t="shared" si="49"/>
        <v>145.57060081182411</v>
      </c>
    </row>
    <row r="290" spans="1:23" x14ac:dyDescent="0.25">
      <c r="A290" s="70" t="s">
        <v>28</v>
      </c>
      <c r="B290" s="70">
        <v>48</v>
      </c>
      <c r="C290" s="118">
        <f t="shared" si="51"/>
        <v>12</v>
      </c>
      <c r="D290" s="120">
        <f t="shared" si="46"/>
        <v>720</v>
      </c>
      <c r="E290" s="70" t="s">
        <v>64</v>
      </c>
      <c r="F290" s="70">
        <v>52</v>
      </c>
      <c r="G290" s="70">
        <v>15</v>
      </c>
      <c r="H290" s="70" t="s">
        <v>72</v>
      </c>
      <c r="I290" s="70">
        <v>1.0069999999999997E-2</v>
      </c>
      <c r="J290" s="70">
        <v>817</v>
      </c>
      <c r="K290" s="70">
        <f t="shared" si="44"/>
        <v>6.0755388000000004E-3</v>
      </c>
      <c r="L290">
        <f t="shared" si="45"/>
        <v>8.1700000000000002E-4</v>
      </c>
      <c r="M290">
        <f t="shared" si="50"/>
        <v>5.3749999999999994E-6</v>
      </c>
      <c r="N290">
        <f t="shared" si="39"/>
        <v>1.4895729890764651</v>
      </c>
      <c r="O290">
        <f t="shared" si="40"/>
        <v>3.3026421745758051E-4</v>
      </c>
      <c r="P290">
        <f t="shared" si="41"/>
        <v>3.5000000000000038E-6</v>
      </c>
      <c r="T290">
        <f t="shared" si="47"/>
        <v>5.062949E-4</v>
      </c>
      <c r="U290">
        <f t="shared" si="48"/>
        <v>8.4382483333333344E-6</v>
      </c>
      <c r="W290">
        <f t="shared" si="49"/>
        <v>151.89167415486628</v>
      </c>
    </row>
    <row r="291" spans="1:23" x14ac:dyDescent="0.25">
      <c r="A291" s="70" t="s">
        <v>28</v>
      </c>
      <c r="B291" s="70">
        <v>48</v>
      </c>
      <c r="C291" s="118">
        <f t="shared" si="51"/>
        <v>12</v>
      </c>
      <c r="D291" s="120">
        <f t="shared" si="46"/>
        <v>720</v>
      </c>
      <c r="E291" s="70" t="s">
        <v>63</v>
      </c>
      <c r="F291" s="70">
        <v>52</v>
      </c>
      <c r="G291" s="70">
        <v>150</v>
      </c>
      <c r="H291" s="70" t="s">
        <v>72</v>
      </c>
      <c r="I291" s="70">
        <v>1.5767500000000004E-2</v>
      </c>
      <c r="J291" s="70">
        <v>929</v>
      </c>
      <c r="K291" s="70">
        <f t="shared" si="44"/>
        <v>6.9084155999999996E-3</v>
      </c>
      <c r="L291">
        <f t="shared" si="45"/>
        <v>9.2900000000000003E-4</v>
      </c>
      <c r="M291">
        <f t="shared" si="50"/>
        <v>6.9791666666666666E-6</v>
      </c>
      <c r="N291">
        <f t="shared" si="39"/>
        <v>0.95132392579673353</v>
      </c>
      <c r="O291">
        <f t="shared" si="40"/>
        <v>2.7387554480066436E-4</v>
      </c>
      <c r="P291">
        <f t="shared" si="41"/>
        <v>1.6250000000000005E-5</v>
      </c>
      <c r="T291">
        <f t="shared" si="47"/>
        <v>5.7570129999999996E-4</v>
      </c>
      <c r="U291">
        <f t="shared" si="48"/>
        <v>9.5950216666666658E-6</v>
      </c>
      <c r="W291">
        <f t="shared" si="49"/>
        <v>172.71403340253462</v>
      </c>
    </row>
    <row r="292" spans="1:23" x14ac:dyDescent="0.25">
      <c r="A292" s="70" t="s">
        <v>28</v>
      </c>
      <c r="B292" s="70">
        <v>48</v>
      </c>
      <c r="C292" s="118">
        <f t="shared" si="51"/>
        <v>12</v>
      </c>
      <c r="D292" s="120">
        <f t="shared" si="46"/>
        <v>720</v>
      </c>
      <c r="E292" s="70" t="s">
        <v>71</v>
      </c>
      <c r="F292" s="70">
        <v>11</v>
      </c>
      <c r="G292" s="70">
        <v>15</v>
      </c>
      <c r="H292" s="70" t="s">
        <v>74</v>
      </c>
      <c r="I292" s="70">
        <v>1.452E-2</v>
      </c>
      <c r="J292" s="70">
        <v>504</v>
      </c>
      <c r="K292" s="70">
        <f t="shared" si="44"/>
        <v>3.7479455999999997E-3</v>
      </c>
      <c r="L292">
        <f t="shared" si="45"/>
        <v>5.04E-4</v>
      </c>
      <c r="M292">
        <f t="shared" si="50"/>
        <v>-4.3749999999999936E-7</v>
      </c>
      <c r="N292">
        <f t="shared" si="39"/>
        <v>1.0330578512396693</v>
      </c>
      <c r="O292">
        <f t="shared" si="40"/>
        <v>-1.8643350541822675E-5</v>
      </c>
      <c r="P292">
        <f t="shared" si="41"/>
        <v>1.9999999999999991E-6</v>
      </c>
      <c r="T292">
        <f t="shared" si="47"/>
        <v>3.1232879999999996E-4</v>
      </c>
      <c r="U292">
        <f t="shared" si="48"/>
        <v>5.2054799999999998E-6</v>
      </c>
      <c r="W292">
        <f t="shared" si="49"/>
        <v>93.700616614507481</v>
      </c>
    </row>
    <row r="293" spans="1:23" x14ac:dyDescent="0.25">
      <c r="A293" s="70" t="s">
        <v>28</v>
      </c>
      <c r="B293" s="70">
        <v>48</v>
      </c>
      <c r="C293" s="118">
        <f t="shared" si="51"/>
        <v>12</v>
      </c>
      <c r="D293" s="120">
        <f t="shared" si="46"/>
        <v>720</v>
      </c>
      <c r="E293" s="70" t="s">
        <v>70</v>
      </c>
      <c r="F293" s="70">
        <v>11</v>
      </c>
      <c r="G293" s="70">
        <v>150</v>
      </c>
      <c r="H293" s="70" t="s">
        <v>74</v>
      </c>
      <c r="I293" s="70">
        <v>1.2870000000000001E-2</v>
      </c>
      <c r="J293" s="70">
        <v>579</v>
      </c>
      <c r="K293" s="70">
        <f t="shared" si="44"/>
        <v>4.3056756000000003E-3</v>
      </c>
      <c r="L293">
        <f t="shared" si="45"/>
        <v>5.7899999999999998E-4</v>
      </c>
      <c r="M293">
        <f t="shared" si="50"/>
        <v>2.0416666666666665E-6</v>
      </c>
      <c r="N293">
        <f t="shared" si="39"/>
        <v>1.1655011655011653</v>
      </c>
      <c r="O293">
        <f t="shared" si="40"/>
        <v>9.8156443878314381E-5</v>
      </c>
      <c r="P293">
        <f t="shared" si="41"/>
        <v>2.3333333333333357E-6</v>
      </c>
      <c r="T293">
        <f t="shared" si="47"/>
        <v>3.5880630000000003E-4</v>
      </c>
      <c r="U293">
        <f t="shared" si="48"/>
        <v>5.9801050000000001E-6</v>
      </c>
      <c r="W293">
        <f t="shared" si="49"/>
        <v>107.64416075357109</v>
      </c>
    </row>
    <row r="294" spans="1:23" x14ac:dyDescent="0.25">
      <c r="A294" s="70" t="s">
        <v>28</v>
      </c>
      <c r="B294" s="70">
        <v>48</v>
      </c>
      <c r="C294" s="118">
        <f t="shared" si="51"/>
        <v>12</v>
      </c>
      <c r="D294" s="120">
        <f t="shared" si="46"/>
        <v>720</v>
      </c>
      <c r="E294" s="70" t="s">
        <v>66</v>
      </c>
      <c r="F294" s="70">
        <v>13</v>
      </c>
      <c r="G294" s="70">
        <v>15</v>
      </c>
      <c r="H294" s="70" t="s">
        <v>74</v>
      </c>
      <c r="I294" s="70">
        <v>1.13875E-2</v>
      </c>
      <c r="J294" s="70">
        <v>525</v>
      </c>
      <c r="K294" s="70">
        <f t="shared" si="44"/>
        <v>3.9041100000000006E-3</v>
      </c>
      <c r="L294">
        <f t="shared" si="45"/>
        <v>5.2499999999999997E-4</v>
      </c>
      <c r="M294">
        <f t="shared" si="50"/>
        <v>1.0416666666666694E-7</v>
      </c>
      <c r="N294">
        <f t="shared" si="39"/>
        <v>1.3172338090010975</v>
      </c>
      <c r="O294">
        <f t="shared" si="40"/>
        <v>5.6599539985837931E-6</v>
      </c>
      <c r="P294">
        <f t="shared" si="41"/>
        <v>-8.3333333333335363E-8</v>
      </c>
      <c r="T294">
        <f t="shared" si="47"/>
        <v>3.2534250000000007E-4</v>
      </c>
      <c r="U294">
        <f t="shared" si="48"/>
        <v>5.4223750000000007E-6</v>
      </c>
      <c r="W294">
        <f t="shared" si="49"/>
        <v>97.604808973445287</v>
      </c>
    </row>
    <row r="295" spans="1:23" x14ac:dyDescent="0.25">
      <c r="A295" s="70" t="s">
        <v>28</v>
      </c>
      <c r="B295" s="70">
        <v>48</v>
      </c>
      <c r="C295" s="118">
        <f t="shared" si="51"/>
        <v>12</v>
      </c>
      <c r="D295" s="120">
        <f t="shared" si="46"/>
        <v>720</v>
      </c>
      <c r="E295" s="70" t="s">
        <v>65</v>
      </c>
      <c r="F295" s="70">
        <v>13</v>
      </c>
      <c r="G295" s="70">
        <v>150</v>
      </c>
      <c r="H295" s="70" t="s">
        <v>74</v>
      </c>
      <c r="I295" s="70">
        <v>1.7704999999999999E-2</v>
      </c>
      <c r="J295" s="70">
        <v>645</v>
      </c>
      <c r="K295" s="70">
        <f t="shared" si="44"/>
        <v>4.7964779999999999E-3</v>
      </c>
      <c r="L295">
        <f t="shared" si="45"/>
        <v>6.4499999999999996E-4</v>
      </c>
      <c r="M295">
        <f t="shared" si="50"/>
        <v>2.1458333333333337E-6</v>
      </c>
      <c r="N295">
        <f t="shared" si="39"/>
        <v>0.84721829991527819</v>
      </c>
      <c r="O295">
        <f t="shared" si="40"/>
        <v>7.4991593271549238E-5</v>
      </c>
      <c r="P295">
        <f t="shared" si="41"/>
        <v>7.4166666666666662E-6</v>
      </c>
      <c r="T295">
        <f t="shared" si="47"/>
        <v>3.9970650000000001E-4</v>
      </c>
      <c r="U295">
        <f t="shared" si="48"/>
        <v>6.6617749999999994E-6</v>
      </c>
      <c r="W295">
        <f t="shared" si="49"/>
        <v>119.91447959594707</v>
      </c>
    </row>
    <row r="296" spans="1:23" x14ac:dyDescent="0.25">
      <c r="A296" s="70" t="s">
        <v>28</v>
      </c>
      <c r="B296" s="70">
        <v>48</v>
      </c>
      <c r="C296" s="118">
        <f t="shared" si="51"/>
        <v>12</v>
      </c>
      <c r="D296" s="120">
        <f t="shared" si="46"/>
        <v>720</v>
      </c>
      <c r="E296" s="70" t="s">
        <v>7</v>
      </c>
      <c r="F296" s="70">
        <v>26</v>
      </c>
      <c r="G296" s="70">
        <v>15</v>
      </c>
      <c r="H296" s="70" t="s">
        <v>74</v>
      </c>
      <c r="I296" s="70">
        <v>1.5352500000000003E-2</v>
      </c>
      <c r="J296" s="70">
        <v>613</v>
      </c>
      <c r="K296" s="70">
        <f t="shared" si="44"/>
        <v>4.5585132000000002E-3</v>
      </c>
      <c r="L296">
        <f t="shared" si="45"/>
        <v>6.1300000000000005E-4</v>
      </c>
      <c r="M296">
        <f t="shared" si="50"/>
        <v>2.3750000000000014E-6</v>
      </c>
      <c r="N296">
        <f t="shared" si="39"/>
        <v>0.97703957010258891</v>
      </c>
      <c r="O296">
        <f t="shared" si="40"/>
        <v>9.5718753064471561E-5</v>
      </c>
      <c r="P296">
        <f t="shared" si="41"/>
        <v>1.2500000000000033E-6</v>
      </c>
      <c r="T296">
        <f t="shared" si="47"/>
        <v>3.798761E-4</v>
      </c>
      <c r="U296">
        <f t="shared" si="48"/>
        <v>6.3312683333333338E-6</v>
      </c>
      <c r="W296">
        <f t="shared" si="49"/>
        <v>113.96523409661327</v>
      </c>
    </row>
    <row r="297" spans="1:23" x14ac:dyDescent="0.25">
      <c r="A297" s="70" t="s">
        <v>28</v>
      </c>
      <c r="B297" s="70">
        <v>48</v>
      </c>
      <c r="C297" s="118">
        <f t="shared" si="51"/>
        <v>12</v>
      </c>
      <c r="D297" s="120">
        <f t="shared" si="46"/>
        <v>720</v>
      </c>
      <c r="E297" s="70" t="s">
        <v>69</v>
      </c>
      <c r="F297" s="70">
        <v>26</v>
      </c>
      <c r="G297" s="70">
        <v>150</v>
      </c>
      <c r="H297" s="70" t="s">
        <v>74</v>
      </c>
      <c r="I297" s="70">
        <v>2.1547500000000001E-2</v>
      </c>
      <c r="J297" s="70">
        <v>637</v>
      </c>
      <c r="K297" s="70">
        <f t="shared" si="44"/>
        <v>4.7369867999999997E-3</v>
      </c>
      <c r="L297">
        <f t="shared" si="45"/>
        <v>6.3699999999999998E-4</v>
      </c>
      <c r="M297">
        <f t="shared" si="50"/>
        <v>3.1249999999999993E-6</v>
      </c>
      <c r="N297">
        <f t="shared" si="39"/>
        <v>0.69613644274277753</v>
      </c>
      <c r="O297">
        <f t="shared" si="40"/>
        <v>8.9735783026624098E-5</v>
      </c>
      <c r="P297">
        <f t="shared" si="41"/>
        <v>3.5833333333333301E-6</v>
      </c>
      <c r="T297">
        <f t="shared" si="47"/>
        <v>3.9474889999999998E-4</v>
      </c>
      <c r="U297">
        <f t="shared" si="48"/>
        <v>6.579148333333333E-6</v>
      </c>
      <c r="W297">
        <f t="shared" si="49"/>
        <v>118.42716822111362</v>
      </c>
    </row>
    <row r="298" spans="1:23" x14ac:dyDescent="0.25">
      <c r="A298" s="70" t="s">
        <v>28</v>
      </c>
      <c r="B298" s="70">
        <v>48</v>
      </c>
      <c r="C298" s="118">
        <f t="shared" si="51"/>
        <v>12</v>
      </c>
      <c r="D298" s="120">
        <f t="shared" si="46"/>
        <v>720</v>
      </c>
      <c r="E298" s="70" t="s">
        <v>68</v>
      </c>
      <c r="F298" s="70">
        <v>34</v>
      </c>
      <c r="G298" s="70">
        <v>15</v>
      </c>
      <c r="H298" s="70" t="s">
        <v>74</v>
      </c>
      <c r="I298" s="70">
        <v>1.10525E-2</v>
      </c>
      <c r="J298" s="70">
        <v>512</v>
      </c>
      <c r="K298" s="70">
        <f t="shared" si="44"/>
        <v>3.8074368000000003E-3</v>
      </c>
      <c r="L298">
        <f t="shared" si="45"/>
        <v>5.1199999999999998E-4</v>
      </c>
      <c r="M298">
        <f t="shared" si="50"/>
        <v>-4.1666666666667682E-8</v>
      </c>
      <c r="N298">
        <f t="shared" si="39"/>
        <v>1.3571590137977834</v>
      </c>
      <c r="O298">
        <f t="shared" si="40"/>
        <v>-2.3326026205428402E-6</v>
      </c>
      <c r="P298">
        <f t="shared" si="41"/>
        <v>-1.416666666666665E-6</v>
      </c>
      <c r="T298">
        <f t="shared" si="47"/>
        <v>3.1728640000000004E-4</v>
      </c>
      <c r="U298">
        <f t="shared" si="48"/>
        <v>5.2881066666666671E-6</v>
      </c>
      <c r="W298">
        <f t="shared" si="49"/>
        <v>95.187927989340935</v>
      </c>
    </row>
    <row r="299" spans="1:23" x14ac:dyDescent="0.25">
      <c r="A299" s="70" t="s">
        <v>28</v>
      </c>
      <c r="B299" s="70">
        <v>48</v>
      </c>
      <c r="C299" s="118">
        <f t="shared" si="51"/>
        <v>12</v>
      </c>
      <c r="D299" s="120">
        <f t="shared" si="46"/>
        <v>720</v>
      </c>
      <c r="E299" s="70" t="s">
        <v>67</v>
      </c>
      <c r="F299" s="70">
        <v>34</v>
      </c>
      <c r="G299" s="70">
        <v>150</v>
      </c>
      <c r="H299" s="70" t="s">
        <v>74</v>
      </c>
      <c r="I299" s="70">
        <v>1.0512499999999998E-2</v>
      </c>
      <c r="J299" s="70">
        <v>633</v>
      </c>
      <c r="K299" s="70">
        <f t="shared" si="44"/>
        <v>4.7072412000000001E-3</v>
      </c>
      <c r="L299">
        <f t="shared" si="45"/>
        <v>6.3299999999999999E-4</v>
      </c>
      <c r="M299">
        <f t="shared" si="50"/>
        <v>2.6874999999999997E-6</v>
      </c>
      <c r="N299">
        <f t="shared" ref="N299:N362" si="52">0.015/I299</f>
        <v>1.4268727705112965</v>
      </c>
      <c r="O299">
        <f t="shared" ref="O299:O362" si="53">N299*O$2*M299</f>
        <v>1.5818124469906472E-4</v>
      </c>
      <c r="P299">
        <f t="shared" ref="P299:P362" si="54">(L299-L259)/(B299-B259)</f>
        <v>8.1666666666666658E-6</v>
      </c>
      <c r="T299">
        <f t="shared" si="47"/>
        <v>3.9227009999999999E-4</v>
      </c>
      <c r="U299">
        <f t="shared" si="48"/>
        <v>6.5378350000000002E-6</v>
      </c>
      <c r="W299">
        <f t="shared" si="49"/>
        <v>117.68351253369691</v>
      </c>
    </row>
    <row r="300" spans="1:23" x14ac:dyDescent="0.25">
      <c r="A300" s="70" t="s">
        <v>28</v>
      </c>
      <c r="B300" s="70">
        <v>48</v>
      </c>
      <c r="C300" s="118">
        <f t="shared" si="51"/>
        <v>12</v>
      </c>
      <c r="D300" s="120">
        <f t="shared" si="46"/>
        <v>720</v>
      </c>
      <c r="E300" s="70" t="s">
        <v>64</v>
      </c>
      <c r="F300" s="70">
        <v>52</v>
      </c>
      <c r="G300" s="70">
        <v>15</v>
      </c>
      <c r="H300" s="70" t="s">
        <v>74</v>
      </c>
      <c r="I300" s="70">
        <v>1.0069999999999997E-2</v>
      </c>
      <c r="J300" s="70">
        <v>561</v>
      </c>
      <c r="K300" s="70">
        <f t="shared" si="44"/>
        <v>4.1718204000000007E-3</v>
      </c>
      <c r="L300">
        <f t="shared" si="45"/>
        <v>5.6099999999999998E-4</v>
      </c>
      <c r="M300">
        <f t="shared" si="50"/>
        <v>2.2916666666666658E-6</v>
      </c>
      <c r="N300">
        <f t="shared" si="52"/>
        <v>1.4895729890764651</v>
      </c>
      <c r="O300">
        <f t="shared" si="53"/>
        <v>1.408103252726118E-4</v>
      </c>
      <c r="P300">
        <f t="shared" si="54"/>
        <v>-2.5000000000000608E-7</v>
      </c>
      <c r="T300">
        <f t="shared" si="47"/>
        <v>3.4765170000000006E-4</v>
      </c>
      <c r="U300">
        <f t="shared" si="48"/>
        <v>5.7941950000000009E-6</v>
      </c>
      <c r="W300">
        <f t="shared" si="49"/>
        <v>104.29771016019582</v>
      </c>
    </row>
    <row r="301" spans="1:23" x14ac:dyDescent="0.25">
      <c r="A301" s="70" t="s">
        <v>28</v>
      </c>
      <c r="B301" s="70">
        <v>48</v>
      </c>
      <c r="C301" s="118">
        <f t="shared" si="51"/>
        <v>12</v>
      </c>
      <c r="D301" s="120">
        <f t="shared" si="46"/>
        <v>720</v>
      </c>
      <c r="E301" s="70" t="s">
        <v>63</v>
      </c>
      <c r="F301" s="70">
        <v>52</v>
      </c>
      <c r="G301" s="70">
        <v>150</v>
      </c>
      <c r="H301" s="70" t="s">
        <v>74</v>
      </c>
      <c r="I301" s="70">
        <v>1.5767500000000004E-2</v>
      </c>
      <c r="J301" s="70">
        <v>521</v>
      </c>
      <c r="K301" s="70">
        <f t="shared" si="44"/>
        <v>3.8743643999999996E-3</v>
      </c>
      <c r="L301">
        <f t="shared" si="45"/>
        <v>5.2099999999999998E-4</v>
      </c>
      <c r="M301">
        <f t="shared" si="50"/>
        <v>2.499999999999993E-7</v>
      </c>
      <c r="N301">
        <f t="shared" si="52"/>
        <v>0.95132392579673353</v>
      </c>
      <c r="O301">
        <f t="shared" si="53"/>
        <v>9.8104672764416809E-6</v>
      </c>
      <c r="P301">
        <f t="shared" si="54"/>
        <v>6.666666666666648E-7</v>
      </c>
      <c r="T301">
        <f t="shared" si="47"/>
        <v>3.2286369999999997E-4</v>
      </c>
      <c r="U301">
        <f t="shared" si="48"/>
        <v>5.3810616666666663E-6</v>
      </c>
      <c r="W301">
        <f t="shared" si="49"/>
        <v>96.861153286028582</v>
      </c>
    </row>
    <row r="302" spans="1:23" x14ac:dyDescent="0.25">
      <c r="A302" s="70" t="s">
        <v>28</v>
      </c>
      <c r="B302" s="70">
        <v>48</v>
      </c>
      <c r="C302" s="118">
        <f t="shared" si="51"/>
        <v>12</v>
      </c>
      <c r="D302" s="120">
        <f t="shared" si="46"/>
        <v>720</v>
      </c>
      <c r="E302" s="70" t="s">
        <v>71</v>
      </c>
      <c r="F302" s="70">
        <v>11</v>
      </c>
      <c r="G302" s="70">
        <v>15</v>
      </c>
      <c r="H302" s="70" t="s">
        <v>92</v>
      </c>
      <c r="I302" s="70">
        <v>1.452E-2</v>
      </c>
      <c r="J302" s="70">
        <v>709</v>
      </c>
      <c r="K302" s="70">
        <f t="shared" si="44"/>
        <v>5.2724076E-3</v>
      </c>
      <c r="L302">
        <f t="shared" si="45"/>
        <v>7.0899999999999999E-4</v>
      </c>
      <c r="M302">
        <f t="shared" si="50"/>
        <v>3.3333333333333329E-6</v>
      </c>
      <c r="N302">
        <f t="shared" si="52"/>
        <v>1.0330578512396693</v>
      </c>
      <c r="O302">
        <f t="shared" si="53"/>
        <v>1.4204457555674438E-4</v>
      </c>
      <c r="P302">
        <f t="shared" si="54"/>
        <v>6.3333333333333334E-6</v>
      </c>
      <c r="T302">
        <f t="shared" si="47"/>
        <v>4.3936730000000002E-4</v>
      </c>
      <c r="U302">
        <f t="shared" si="48"/>
        <v>7.3227883333333332E-6</v>
      </c>
      <c r="W302">
        <f t="shared" si="49"/>
        <v>131.81297059461468</v>
      </c>
    </row>
    <row r="303" spans="1:23" x14ac:dyDescent="0.25">
      <c r="A303" s="70" t="s">
        <v>28</v>
      </c>
      <c r="B303" s="70">
        <v>48</v>
      </c>
      <c r="C303" s="118">
        <f t="shared" si="51"/>
        <v>12</v>
      </c>
      <c r="D303" s="120">
        <f t="shared" si="46"/>
        <v>720</v>
      </c>
      <c r="E303" s="70" t="s">
        <v>70</v>
      </c>
      <c r="F303" s="70">
        <v>11</v>
      </c>
      <c r="G303" s="70">
        <v>150</v>
      </c>
      <c r="H303" s="70" t="s">
        <v>92</v>
      </c>
      <c r="I303" s="70">
        <v>1.2870000000000001E-2</v>
      </c>
      <c r="J303" s="70">
        <v>1045</v>
      </c>
      <c r="K303" s="70">
        <f t="shared" si="44"/>
        <v>7.7710380000000001E-3</v>
      </c>
      <c r="L303">
        <f t="shared" si="45"/>
        <v>1.0449999999999999E-3</v>
      </c>
      <c r="M303">
        <f t="shared" si="50"/>
        <v>1.0687499999999997E-5</v>
      </c>
      <c r="N303">
        <f t="shared" si="52"/>
        <v>1.1655011655011653</v>
      </c>
      <c r="O303">
        <f t="shared" si="53"/>
        <v>5.1381893581199255E-4</v>
      </c>
      <c r="P303">
        <f t="shared" si="54"/>
        <v>1.7249999999999996E-5</v>
      </c>
      <c r="T303">
        <f t="shared" si="47"/>
        <v>6.4758649999999997E-4</v>
      </c>
      <c r="U303">
        <f t="shared" si="48"/>
        <v>1.0793108333333333E-5</v>
      </c>
      <c r="W303">
        <f t="shared" si="49"/>
        <v>194.28004833761969</v>
      </c>
    </row>
    <row r="304" spans="1:23" x14ac:dyDescent="0.25">
      <c r="A304" s="70" t="s">
        <v>28</v>
      </c>
      <c r="B304" s="70">
        <v>48</v>
      </c>
      <c r="C304" s="118">
        <f t="shared" si="51"/>
        <v>12</v>
      </c>
      <c r="D304" s="120">
        <f t="shared" si="46"/>
        <v>720</v>
      </c>
      <c r="E304" s="70" t="s">
        <v>66</v>
      </c>
      <c r="F304" s="70">
        <v>13</v>
      </c>
      <c r="G304" s="70">
        <v>15</v>
      </c>
      <c r="H304" s="70" t="s">
        <v>92</v>
      </c>
      <c r="I304" s="70">
        <v>1.13875E-2</v>
      </c>
      <c r="J304" s="70">
        <v>774</v>
      </c>
      <c r="K304" s="70">
        <f t="shared" si="44"/>
        <v>5.7557735999999998E-3</v>
      </c>
      <c r="L304">
        <f t="shared" si="45"/>
        <v>7.7399999999999995E-4</v>
      </c>
      <c r="M304">
        <f t="shared" si="50"/>
        <v>4.3749999999999979E-6</v>
      </c>
      <c r="N304">
        <f t="shared" si="52"/>
        <v>1.3172338090010975</v>
      </c>
      <c r="O304">
        <f t="shared" si="53"/>
        <v>2.3771806794051854E-4</v>
      </c>
      <c r="P304">
        <f t="shared" si="54"/>
        <v>-7.5000000000000012E-7</v>
      </c>
      <c r="T304">
        <f t="shared" si="47"/>
        <v>4.7964779999999999E-4</v>
      </c>
      <c r="U304">
        <f t="shared" si="48"/>
        <v>7.994129999999999E-6</v>
      </c>
      <c r="W304">
        <f t="shared" si="49"/>
        <v>143.8973755151365</v>
      </c>
    </row>
    <row r="305" spans="1:23" x14ac:dyDescent="0.25">
      <c r="A305" s="70" t="s">
        <v>28</v>
      </c>
      <c r="B305" s="70">
        <v>48</v>
      </c>
      <c r="C305" s="118">
        <f t="shared" si="51"/>
        <v>12</v>
      </c>
      <c r="D305" s="120">
        <f t="shared" si="46"/>
        <v>720</v>
      </c>
      <c r="E305" s="70" t="s">
        <v>65</v>
      </c>
      <c r="F305" s="70">
        <v>13</v>
      </c>
      <c r="G305" s="70">
        <v>150</v>
      </c>
      <c r="H305" s="70" t="s">
        <v>92</v>
      </c>
      <c r="I305" s="70">
        <v>1.7704999999999999E-2</v>
      </c>
      <c r="J305" s="70">
        <v>707</v>
      </c>
      <c r="K305" s="70">
        <f t="shared" si="44"/>
        <v>5.2575347999999997E-3</v>
      </c>
      <c r="L305">
        <f t="shared" si="45"/>
        <v>7.0699999999999995E-4</v>
      </c>
      <c r="M305">
        <f t="shared" si="50"/>
        <v>2.9791666666666647E-6</v>
      </c>
      <c r="N305">
        <f t="shared" si="52"/>
        <v>0.84721829991527819</v>
      </c>
      <c r="O305">
        <f t="shared" si="53"/>
        <v>1.0411454211486926E-4</v>
      </c>
      <c r="P305">
        <f t="shared" si="54"/>
        <v>1.0833333333333325E-5</v>
      </c>
      <c r="T305">
        <f t="shared" si="47"/>
        <v>4.381279E-4</v>
      </c>
      <c r="U305">
        <f t="shared" si="48"/>
        <v>7.302131666666666E-6</v>
      </c>
      <c r="W305">
        <f t="shared" si="49"/>
        <v>131.44114275090635</v>
      </c>
    </row>
    <row r="306" spans="1:23" x14ac:dyDescent="0.25">
      <c r="A306" s="70" t="s">
        <v>28</v>
      </c>
      <c r="B306" s="70">
        <v>48</v>
      </c>
      <c r="C306" s="118">
        <f t="shared" si="51"/>
        <v>12</v>
      </c>
      <c r="D306" s="120">
        <f t="shared" si="46"/>
        <v>720</v>
      </c>
      <c r="E306" s="70" t="s">
        <v>7</v>
      </c>
      <c r="F306" s="70">
        <v>26</v>
      </c>
      <c r="G306" s="70">
        <v>15</v>
      </c>
      <c r="H306" s="70" t="s">
        <v>92</v>
      </c>
      <c r="I306" s="70">
        <v>1.5352500000000003E-2</v>
      </c>
      <c r="J306" s="70">
        <v>698</v>
      </c>
      <c r="K306" s="70">
        <f t="shared" si="44"/>
        <v>5.1906071999999999E-3</v>
      </c>
      <c r="L306">
        <f t="shared" si="45"/>
        <v>6.9800000000000005E-4</v>
      </c>
      <c r="M306">
        <f t="shared" si="50"/>
        <v>3.0208333333333346E-6</v>
      </c>
      <c r="N306">
        <f t="shared" si="52"/>
        <v>0.97703957010258891</v>
      </c>
      <c r="O306">
        <f t="shared" si="53"/>
        <v>1.217475367925296E-4</v>
      </c>
      <c r="P306">
        <f t="shared" si="54"/>
        <v>5.0000000000000038E-6</v>
      </c>
      <c r="T306">
        <f t="shared" si="47"/>
        <v>4.3255060000000001E-4</v>
      </c>
      <c r="U306">
        <f t="shared" si="48"/>
        <v>7.2091766666666668E-6</v>
      </c>
      <c r="W306">
        <f t="shared" si="49"/>
        <v>129.76791745421869</v>
      </c>
    </row>
    <row r="307" spans="1:23" x14ac:dyDescent="0.25">
      <c r="A307" s="70" t="s">
        <v>28</v>
      </c>
      <c r="B307" s="70">
        <v>48</v>
      </c>
      <c r="C307" s="118">
        <f t="shared" si="51"/>
        <v>12</v>
      </c>
      <c r="D307" s="120">
        <f t="shared" si="46"/>
        <v>720</v>
      </c>
      <c r="E307" s="70" t="s">
        <v>69</v>
      </c>
      <c r="F307" s="70">
        <v>26</v>
      </c>
      <c r="G307" s="70">
        <v>150</v>
      </c>
      <c r="H307" s="70" t="s">
        <v>92</v>
      </c>
      <c r="I307" s="70">
        <v>2.1547500000000001E-2</v>
      </c>
      <c r="J307" s="70">
        <v>668</v>
      </c>
      <c r="K307" s="70">
        <f t="shared" si="44"/>
        <v>4.9675151999999997E-3</v>
      </c>
      <c r="L307">
        <f t="shared" si="45"/>
        <v>6.6799999999999997E-4</v>
      </c>
      <c r="M307">
        <f t="shared" si="50"/>
        <v>2.5833333333333329E-6</v>
      </c>
      <c r="N307">
        <f t="shared" si="52"/>
        <v>0.69613644274277753</v>
      </c>
      <c r="O307">
        <f t="shared" si="53"/>
        <v>7.4181580635342595E-5</v>
      </c>
      <c r="P307">
        <f t="shared" si="54"/>
        <v>1.9999999999999944E-6</v>
      </c>
      <c r="T307">
        <f t="shared" si="47"/>
        <v>4.1395959999999997E-4</v>
      </c>
      <c r="U307">
        <f t="shared" si="48"/>
        <v>6.8993266666666659E-6</v>
      </c>
      <c r="W307">
        <f t="shared" si="49"/>
        <v>124.19049979859325</v>
      </c>
    </row>
    <row r="308" spans="1:23" x14ac:dyDescent="0.25">
      <c r="A308" s="70" t="s">
        <v>28</v>
      </c>
      <c r="B308" s="70">
        <v>48</v>
      </c>
      <c r="C308" s="118">
        <f t="shared" si="51"/>
        <v>12</v>
      </c>
      <c r="D308" s="120">
        <f t="shared" si="46"/>
        <v>720</v>
      </c>
      <c r="E308" s="70" t="s">
        <v>68</v>
      </c>
      <c r="F308" s="70">
        <v>34</v>
      </c>
      <c r="G308" s="70">
        <v>15</v>
      </c>
      <c r="H308" s="70" t="s">
        <v>92</v>
      </c>
      <c r="I308" s="70">
        <v>1.10525E-2</v>
      </c>
      <c r="J308" s="70">
        <v>635</v>
      </c>
      <c r="K308" s="70">
        <f t="shared" si="44"/>
        <v>4.7221139999999995E-3</v>
      </c>
      <c r="L308">
        <f t="shared" si="45"/>
        <v>6.3500000000000004E-4</v>
      </c>
      <c r="M308">
        <f t="shared" si="50"/>
        <v>1.3125000000000004E-6</v>
      </c>
      <c r="N308">
        <f t="shared" si="52"/>
        <v>1.3571590137977834</v>
      </c>
      <c r="O308">
        <f t="shared" si="53"/>
        <v>7.3476982547097692E-5</v>
      </c>
      <c r="P308">
        <f t="shared" si="54"/>
        <v>2.5833333333333329E-6</v>
      </c>
      <c r="T308">
        <f t="shared" si="47"/>
        <v>3.9350949999999996E-4</v>
      </c>
      <c r="U308">
        <f t="shared" si="48"/>
        <v>6.5584916666666658E-6</v>
      </c>
      <c r="W308">
        <f t="shared" si="49"/>
        <v>118.05534037740526</v>
      </c>
    </row>
    <row r="309" spans="1:23" x14ac:dyDescent="0.25">
      <c r="A309" s="70" t="s">
        <v>28</v>
      </c>
      <c r="B309" s="70">
        <v>48</v>
      </c>
      <c r="C309" s="118">
        <f t="shared" si="51"/>
        <v>12</v>
      </c>
      <c r="D309" s="120">
        <f t="shared" si="46"/>
        <v>720</v>
      </c>
      <c r="E309" s="70" t="s">
        <v>67</v>
      </c>
      <c r="F309" s="70">
        <v>34</v>
      </c>
      <c r="G309" s="70">
        <v>150</v>
      </c>
      <c r="H309" s="70" t="s">
        <v>92</v>
      </c>
      <c r="I309" s="70">
        <v>1.0512499999999998E-2</v>
      </c>
      <c r="J309" s="70">
        <v>609</v>
      </c>
      <c r="K309" s="70">
        <f t="shared" si="44"/>
        <v>4.5287675999999997E-3</v>
      </c>
      <c r="L309">
        <f t="shared" si="45"/>
        <v>6.0899999999999995E-4</v>
      </c>
      <c r="M309">
        <f t="shared" si="50"/>
        <v>-2.9166666666666696E-7</v>
      </c>
      <c r="N309">
        <f t="shared" si="52"/>
        <v>1.4268727705112965</v>
      </c>
      <c r="O309">
        <f t="shared" si="53"/>
        <v>-1.7166956789045803E-5</v>
      </c>
      <c r="P309">
        <f t="shared" si="54"/>
        <v>7.5000000000000012E-7</v>
      </c>
      <c r="T309">
        <f t="shared" si="47"/>
        <v>3.7739729999999996E-4</v>
      </c>
      <c r="U309">
        <f t="shared" si="48"/>
        <v>6.2899549999999993E-6</v>
      </c>
      <c r="W309">
        <f t="shared" si="49"/>
        <v>113.22157840919654</v>
      </c>
    </row>
    <row r="310" spans="1:23" x14ac:dyDescent="0.25">
      <c r="A310" s="70" t="s">
        <v>28</v>
      </c>
      <c r="B310" s="70">
        <v>48</v>
      </c>
      <c r="C310" s="118">
        <f t="shared" si="51"/>
        <v>12</v>
      </c>
      <c r="D310" s="120">
        <f t="shared" si="46"/>
        <v>720</v>
      </c>
      <c r="E310" s="70" t="s">
        <v>64</v>
      </c>
      <c r="F310" s="70">
        <v>52</v>
      </c>
      <c r="G310" s="70">
        <v>15</v>
      </c>
      <c r="H310" s="70" t="s">
        <v>92</v>
      </c>
      <c r="I310" s="70">
        <v>1.0069999999999997E-2</v>
      </c>
      <c r="J310" s="70">
        <v>861</v>
      </c>
      <c r="K310" s="70">
        <f t="shared" si="44"/>
        <v>6.4027403999999998E-3</v>
      </c>
      <c r="L310">
        <f t="shared" si="45"/>
        <v>8.61E-4</v>
      </c>
      <c r="M310">
        <f t="shared" si="50"/>
        <v>6.6041666666666668E-6</v>
      </c>
      <c r="N310">
        <f t="shared" si="52"/>
        <v>1.4895729890764651</v>
      </c>
      <c r="O310">
        <f t="shared" si="53"/>
        <v>4.057897555583451E-4</v>
      </c>
      <c r="P310">
        <f t="shared" si="54"/>
        <v>1.0666666666666664E-5</v>
      </c>
      <c r="T310">
        <f t="shared" si="47"/>
        <v>5.3356170000000002E-4</v>
      </c>
      <c r="U310">
        <f t="shared" si="48"/>
        <v>8.8926950000000001E-6</v>
      </c>
      <c r="W310">
        <f t="shared" si="49"/>
        <v>160.07188671645028</v>
      </c>
    </row>
    <row r="311" spans="1:23" x14ac:dyDescent="0.25">
      <c r="A311" s="70" t="s">
        <v>28</v>
      </c>
      <c r="B311" s="70">
        <v>48</v>
      </c>
      <c r="C311" s="118">
        <f t="shared" si="51"/>
        <v>12</v>
      </c>
      <c r="D311" s="120">
        <f t="shared" si="46"/>
        <v>720</v>
      </c>
      <c r="E311" s="70" t="s">
        <v>63</v>
      </c>
      <c r="F311" s="70">
        <v>52</v>
      </c>
      <c r="G311" s="70">
        <v>150</v>
      </c>
      <c r="H311" s="70" t="s">
        <v>92</v>
      </c>
      <c r="I311" s="70">
        <v>1.5767500000000004E-2</v>
      </c>
      <c r="J311" s="70">
        <v>902</v>
      </c>
      <c r="K311" s="70">
        <f t="shared" si="44"/>
        <v>6.707632800000001E-3</v>
      </c>
      <c r="L311">
        <f t="shared" si="45"/>
        <v>9.0200000000000002E-4</v>
      </c>
      <c r="M311">
        <f t="shared" si="50"/>
        <v>8.0208333333333346E-6</v>
      </c>
      <c r="N311">
        <f t="shared" si="52"/>
        <v>0.95132392579673353</v>
      </c>
      <c r="O311">
        <f t="shared" si="53"/>
        <v>3.1475249178583819E-4</v>
      </c>
      <c r="P311">
        <f t="shared" si="54"/>
        <v>2.3500000000000002E-5</v>
      </c>
      <c r="T311">
        <f t="shared" si="47"/>
        <v>5.5896940000000012E-4</v>
      </c>
      <c r="U311">
        <f t="shared" si="48"/>
        <v>9.3161566666666683E-6</v>
      </c>
      <c r="W311">
        <f t="shared" si="49"/>
        <v>167.69435751247173</v>
      </c>
    </row>
    <row r="312" spans="1:23" x14ac:dyDescent="0.25">
      <c r="A312" s="70" t="s">
        <v>28</v>
      </c>
      <c r="B312" s="70">
        <v>48</v>
      </c>
      <c r="C312" s="118">
        <f t="shared" si="51"/>
        <v>12</v>
      </c>
      <c r="D312" s="120">
        <f t="shared" si="46"/>
        <v>720</v>
      </c>
      <c r="E312" s="70" t="s">
        <v>71</v>
      </c>
      <c r="F312" s="70">
        <v>11</v>
      </c>
      <c r="G312" s="70">
        <v>15</v>
      </c>
      <c r="H312" s="70" t="s">
        <v>10</v>
      </c>
      <c r="I312" s="70">
        <v>1.452E-2</v>
      </c>
      <c r="J312" s="70">
        <v>734</v>
      </c>
      <c r="K312" s="70">
        <f t="shared" si="44"/>
        <v>5.4583176000000001E-3</v>
      </c>
      <c r="L312">
        <f t="shared" si="45"/>
        <v>7.3399999999999995E-4</v>
      </c>
      <c r="M312">
        <f t="shared" si="50"/>
        <v>4.6874999999999987E-6</v>
      </c>
      <c r="N312">
        <f t="shared" si="52"/>
        <v>1.0330578512396693</v>
      </c>
      <c r="O312">
        <f t="shared" si="53"/>
        <v>1.9975018437667176E-4</v>
      </c>
      <c r="P312">
        <f t="shared" si="54"/>
        <v>1.1999999999999994E-5</v>
      </c>
      <c r="T312">
        <f t="shared" si="47"/>
        <v>4.5485980000000001E-4</v>
      </c>
      <c r="U312">
        <f t="shared" si="48"/>
        <v>7.5809966666666669E-6</v>
      </c>
      <c r="W312">
        <f t="shared" si="49"/>
        <v>136.46081864096922</v>
      </c>
    </row>
    <row r="313" spans="1:23" x14ac:dyDescent="0.25">
      <c r="A313" s="70" t="s">
        <v>28</v>
      </c>
      <c r="B313" s="70">
        <v>48</v>
      </c>
      <c r="C313" s="118">
        <f t="shared" si="51"/>
        <v>12</v>
      </c>
      <c r="D313" s="120">
        <f t="shared" si="46"/>
        <v>720</v>
      </c>
      <c r="E313" s="70" t="s">
        <v>70</v>
      </c>
      <c r="F313" s="70">
        <v>11</v>
      </c>
      <c r="G313" s="70">
        <v>150</v>
      </c>
      <c r="H313" s="70" t="s">
        <v>10</v>
      </c>
      <c r="I313" s="70">
        <v>1.2870000000000001E-2</v>
      </c>
      <c r="J313" s="70">
        <v>952</v>
      </c>
      <c r="K313" s="70">
        <f t="shared" si="44"/>
        <v>7.0794528000000002E-3</v>
      </c>
      <c r="L313">
        <f t="shared" si="45"/>
        <v>9.5200000000000005E-4</v>
      </c>
      <c r="M313">
        <f t="shared" si="50"/>
        <v>9.937500000000001E-6</v>
      </c>
      <c r="N313">
        <f t="shared" si="52"/>
        <v>1.1655011655011653</v>
      </c>
      <c r="O313">
        <f t="shared" si="53"/>
        <v>4.7776146663220379E-4</v>
      </c>
      <c r="P313">
        <f t="shared" si="54"/>
        <v>2.675E-5</v>
      </c>
      <c r="T313">
        <f t="shared" si="47"/>
        <v>5.8995439999999998E-4</v>
      </c>
      <c r="U313">
        <f t="shared" si="48"/>
        <v>9.832573333333334E-6</v>
      </c>
      <c r="W313">
        <f t="shared" si="49"/>
        <v>176.9900536051808</v>
      </c>
    </row>
    <row r="314" spans="1:23" x14ac:dyDescent="0.25">
      <c r="A314" s="70" t="s">
        <v>28</v>
      </c>
      <c r="B314" s="70">
        <v>48</v>
      </c>
      <c r="C314" s="118">
        <f t="shared" si="51"/>
        <v>12</v>
      </c>
      <c r="D314" s="120">
        <f t="shared" si="46"/>
        <v>720</v>
      </c>
      <c r="E314" s="70" t="s">
        <v>66</v>
      </c>
      <c r="F314" s="70">
        <v>13</v>
      </c>
      <c r="G314" s="70">
        <v>15</v>
      </c>
      <c r="H314" s="70" t="s">
        <v>10</v>
      </c>
      <c r="I314" s="70">
        <v>1.13875E-2</v>
      </c>
      <c r="J314" s="70">
        <v>820</v>
      </c>
      <c r="K314" s="70">
        <f t="shared" si="44"/>
        <v>6.0978479999999995E-3</v>
      </c>
      <c r="L314">
        <f t="shared" si="45"/>
        <v>8.1999999999999998E-4</v>
      </c>
      <c r="M314">
        <f t="shared" si="50"/>
        <v>6.1666666666666655E-6</v>
      </c>
      <c r="N314">
        <f t="shared" si="52"/>
        <v>1.3172338090010975</v>
      </c>
      <c r="O314">
        <f t="shared" si="53"/>
        <v>3.3506927671615955E-4</v>
      </c>
      <c r="P314">
        <f t="shared" si="54"/>
        <v>1.8166666666666667E-5</v>
      </c>
      <c r="T314">
        <f t="shared" si="47"/>
        <v>5.0815399999999992E-4</v>
      </c>
      <c r="U314">
        <f t="shared" si="48"/>
        <v>8.4692333333333319E-6</v>
      </c>
      <c r="W314">
        <f t="shared" si="49"/>
        <v>152.44941592042883</v>
      </c>
    </row>
    <row r="315" spans="1:23" x14ac:dyDescent="0.25">
      <c r="A315" s="70" t="s">
        <v>28</v>
      </c>
      <c r="B315" s="70">
        <v>48</v>
      </c>
      <c r="C315" s="118">
        <f t="shared" si="51"/>
        <v>12</v>
      </c>
      <c r="D315" s="120">
        <f t="shared" si="46"/>
        <v>720</v>
      </c>
      <c r="E315" s="70" t="s">
        <v>65</v>
      </c>
      <c r="F315" s="70">
        <v>13</v>
      </c>
      <c r="G315" s="70">
        <v>150</v>
      </c>
      <c r="H315" s="70" t="s">
        <v>10</v>
      </c>
      <c r="I315" s="70">
        <v>1.7704999999999999E-2</v>
      </c>
      <c r="J315" s="70">
        <v>650</v>
      </c>
      <c r="K315" s="70">
        <f t="shared" si="44"/>
        <v>4.83366E-3</v>
      </c>
      <c r="L315">
        <f t="shared" si="45"/>
        <v>6.4999999999999997E-4</v>
      </c>
      <c r="M315">
        <f t="shared" si="50"/>
        <v>2.5208333333333335E-6</v>
      </c>
      <c r="N315">
        <f t="shared" si="52"/>
        <v>0.84721829991527819</v>
      </c>
      <c r="O315">
        <f t="shared" si="53"/>
        <v>8.8096920251043274E-5</v>
      </c>
      <c r="P315">
        <f t="shared" si="54"/>
        <v>7.5000000000000012E-7</v>
      </c>
      <c r="T315">
        <f t="shared" si="47"/>
        <v>4.02805E-4</v>
      </c>
      <c r="U315">
        <f t="shared" si="48"/>
        <v>6.7134166666666667E-6</v>
      </c>
      <c r="W315">
        <f t="shared" si="49"/>
        <v>120.84404920521798</v>
      </c>
    </row>
    <row r="316" spans="1:23" x14ac:dyDescent="0.25">
      <c r="A316" s="70" t="s">
        <v>28</v>
      </c>
      <c r="B316" s="70">
        <v>48</v>
      </c>
      <c r="C316" s="118">
        <f t="shared" si="51"/>
        <v>12</v>
      </c>
      <c r="D316" s="120">
        <f t="shared" si="46"/>
        <v>720</v>
      </c>
      <c r="E316" s="70" t="s">
        <v>7</v>
      </c>
      <c r="F316" s="70">
        <v>26</v>
      </c>
      <c r="G316" s="70">
        <v>15</v>
      </c>
      <c r="H316" s="70" t="s">
        <v>10</v>
      </c>
      <c r="I316" s="70">
        <v>1.5352500000000003E-2</v>
      </c>
      <c r="J316" s="70">
        <v>670</v>
      </c>
      <c r="K316" s="70">
        <f t="shared" si="44"/>
        <v>4.9823879999999999E-3</v>
      </c>
      <c r="L316">
        <f t="shared" si="45"/>
        <v>6.7000000000000002E-4</v>
      </c>
      <c r="M316">
        <f t="shared" si="50"/>
        <v>2.9583333333333331E-6</v>
      </c>
      <c r="N316">
        <f t="shared" si="52"/>
        <v>0.97703957010258891</v>
      </c>
      <c r="O316">
        <f t="shared" si="53"/>
        <v>1.1922862223820134E-4</v>
      </c>
      <c r="P316">
        <f t="shared" si="54"/>
        <v>-1.0833333333333326E-6</v>
      </c>
      <c r="T316">
        <f t="shared" si="47"/>
        <v>4.1519899999999999E-4</v>
      </c>
      <c r="U316">
        <f t="shared" si="48"/>
        <v>6.9199833333333331E-6</v>
      </c>
      <c r="W316">
        <f t="shared" si="49"/>
        <v>124.56232764230161</v>
      </c>
    </row>
    <row r="317" spans="1:23" x14ac:dyDescent="0.25">
      <c r="A317" s="70" t="s">
        <v>28</v>
      </c>
      <c r="B317" s="70">
        <v>48</v>
      </c>
      <c r="C317" s="118">
        <f t="shared" si="51"/>
        <v>12</v>
      </c>
      <c r="D317" s="120">
        <f t="shared" si="46"/>
        <v>720</v>
      </c>
      <c r="E317" s="70" t="s">
        <v>69</v>
      </c>
      <c r="F317" s="70">
        <v>26</v>
      </c>
      <c r="G317" s="70">
        <v>150</v>
      </c>
      <c r="H317" s="70" t="s">
        <v>10</v>
      </c>
      <c r="I317" s="70">
        <v>2.1547500000000001E-2</v>
      </c>
      <c r="J317" s="70">
        <v>883</v>
      </c>
      <c r="K317" s="70">
        <f t="shared" si="44"/>
        <v>6.5663412000000008E-3</v>
      </c>
      <c r="L317">
        <f t="shared" si="45"/>
        <v>8.83E-4</v>
      </c>
      <c r="M317">
        <f t="shared" si="50"/>
        <v>7.4583333333333336E-6</v>
      </c>
      <c r="N317">
        <f t="shared" si="52"/>
        <v>0.69613644274277753</v>
      </c>
      <c r="O317">
        <f t="shared" si="53"/>
        <v>2.1416940215687624E-4</v>
      </c>
      <c r="P317">
        <f t="shared" si="54"/>
        <v>1.7749999999999998E-5</v>
      </c>
      <c r="T317">
        <f t="shared" si="47"/>
        <v>5.4719510000000003E-4</v>
      </c>
      <c r="U317">
        <f t="shared" si="48"/>
        <v>9.1199183333333346E-6</v>
      </c>
      <c r="W317">
        <f t="shared" si="49"/>
        <v>164.16199299724227</v>
      </c>
    </row>
    <row r="318" spans="1:23" x14ac:dyDescent="0.25">
      <c r="A318" s="70" t="s">
        <v>28</v>
      </c>
      <c r="B318" s="70">
        <v>48</v>
      </c>
      <c r="C318" s="118">
        <f t="shared" si="51"/>
        <v>12</v>
      </c>
      <c r="D318" s="120">
        <f t="shared" si="46"/>
        <v>720</v>
      </c>
      <c r="E318" s="70" t="s">
        <v>68</v>
      </c>
      <c r="F318" s="70">
        <v>34</v>
      </c>
      <c r="G318" s="70">
        <v>15</v>
      </c>
      <c r="H318" s="70" t="s">
        <v>10</v>
      </c>
      <c r="I318" s="70">
        <v>1.10525E-2</v>
      </c>
      <c r="J318" s="70">
        <v>811</v>
      </c>
      <c r="K318" s="70">
        <f t="shared" si="44"/>
        <v>6.0309203999999996E-3</v>
      </c>
      <c r="L318">
        <f t="shared" si="45"/>
        <v>8.1099999999999998E-4</v>
      </c>
      <c r="M318">
        <f t="shared" si="50"/>
        <v>5.6249999999999987E-6</v>
      </c>
      <c r="N318">
        <f t="shared" si="52"/>
        <v>1.3571590137977834</v>
      </c>
      <c r="O318">
        <f t="shared" si="53"/>
        <v>3.1490135377327567E-4</v>
      </c>
      <c r="P318">
        <f t="shared" si="54"/>
        <v>1.8499999999999999E-5</v>
      </c>
      <c r="T318">
        <f t="shared" si="47"/>
        <v>5.0257669999999993E-4</v>
      </c>
      <c r="U318">
        <f t="shared" si="48"/>
        <v>8.3762783333333327E-6</v>
      </c>
      <c r="W318">
        <f t="shared" si="49"/>
        <v>150.7761906237412</v>
      </c>
    </row>
    <row r="319" spans="1:23" x14ac:dyDescent="0.25">
      <c r="A319" s="70" t="s">
        <v>28</v>
      </c>
      <c r="B319" s="70">
        <v>48</v>
      </c>
      <c r="C319" s="118">
        <f t="shared" si="51"/>
        <v>12</v>
      </c>
      <c r="D319" s="120">
        <f t="shared" si="46"/>
        <v>720</v>
      </c>
      <c r="E319" s="70" t="s">
        <v>67</v>
      </c>
      <c r="F319" s="70">
        <v>34</v>
      </c>
      <c r="G319" s="70">
        <v>150</v>
      </c>
      <c r="H319" s="70" t="s">
        <v>10</v>
      </c>
      <c r="I319" s="70">
        <v>1.0512499999999998E-2</v>
      </c>
      <c r="J319" s="70">
        <v>930</v>
      </c>
      <c r="K319" s="70">
        <f t="shared" si="44"/>
        <v>6.9158520000000001E-3</v>
      </c>
      <c r="L319">
        <f t="shared" si="45"/>
        <v>9.3000000000000005E-4</v>
      </c>
      <c r="M319">
        <f t="shared" si="50"/>
        <v>8.9166666666666688E-6</v>
      </c>
      <c r="N319">
        <f t="shared" si="52"/>
        <v>1.4268727705112965</v>
      </c>
      <c r="O319">
        <f t="shared" si="53"/>
        <v>5.2481839326511419E-4</v>
      </c>
      <c r="P319">
        <f t="shared" si="54"/>
        <v>1.7083333333333343E-5</v>
      </c>
      <c r="T319">
        <f t="shared" si="47"/>
        <v>5.7632099999999997E-4</v>
      </c>
      <c r="U319">
        <f t="shared" si="48"/>
        <v>9.6053499999999994E-6</v>
      </c>
      <c r="W319">
        <f t="shared" si="49"/>
        <v>172.89994732438882</v>
      </c>
    </row>
    <row r="320" spans="1:23" x14ac:dyDescent="0.25">
      <c r="A320" s="70" t="s">
        <v>28</v>
      </c>
      <c r="B320" s="70">
        <v>48</v>
      </c>
      <c r="C320" s="118">
        <f t="shared" si="51"/>
        <v>12</v>
      </c>
      <c r="D320" s="120">
        <f t="shared" si="46"/>
        <v>720</v>
      </c>
      <c r="E320" s="70" t="s">
        <v>64</v>
      </c>
      <c r="F320" s="70">
        <v>52</v>
      </c>
      <c r="G320" s="70">
        <v>15</v>
      </c>
      <c r="H320" s="70" t="s">
        <v>10</v>
      </c>
      <c r="I320" s="70">
        <v>1.0069999999999997E-2</v>
      </c>
      <c r="J320" s="70">
        <v>874</v>
      </c>
      <c r="K320" s="70">
        <f t="shared" si="44"/>
        <v>6.4994135999999992E-3</v>
      </c>
      <c r="L320">
        <f t="shared" si="45"/>
        <v>8.7399999999999999E-4</v>
      </c>
      <c r="M320">
        <f t="shared" si="50"/>
        <v>7.7083333333333338E-6</v>
      </c>
      <c r="N320">
        <f t="shared" si="52"/>
        <v>1.4895729890764651</v>
      </c>
      <c r="O320">
        <f t="shared" si="53"/>
        <v>4.7363473046242174E-4</v>
      </c>
      <c r="P320">
        <f t="shared" si="54"/>
        <v>2.1333333333333338E-5</v>
      </c>
      <c r="T320">
        <f t="shared" si="47"/>
        <v>5.4161779999999994E-4</v>
      </c>
      <c r="U320">
        <f t="shared" si="48"/>
        <v>9.026963333333332E-6</v>
      </c>
      <c r="W320">
        <f t="shared" si="49"/>
        <v>162.48876770055466</v>
      </c>
    </row>
    <row r="321" spans="1:23" x14ac:dyDescent="0.25">
      <c r="A321" s="70" t="s">
        <v>28</v>
      </c>
      <c r="B321" s="70">
        <v>48</v>
      </c>
      <c r="C321" s="118">
        <f t="shared" si="51"/>
        <v>12</v>
      </c>
      <c r="D321" s="120">
        <f t="shared" si="46"/>
        <v>720</v>
      </c>
      <c r="E321" s="70" t="s">
        <v>63</v>
      </c>
      <c r="F321" s="70">
        <v>52</v>
      </c>
      <c r="G321" s="70">
        <v>150</v>
      </c>
      <c r="H321" s="70" t="s">
        <v>10</v>
      </c>
      <c r="I321" s="70">
        <v>1.5767500000000004E-2</v>
      </c>
      <c r="J321" s="70">
        <v>620</v>
      </c>
      <c r="K321" s="70">
        <f t="shared" si="44"/>
        <v>4.6105679999999998E-3</v>
      </c>
      <c r="L321">
        <f t="shared" si="45"/>
        <v>6.2E-4</v>
      </c>
      <c r="M321">
        <f t="shared" si="50"/>
        <v>2.4166666666666667E-6</v>
      </c>
      <c r="N321">
        <f t="shared" si="52"/>
        <v>0.95132392579673353</v>
      </c>
      <c r="O321">
        <f t="shared" si="53"/>
        <v>9.4834517005603172E-5</v>
      </c>
      <c r="P321">
        <f t="shared" si="54"/>
        <v>6.9166666666666634E-6</v>
      </c>
      <c r="T321">
        <f t="shared" si="47"/>
        <v>3.8421399999999996E-4</v>
      </c>
      <c r="U321">
        <f t="shared" si="48"/>
        <v>6.4035666666666666E-6</v>
      </c>
      <c r="W321">
        <f t="shared" si="49"/>
        <v>115.26663154959253</v>
      </c>
    </row>
    <row r="322" spans="1:23" x14ac:dyDescent="0.25">
      <c r="A322" s="70" t="s">
        <v>29</v>
      </c>
      <c r="B322" s="70">
        <v>72</v>
      </c>
      <c r="C322" s="118">
        <f>72-48</f>
        <v>24</v>
      </c>
      <c r="D322" s="120">
        <f t="shared" si="46"/>
        <v>1440</v>
      </c>
      <c r="E322" s="70" t="s">
        <v>71</v>
      </c>
      <c r="F322" s="70">
        <v>11</v>
      </c>
      <c r="G322" s="70">
        <v>15</v>
      </c>
      <c r="H322" s="70" t="s">
        <v>72</v>
      </c>
      <c r="I322" s="70">
        <v>1.452E-2</v>
      </c>
      <c r="J322" s="70">
        <v>642</v>
      </c>
      <c r="K322" s="70">
        <f t="shared" ref="K322:K385" si="55">0.6197*J322*12*(10^-6)</f>
        <v>4.774168799999999E-3</v>
      </c>
      <c r="L322">
        <f t="shared" ref="L322:L385" si="56">J322/1000000</f>
        <v>6.4199999999999999E-4</v>
      </c>
      <c r="M322">
        <f t="shared" ref="M322:M361" si="57">(L322-L2)/B322</f>
        <v>2.7777777777776947E-8</v>
      </c>
      <c r="N322">
        <f t="shared" si="52"/>
        <v>1.0330578512396693</v>
      </c>
      <c r="O322">
        <f t="shared" si="53"/>
        <v>1.1837047963061679E-6</v>
      </c>
      <c r="P322">
        <f t="shared" si="54"/>
        <v>-4.999999999999986E-7</v>
      </c>
      <c r="T322">
        <f t="shared" si="47"/>
        <v>1.9892369999999996E-4</v>
      </c>
      <c r="U322">
        <f t="shared" si="48"/>
        <v>3.3153949999999993E-6</v>
      </c>
      <c r="W322">
        <f t="shared" si="49"/>
        <v>59.678368915192266</v>
      </c>
    </row>
    <row r="323" spans="1:23" x14ac:dyDescent="0.25">
      <c r="A323" s="70" t="s">
        <v>29</v>
      </c>
      <c r="B323" s="70">
        <v>72</v>
      </c>
      <c r="C323" s="118">
        <f t="shared" ref="C323:C361" si="58">72-48</f>
        <v>24</v>
      </c>
      <c r="D323" s="120">
        <f t="shared" ref="D323:D386" si="59">C323*60</f>
        <v>1440</v>
      </c>
      <c r="E323" s="70" t="s">
        <v>70</v>
      </c>
      <c r="F323" s="70">
        <v>11</v>
      </c>
      <c r="G323" s="70">
        <v>150</v>
      </c>
      <c r="H323" s="70" t="s">
        <v>72</v>
      </c>
      <c r="I323" s="70">
        <v>1.2870000000000001E-2</v>
      </c>
      <c r="J323" s="70">
        <v>1094</v>
      </c>
      <c r="K323" s="70">
        <f t="shared" si="55"/>
        <v>8.1354215999999997E-3</v>
      </c>
      <c r="L323">
        <f t="shared" si="56"/>
        <v>1.0939999999999999E-3</v>
      </c>
      <c r="M323">
        <f t="shared" si="57"/>
        <v>4.8055555555555545E-6</v>
      </c>
      <c r="N323">
        <f t="shared" si="52"/>
        <v>1.1655011655011653</v>
      </c>
      <c r="O323">
        <f t="shared" si="53"/>
        <v>2.3103489511494405E-4</v>
      </c>
      <c r="P323">
        <f t="shared" si="54"/>
        <v>2.1249999999999928E-6</v>
      </c>
      <c r="T323">
        <f t="shared" ref="T323:T386" si="60">K323/1/C323</f>
        <v>3.3897589999999997E-4</v>
      </c>
      <c r="U323">
        <f t="shared" ref="U323:U386" si="61">K323/1/D323</f>
        <v>5.6495983333333327E-6</v>
      </c>
      <c r="W323">
        <f t="shared" ref="W323:W386" si="62">(J323*((15*1)/(82.05*(273+22))))/1/(C323/3600)</f>
        <v>101.69491525423729</v>
      </c>
    </row>
    <row r="324" spans="1:23" x14ac:dyDescent="0.25">
      <c r="A324" s="70" t="s">
        <v>29</v>
      </c>
      <c r="B324" s="70">
        <v>72</v>
      </c>
      <c r="C324" s="118">
        <f t="shared" si="58"/>
        <v>24</v>
      </c>
      <c r="D324" s="120">
        <f t="shared" si="59"/>
        <v>1440</v>
      </c>
      <c r="E324" s="70" t="s">
        <v>66</v>
      </c>
      <c r="F324" s="70">
        <v>13</v>
      </c>
      <c r="G324" s="70">
        <v>15</v>
      </c>
      <c r="H324" s="70" t="s">
        <v>72</v>
      </c>
      <c r="I324" s="70">
        <v>1.13875E-2</v>
      </c>
      <c r="J324" s="70">
        <v>755</v>
      </c>
      <c r="K324" s="70">
        <f t="shared" si="55"/>
        <v>5.6144819999999996E-3</v>
      </c>
      <c r="L324">
        <f t="shared" si="56"/>
        <v>7.5500000000000003E-4</v>
      </c>
      <c r="M324">
        <f t="shared" si="57"/>
        <v>1.5138888888888895E-6</v>
      </c>
      <c r="N324">
        <f t="shared" si="52"/>
        <v>1.3172338090010975</v>
      </c>
      <c r="O324">
        <f t="shared" si="53"/>
        <v>8.2257998112750933E-5</v>
      </c>
      <c r="P324">
        <f t="shared" si="54"/>
        <v>-4.1250000000000012E-6</v>
      </c>
      <c r="T324">
        <f t="shared" si="60"/>
        <v>2.3393674999999998E-4</v>
      </c>
      <c r="U324">
        <f t="shared" si="61"/>
        <v>3.8989458333333335E-6</v>
      </c>
      <c r="W324">
        <f t="shared" si="62"/>
        <v>70.182505499953521</v>
      </c>
    </row>
    <row r="325" spans="1:23" x14ac:dyDescent="0.25">
      <c r="A325" s="70" t="s">
        <v>29</v>
      </c>
      <c r="B325" s="70">
        <v>72</v>
      </c>
      <c r="C325" s="118">
        <f t="shared" si="58"/>
        <v>24</v>
      </c>
      <c r="D325" s="120">
        <f t="shared" si="59"/>
        <v>1440</v>
      </c>
      <c r="E325" s="70" t="s">
        <v>65</v>
      </c>
      <c r="F325" s="70">
        <v>13</v>
      </c>
      <c r="G325" s="70">
        <v>150</v>
      </c>
      <c r="H325" s="70" t="s">
        <v>72</v>
      </c>
      <c r="I325" s="70">
        <v>1.7704999999999999E-2</v>
      </c>
      <c r="J325" s="70">
        <v>1397</v>
      </c>
      <c r="K325" s="70">
        <f t="shared" si="55"/>
        <v>1.03886508E-2</v>
      </c>
      <c r="L325">
        <f t="shared" si="56"/>
        <v>1.397E-3</v>
      </c>
      <c r="M325">
        <f t="shared" si="57"/>
        <v>9.1249999999999999E-6</v>
      </c>
      <c r="N325">
        <f t="shared" si="52"/>
        <v>0.84721829991527819</v>
      </c>
      <c r="O325">
        <f t="shared" si="53"/>
        <v>3.1889628983435497E-4</v>
      </c>
      <c r="P325">
        <f t="shared" si="54"/>
        <v>1.7875000000000001E-5</v>
      </c>
      <c r="T325">
        <f t="shared" si="60"/>
        <v>4.3286044999999996E-4</v>
      </c>
      <c r="U325">
        <f t="shared" si="61"/>
        <v>7.2143408333333328E-6</v>
      </c>
      <c r="W325">
        <f t="shared" si="62"/>
        <v>129.86087441514579</v>
      </c>
    </row>
    <row r="326" spans="1:23" x14ac:dyDescent="0.25">
      <c r="A326" s="70" t="s">
        <v>29</v>
      </c>
      <c r="B326" s="70">
        <v>72</v>
      </c>
      <c r="C326" s="118">
        <f t="shared" si="58"/>
        <v>24</v>
      </c>
      <c r="D326" s="120">
        <f t="shared" si="59"/>
        <v>1440</v>
      </c>
      <c r="E326" s="70" t="s">
        <v>7</v>
      </c>
      <c r="F326" s="70">
        <v>26</v>
      </c>
      <c r="G326" s="70">
        <v>15</v>
      </c>
      <c r="H326" s="70" t="s">
        <v>72</v>
      </c>
      <c r="I326" s="70">
        <v>1.5352500000000003E-2</v>
      </c>
      <c r="J326" s="70">
        <v>748</v>
      </c>
      <c r="K326" s="70">
        <f t="shared" si="55"/>
        <v>5.5624272000000001E-3</v>
      </c>
      <c r="L326">
        <f t="shared" si="56"/>
        <v>7.4799999999999997E-4</v>
      </c>
      <c r="M326">
        <f t="shared" si="57"/>
        <v>1.7361111111111112E-6</v>
      </c>
      <c r="N326">
        <f t="shared" si="52"/>
        <v>0.97703957010258891</v>
      </c>
      <c r="O326">
        <f t="shared" si="53"/>
        <v>6.9969848731338825E-5</v>
      </c>
      <c r="P326">
        <f t="shared" si="54"/>
        <v>-7.5000000000000012E-7</v>
      </c>
      <c r="T326">
        <f t="shared" si="60"/>
        <v>2.3176779999999999E-4</v>
      </c>
      <c r="U326">
        <f t="shared" si="61"/>
        <v>3.8627966666666667E-6</v>
      </c>
      <c r="W326">
        <f t="shared" si="62"/>
        <v>69.531806773463884</v>
      </c>
    </row>
    <row r="327" spans="1:23" x14ac:dyDescent="0.25">
      <c r="A327" s="70" t="s">
        <v>29</v>
      </c>
      <c r="B327" s="70">
        <v>72</v>
      </c>
      <c r="C327" s="118">
        <f t="shared" si="58"/>
        <v>24</v>
      </c>
      <c r="D327" s="120">
        <f t="shared" si="59"/>
        <v>1440</v>
      </c>
      <c r="E327" s="70" t="s">
        <v>69</v>
      </c>
      <c r="F327" s="70">
        <v>26</v>
      </c>
      <c r="G327" s="70">
        <v>150</v>
      </c>
      <c r="H327" s="70" t="s">
        <v>72</v>
      </c>
      <c r="I327" s="70">
        <v>2.1547500000000001E-2</v>
      </c>
      <c r="J327" s="70">
        <v>675</v>
      </c>
      <c r="K327" s="70">
        <f t="shared" si="55"/>
        <v>5.0195699999999992E-3</v>
      </c>
      <c r="L327">
        <f t="shared" si="56"/>
        <v>6.7500000000000004E-4</v>
      </c>
      <c r="M327">
        <f t="shared" si="57"/>
        <v>-5.8333333333333244E-7</v>
      </c>
      <c r="N327">
        <f t="shared" si="52"/>
        <v>0.69613644274277753</v>
      </c>
      <c r="O327">
        <f t="shared" si="53"/>
        <v>-1.6750679498303142E-5</v>
      </c>
      <c r="P327">
        <f t="shared" si="54"/>
        <v>-1.2916666666666664E-6</v>
      </c>
      <c r="T327">
        <f t="shared" si="60"/>
        <v>2.0914874999999997E-4</v>
      </c>
      <c r="U327">
        <f t="shared" si="61"/>
        <v>3.4858124999999993E-6</v>
      </c>
      <c r="W327">
        <f t="shared" si="62"/>
        <v>62.745948625786262</v>
      </c>
    </row>
    <row r="328" spans="1:23" x14ac:dyDescent="0.25">
      <c r="A328" s="70" t="s">
        <v>29</v>
      </c>
      <c r="B328" s="70">
        <v>72</v>
      </c>
      <c r="C328" s="118">
        <f t="shared" si="58"/>
        <v>24</v>
      </c>
      <c r="D328" s="120">
        <f t="shared" si="59"/>
        <v>1440</v>
      </c>
      <c r="E328" s="70" t="s">
        <v>68</v>
      </c>
      <c r="F328" s="70">
        <v>34</v>
      </c>
      <c r="G328" s="70">
        <v>15</v>
      </c>
      <c r="H328" s="70" t="s">
        <v>72</v>
      </c>
      <c r="I328" s="70">
        <v>1.10525E-2</v>
      </c>
      <c r="J328" s="70">
        <v>672</v>
      </c>
      <c r="K328" s="70">
        <f t="shared" si="55"/>
        <v>4.9972608000000002E-3</v>
      </c>
      <c r="L328">
        <f t="shared" si="56"/>
        <v>6.7199999999999996E-4</v>
      </c>
      <c r="M328">
        <f t="shared" si="57"/>
        <v>-3.0555555555555548E-7</v>
      </c>
      <c r="N328">
        <f t="shared" si="52"/>
        <v>1.3571590137977834</v>
      </c>
      <c r="O328">
        <f t="shared" si="53"/>
        <v>-1.7105752550647073E-5</v>
      </c>
      <c r="P328">
        <f t="shared" si="54"/>
        <v>-6.6666666666666935E-7</v>
      </c>
      <c r="T328">
        <f t="shared" si="60"/>
        <v>2.0821920000000001E-4</v>
      </c>
      <c r="U328">
        <f t="shared" si="61"/>
        <v>3.4703200000000002E-6</v>
      </c>
      <c r="W328">
        <f t="shared" si="62"/>
        <v>62.467077743004992</v>
      </c>
    </row>
    <row r="329" spans="1:23" x14ac:dyDescent="0.25">
      <c r="A329" s="70" t="s">
        <v>29</v>
      </c>
      <c r="B329" s="70">
        <v>72</v>
      </c>
      <c r="C329" s="118">
        <f t="shared" si="58"/>
        <v>24</v>
      </c>
      <c r="D329" s="120">
        <f t="shared" si="59"/>
        <v>1440</v>
      </c>
      <c r="E329" s="70" t="s">
        <v>67</v>
      </c>
      <c r="F329" s="70">
        <v>34</v>
      </c>
      <c r="G329" s="70">
        <v>150</v>
      </c>
      <c r="H329" s="70" t="s">
        <v>72</v>
      </c>
      <c r="I329" s="70">
        <v>1.0512499999999998E-2</v>
      </c>
      <c r="J329" s="70">
        <v>652</v>
      </c>
      <c r="K329" s="70">
        <f t="shared" si="55"/>
        <v>4.8485327999999994E-3</v>
      </c>
      <c r="L329">
        <f t="shared" si="56"/>
        <v>6.5200000000000002E-4</v>
      </c>
      <c r="M329">
        <f t="shared" si="57"/>
        <v>-4.305555555555555E-7</v>
      </c>
      <c r="N329">
        <f t="shared" si="52"/>
        <v>1.4268727705112965</v>
      </c>
      <c r="O329">
        <f t="shared" si="53"/>
        <v>-2.5341698117162823E-5</v>
      </c>
      <c r="P329">
        <f t="shared" si="54"/>
        <v>-5.4583333333333308E-6</v>
      </c>
      <c r="T329">
        <f t="shared" si="60"/>
        <v>2.0202219999999998E-4</v>
      </c>
      <c r="U329">
        <f t="shared" si="61"/>
        <v>3.3670366666666661E-6</v>
      </c>
      <c r="W329">
        <f t="shared" si="62"/>
        <v>60.607938524463172</v>
      </c>
    </row>
    <row r="330" spans="1:23" x14ac:dyDescent="0.25">
      <c r="A330" s="70" t="s">
        <v>29</v>
      </c>
      <c r="B330" s="70">
        <v>72</v>
      </c>
      <c r="C330" s="118">
        <f t="shared" si="58"/>
        <v>24</v>
      </c>
      <c r="D330" s="120">
        <f t="shared" si="59"/>
        <v>1440</v>
      </c>
      <c r="E330" s="70" t="s">
        <v>64</v>
      </c>
      <c r="F330" s="70">
        <v>52</v>
      </c>
      <c r="G330" s="70">
        <v>15</v>
      </c>
      <c r="H330" s="70" t="s">
        <v>72</v>
      </c>
      <c r="I330" s="70">
        <v>1.0069999999999997E-2</v>
      </c>
      <c r="J330" s="70">
        <v>798</v>
      </c>
      <c r="K330" s="70">
        <f t="shared" si="55"/>
        <v>5.9342471999999993E-3</v>
      </c>
      <c r="L330">
        <f t="shared" si="56"/>
        <v>7.9799999999999999E-4</v>
      </c>
      <c r="M330">
        <f t="shared" si="57"/>
        <v>3.3194444444444439E-6</v>
      </c>
      <c r="N330">
        <f t="shared" si="52"/>
        <v>1.4895729890764651</v>
      </c>
      <c r="O330">
        <f t="shared" si="53"/>
        <v>2.0396162266760138E-4</v>
      </c>
      <c r="P330">
        <f t="shared" si="54"/>
        <v>-7.9166666666666784E-7</v>
      </c>
      <c r="T330">
        <f t="shared" si="60"/>
        <v>2.4726029999999995E-4</v>
      </c>
      <c r="U330">
        <f t="shared" si="61"/>
        <v>4.1210049999999995E-6</v>
      </c>
      <c r="W330">
        <f t="shared" si="62"/>
        <v>74.179654819818424</v>
      </c>
    </row>
    <row r="331" spans="1:23" x14ac:dyDescent="0.25">
      <c r="A331" s="70" t="s">
        <v>29</v>
      </c>
      <c r="B331" s="70">
        <v>72</v>
      </c>
      <c r="C331" s="118">
        <f t="shared" si="58"/>
        <v>24</v>
      </c>
      <c r="D331" s="120">
        <f t="shared" si="59"/>
        <v>1440</v>
      </c>
      <c r="E331" s="70" t="s">
        <v>63</v>
      </c>
      <c r="F331" s="70">
        <v>52</v>
      </c>
      <c r="G331" s="70">
        <v>150</v>
      </c>
      <c r="H331" s="70" t="s">
        <v>72</v>
      </c>
      <c r="I331" s="70">
        <v>1.5767500000000004E-2</v>
      </c>
      <c r="J331" s="70">
        <v>1238</v>
      </c>
      <c r="K331" s="70">
        <f t="shared" si="55"/>
        <v>9.2062632000000002E-3</v>
      </c>
      <c r="L331">
        <f t="shared" si="56"/>
        <v>1.238E-3</v>
      </c>
      <c r="M331">
        <f t="shared" si="57"/>
        <v>8.9444444444444443E-6</v>
      </c>
      <c r="N331">
        <f t="shared" si="52"/>
        <v>0.95132392579673353</v>
      </c>
      <c r="O331">
        <f t="shared" si="53"/>
        <v>3.5099671811269221E-4</v>
      </c>
      <c r="P331">
        <f t="shared" si="54"/>
        <v>1.2874999999999996E-5</v>
      </c>
      <c r="T331">
        <f t="shared" si="60"/>
        <v>3.8359430000000001E-4</v>
      </c>
      <c r="U331">
        <f t="shared" si="61"/>
        <v>6.3932383333333338E-6</v>
      </c>
      <c r="W331">
        <f t="shared" si="62"/>
        <v>115.08071762773835</v>
      </c>
    </row>
    <row r="332" spans="1:23" x14ac:dyDescent="0.25">
      <c r="A332" s="70" t="s">
        <v>29</v>
      </c>
      <c r="B332" s="70">
        <v>72</v>
      </c>
      <c r="C332" s="118">
        <f t="shared" si="58"/>
        <v>24</v>
      </c>
      <c r="D332" s="120">
        <f t="shared" si="59"/>
        <v>1440</v>
      </c>
      <c r="E332" s="70" t="s">
        <v>71</v>
      </c>
      <c r="F332" s="70">
        <v>11</v>
      </c>
      <c r="G332" s="70">
        <v>15</v>
      </c>
      <c r="H332" s="70" t="s">
        <v>74</v>
      </c>
      <c r="I332" s="70">
        <v>1.452E-2</v>
      </c>
      <c r="J332" s="70">
        <v>494</v>
      </c>
      <c r="K332" s="70">
        <f t="shared" si="55"/>
        <v>3.6735815999999998E-3</v>
      </c>
      <c r="L332">
        <f t="shared" si="56"/>
        <v>4.9399999999999997E-4</v>
      </c>
      <c r="M332">
        <f t="shared" si="57"/>
        <v>-4.305555555555555E-7</v>
      </c>
      <c r="N332">
        <f t="shared" si="52"/>
        <v>1.0330578512396693</v>
      </c>
      <c r="O332">
        <f t="shared" si="53"/>
        <v>-1.8347424342746148E-5</v>
      </c>
      <c r="P332">
        <f t="shared" si="54"/>
        <v>-4.1666666666666778E-7</v>
      </c>
      <c r="T332">
        <f t="shared" si="60"/>
        <v>1.5306589999999998E-4</v>
      </c>
      <c r="U332">
        <f t="shared" si="61"/>
        <v>2.5510983333333331E-6</v>
      </c>
      <c r="W332">
        <f t="shared" si="62"/>
        <v>45.920738697982834</v>
      </c>
    </row>
    <row r="333" spans="1:23" x14ac:dyDescent="0.25">
      <c r="A333" s="70" t="s">
        <v>29</v>
      </c>
      <c r="B333" s="70">
        <v>72</v>
      </c>
      <c r="C333" s="118">
        <f t="shared" si="58"/>
        <v>24</v>
      </c>
      <c r="D333" s="120">
        <f t="shared" si="59"/>
        <v>1440</v>
      </c>
      <c r="E333" s="70" t="s">
        <v>70</v>
      </c>
      <c r="F333" s="70">
        <v>11</v>
      </c>
      <c r="G333" s="70">
        <v>150</v>
      </c>
      <c r="H333" s="70" t="s">
        <v>74</v>
      </c>
      <c r="I333" s="70">
        <v>1.2870000000000001E-2</v>
      </c>
      <c r="J333" s="70">
        <v>551</v>
      </c>
      <c r="K333" s="70">
        <f t="shared" si="55"/>
        <v>4.0974563999999995E-3</v>
      </c>
      <c r="L333">
        <f t="shared" si="56"/>
        <v>5.5099999999999995E-4</v>
      </c>
      <c r="M333">
        <f t="shared" si="57"/>
        <v>9.7222222222222176E-7</v>
      </c>
      <c r="N333">
        <f t="shared" si="52"/>
        <v>1.1655011655011653</v>
      </c>
      <c r="O333">
        <f t="shared" si="53"/>
        <v>4.6741163751578261E-5</v>
      </c>
      <c r="P333">
        <f t="shared" si="54"/>
        <v>-1.1666666666666678E-6</v>
      </c>
      <c r="T333">
        <f t="shared" si="60"/>
        <v>1.7072734999999998E-4</v>
      </c>
      <c r="U333">
        <f t="shared" si="61"/>
        <v>2.8454558333333328E-6</v>
      </c>
      <c r="W333">
        <f t="shared" si="62"/>
        <v>51.219285470827003</v>
      </c>
    </row>
    <row r="334" spans="1:23" x14ac:dyDescent="0.25">
      <c r="A334" s="70" t="s">
        <v>29</v>
      </c>
      <c r="B334" s="70">
        <v>72</v>
      </c>
      <c r="C334" s="118">
        <f t="shared" si="58"/>
        <v>24</v>
      </c>
      <c r="D334" s="120">
        <f t="shared" si="59"/>
        <v>1440</v>
      </c>
      <c r="E334" s="70" t="s">
        <v>66</v>
      </c>
      <c r="F334" s="70">
        <v>13</v>
      </c>
      <c r="G334" s="70">
        <v>15</v>
      </c>
      <c r="H334" s="70" t="s">
        <v>74</v>
      </c>
      <c r="I334" s="70">
        <v>1.13875E-2</v>
      </c>
      <c r="J334" s="70">
        <v>495</v>
      </c>
      <c r="K334" s="70">
        <f t="shared" si="55"/>
        <v>3.6810179999999999E-3</v>
      </c>
      <c r="L334">
        <f t="shared" si="56"/>
        <v>4.95E-4</v>
      </c>
      <c r="M334">
        <f t="shared" si="57"/>
        <v>-3.472222222222216E-7</v>
      </c>
      <c r="N334">
        <f t="shared" si="52"/>
        <v>1.3172338090010975</v>
      </c>
      <c r="O334">
        <f t="shared" si="53"/>
        <v>-1.886651332861256E-5</v>
      </c>
      <c r="P334">
        <f t="shared" si="54"/>
        <v>-1.2499999999999988E-6</v>
      </c>
      <c r="T334">
        <f t="shared" si="60"/>
        <v>1.5337574999999999E-4</v>
      </c>
      <c r="U334">
        <f t="shared" si="61"/>
        <v>2.5562624999999999E-6</v>
      </c>
      <c r="W334">
        <f t="shared" si="62"/>
        <v>46.013695658909924</v>
      </c>
    </row>
    <row r="335" spans="1:23" x14ac:dyDescent="0.25">
      <c r="A335" s="70" t="s">
        <v>29</v>
      </c>
      <c r="B335" s="70">
        <v>72</v>
      </c>
      <c r="C335" s="118">
        <f t="shared" si="58"/>
        <v>24</v>
      </c>
      <c r="D335" s="120">
        <f t="shared" si="59"/>
        <v>1440</v>
      </c>
      <c r="E335" s="70" t="s">
        <v>65</v>
      </c>
      <c r="F335" s="70">
        <v>13</v>
      </c>
      <c r="G335" s="70">
        <v>150</v>
      </c>
      <c r="H335" s="70" t="s">
        <v>74</v>
      </c>
      <c r="I335" s="70">
        <v>1.7704999999999999E-2</v>
      </c>
      <c r="J335" s="70">
        <v>610</v>
      </c>
      <c r="K335" s="70">
        <f t="shared" si="55"/>
        <v>4.5362039999999994E-3</v>
      </c>
      <c r="L335">
        <f t="shared" si="56"/>
        <v>6.0999999999999997E-4</v>
      </c>
      <c r="M335">
        <f t="shared" si="57"/>
        <v>9.4444444444444484E-7</v>
      </c>
      <c r="N335">
        <f t="shared" si="52"/>
        <v>0.84721829991527819</v>
      </c>
      <c r="O335">
        <f t="shared" si="53"/>
        <v>3.3006008689096116E-5</v>
      </c>
      <c r="P335">
        <f t="shared" si="54"/>
        <v>-1.4583333333333326E-6</v>
      </c>
      <c r="T335">
        <f t="shared" si="60"/>
        <v>1.8900849999999998E-4</v>
      </c>
      <c r="U335">
        <f t="shared" si="61"/>
        <v>3.1501416666666665E-6</v>
      </c>
      <c r="W335">
        <f t="shared" si="62"/>
        <v>56.703746165525359</v>
      </c>
    </row>
    <row r="336" spans="1:23" x14ac:dyDescent="0.25">
      <c r="A336" s="70" t="s">
        <v>29</v>
      </c>
      <c r="B336" s="70">
        <v>72</v>
      </c>
      <c r="C336" s="118">
        <f t="shared" si="58"/>
        <v>24</v>
      </c>
      <c r="D336" s="120">
        <f t="shared" si="59"/>
        <v>1440</v>
      </c>
      <c r="E336" s="70" t="s">
        <v>7</v>
      </c>
      <c r="F336" s="70">
        <v>26</v>
      </c>
      <c r="G336" s="70">
        <v>15</v>
      </c>
      <c r="H336" s="70" t="s">
        <v>74</v>
      </c>
      <c r="I336" s="70">
        <v>1.5352500000000003E-2</v>
      </c>
      <c r="J336" s="70">
        <v>568</v>
      </c>
      <c r="K336" s="70">
        <f t="shared" si="55"/>
        <v>4.2238752000000003E-3</v>
      </c>
      <c r="L336">
        <f t="shared" si="56"/>
        <v>5.6800000000000004E-4</v>
      </c>
      <c r="M336">
        <f t="shared" si="57"/>
        <v>9.5833333333333404E-7</v>
      </c>
      <c r="N336">
        <f t="shared" si="52"/>
        <v>0.97703957010258891</v>
      </c>
      <c r="O336">
        <f t="shared" si="53"/>
        <v>3.8623356499699057E-5</v>
      </c>
      <c r="P336">
        <f t="shared" si="54"/>
        <v>-1.8750000000000005E-6</v>
      </c>
      <c r="T336">
        <f t="shared" si="60"/>
        <v>1.7599480000000001E-4</v>
      </c>
      <c r="U336">
        <f t="shared" si="61"/>
        <v>2.9332466666666668E-6</v>
      </c>
      <c r="W336">
        <f t="shared" si="62"/>
        <v>52.799553806587554</v>
      </c>
    </row>
    <row r="337" spans="1:23" x14ac:dyDescent="0.25">
      <c r="A337" s="70" t="s">
        <v>29</v>
      </c>
      <c r="B337" s="70">
        <v>72</v>
      </c>
      <c r="C337" s="118">
        <f t="shared" si="58"/>
        <v>24</v>
      </c>
      <c r="D337" s="120">
        <f t="shared" si="59"/>
        <v>1440</v>
      </c>
      <c r="E337" s="70" t="s">
        <v>69</v>
      </c>
      <c r="F337" s="70">
        <v>26</v>
      </c>
      <c r="G337" s="70">
        <v>150</v>
      </c>
      <c r="H337" s="70" t="s">
        <v>74</v>
      </c>
      <c r="I337" s="70">
        <v>2.1547500000000001E-2</v>
      </c>
      <c r="J337" s="70">
        <v>588</v>
      </c>
      <c r="K337" s="70">
        <f t="shared" si="55"/>
        <v>4.3726031999999993E-3</v>
      </c>
      <c r="L337">
        <f t="shared" si="56"/>
        <v>5.8799999999999998E-4</v>
      </c>
      <c r="M337">
        <f t="shared" si="57"/>
        <v>1.4027777777777773E-6</v>
      </c>
      <c r="N337">
        <f t="shared" si="52"/>
        <v>0.69613644274277753</v>
      </c>
      <c r="O337">
        <f t="shared" si="53"/>
        <v>4.0281395936395699E-5</v>
      </c>
      <c r="P337">
        <f t="shared" si="54"/>
        <v>-2.0416666666666665E-6</v>
      </c>
      <c r="T337">
        <f t="shared" si="60"/>
        <v>1.8219179999999998E-4</v>
      </c>
      <c r="U337">
        <f t="shared" si="61"/>
        <v>3.0365299999999996E-6</v>
      </c>
      <c r="W337">
        <f t="shared" si="62"/>
        <v>54.658693025129367</v>
      </c>
    </row>
    <row r="338" spans="1:23" x14ac:dyDescent="0.25">
      <c r="A338" s="70" t="s">
        <v>29</v>
      </c>
      <c r="B338" s="70">
        <v>72</v>
      </c>
      <c r="C338" s="118">
        <f t="shared" si="58"/>
        <v>24</v>
      </c>
      <c r="D338" s="120">
        <f t="shared" si="59"/>
        <v>1440</v>
      </c>
      <c r="E338" s="70" t="s">
        <v>68</v>
      </c>
      <c r="F338" s="70">
        <v>34</v>
      </c>
      <c r="G338" s="70">
        <v>15</v>
      </c>
      <c r="H338" s="70" t="s">
        <v>74</v>
      </c>
      <c r="I338" s="70">
        <v>1.10525E-2</v>
      </c>
      <c r="J338" s="70">
        <v>542</v>
      </c>
      <c r="K338" s="70">
        <f t="shared" si="55"/>
        <v>4.0305287999999996E-3</v>
      </c>
      <c r="L338">
        <f t="shared" si="56"/>
        <v>5.4199999999999995E-4</v>
      </c>
      <c r="M338">
        <f t="shared" si="57"/>
        <v>3.8888888888888778E-7</v>
      </c>
      <c r="N338">
        <f t="shared" si="52"/>
        <v>1.3571590137977834</v>
      </c>
      <c r="O338">
        <f t="shared" si="53"/>
        <v>2.1770957791732583E-5</v>
      </c>
      <c r="P338">
        <f t="shared" si="54"/>
        <v>1.2499999999999988E-6</v>
      </c>
      <c r="T338">
        <f t="shared" si="60"/>
        <v>1.6793869999999999E-4</v>
      </c>
      <c r="U338">
        <f t="shared" si="61"/>
        <v>2.7989783333333332E-6</v>
      </c>
      <c r="W338">
        <f t="shared" si="62"/>
        <v>50.382672822483194</v>
      </c>
    </row>
    <row r="339" spans="1:23" x14ac:dyDescent="0.25">
      <c r="A339" s="70" t="s">
        <v>29</v>
      </c>
      <c r="B339" s="70">
        <v>72</v>
      </c>
      <c r="C339" s="118">
        <f t="shared" si="58"/>
        <v>24</v>
      </c>
      <c r="D339" s="120">
        <f t="shared" si="59"/>
        <v>1440</v>
      </c>
      <c r="E339" s="70" t="s">
        <v>67</v>
      </c>
      <c r="F339" s="70">
        <v>34</v>
      </c>
      <c r="G339" s="70">
        <v>150</v>
      </c>
      <c r="H339" s="70" t="s">
        <v>74</v>
      </c>
      <c r="I339" s="70">
        <v>1.0512499999999998E-2</v>
      </c>
      <c r="J339" s="70">
        <v>599</v>
      </c>
      <c r="K339" s="70">
        <f t="shared" si="55"/>
        <v>4.4544036000000002E-3</v>
      </c>
      <c r="L339">
        <f t="shared" si="56"/>
        <v>5.9900000000000003E-4</v>
      </c>
      <c r="M339">
        <f t="shared" si="57"/>
        <v>1.3194444444444448E-6</v>
      </c>
      <c r="N339">
        <f t="shared" si="52"/>
        <v>1.4268727705112965</v>
      </c>
      <c r="O339">
        <f t="shared" si="53"/>
        <v>7.7660042617111905E-5</v>
      </c>
      <c r="P339">
        <f t="shared" si="54"/>
        <v>-1.416666666666665E-6</v>
      </c>
      <c r="T339">
        <f t="shared" si="60"/>
        <v>1.8560015000000001E-4</v>
      </c>
      <c r="U339">
        <f t="shared" si="61"/>
        <v>3.0933358333333337E-6</v>
      </c>
      <c r="W339">
        <f t="shared" si="62"/>
        <v>55.681219595327363</v>
      </c>
    </row>
    <row r="340" spans="1:23" x14ac:dyDescent="0.25">
      <c r="A340" s="70" t="s">
        <v>29</v>
      </c>
      <c r="B340" s="70">
        <v>72</v>
      </c>
      <c r="C340" s="118">
        <f t="shared" si="58"/>
        <v>24</v>
      </c>
      <c r="D340" s="120">
        <f t="shared" si="59"/>
        <v>1440</v>
      </c>
      <c r="E340" s="70" t="s">
        <v>64</v>
      </c>
      <c r="F340" s="70">
        <v>52</v>
      </c>
      <c r="G340" s="70">
        <v>15</v>
      </c>
      <c r="H340" s="70" t="s">
        <v>74</v>
      </c>
      <c r="I340" s="70">
        <v>1.0069999999999997E-2</v>
      </c>
      <c r="J340" s="70">
        <v>524</v>
      </c>
      <c r="K340" s="70">
        <f t="shared" si="55"/>
        <v>3.8966736E-3</v>
      </c>
      <c r="L340">
        <f t="shared" si="56"/>
        <v>5.2400000000000005E-4</v>
      </c>
      <c r="M340">
        <f t="shared" si="57"/>
        <v>1.0138888888888894E-6</v>
      </c>
      <c r="N340">
        <f t="shared" si="52"/>
        <v>1.4895729890764651</v>
      </c>
      <c r="O340">
        <f t="shared" si="53"/>
        <v>6.2297901484246494E-5</v>
      </c>
      <c r="P340">
        <f t="shared" si="54"/>
        <v>-1.5416666666666634E-6</v>
      </c>
      <c r="T340">
        <f t="shared" si="60"/>
        <v>1.623614E-4</v>
      </c>
      <c r="U340">
        <f t="shared" si="61"/>
        <v>2.7060233333333331E-6</v>
      </c>
      <c r="W340">
        <f t="shared" si="62"/>
        <v>48.709447525795561</v>
      </c>
    </row>
    <row r="341" spans="1:23" x14ac:dyDescent="0.25">
      <c r="A341" s="70" t="s">
        <v>29</v>
      </c>
      <c r="B341" s="70">
        <v>72</v>
      </c>
      <c r="C341" s="118">
        <f t="shared" si="58"/>
        <v>24</v>
      </c>
      <c r="D341" s="120">
        <f t="shared" si="59"/>
        <v>1440</v>
      </c>
      <c r="E341" s="70" t="s">
        <v>63</v>
      </c>
      <c r="F341" s="70">
        <v>52</v>
      </c>
      <c r="G341" s="70">
        <v>150</v>
      </c>
      <c r="H341" s="70" t="s">
        <v>74</v>
      </c>
      <c r="I341" s="70">
        <v>1.5767500000000004E-2</v>
      </c>
      <c r="J341" s="70">
        <v>513</v>
      </c>
      <c r="K341" s="70">
        <f t="shared" si="55"/>
        <v>3.8148732000000004E-3</v>
      </c>
      <c r="L341">
        <f t="shared" si="56"/>
        <v>5.13E-4</v>
      </c>
      <c r="M341">
        <f t="shared" si="57"/>
        <v>5.5555555555555402E-8</v>
      </c>
      <c r="N341">
        <f t="shared" si="52"/>
        <v>0.95132392579673353</v>
      </c>
      <c r="O341">
        <f t="shared" si="53"/>
        <v>2.1801038392092622E-6</v>
      </c>
      <c r="P341">
        <f t="shared" si="54"/>
        <v>-3.333333333333324E-7</v>
      </c>
      <c r="T341">
        <f t="shared" si="60"/>
        <v>1.5895305000000002E-4</v>
      </c>
      <c r="U341">
        <f t="shared" si="61"/>
        <v>2.6492175000000004E-6</v>
      </c>
      <c r="W341">
        <f t="shared" si="62"/>
        <v>47.686920955597557</v>
      </c>
    </row>
    <row r="342" spans="1:23" x14ac:dyDescent="0.25">
      <c r="A342" s="70" t="s">
        <v>29</v>
      </c>
      <c r="B342" s="70">
        <v>72</v>
      </c>
      <c r="C342" s="118">
        <f t="shared" si="58"/>
        <v>24</v>
      </c>
      <c r="D342" s="120">
        <f t="shared" si="59"/>
        <v>1440</v>
      </c>
      <c r="E342" s="70" t="s">
        <v>71</v>
      </c>
      <c r="F342" s="70">
        <v>11</v>
      </c>
      <c r="G342" s="70">
        <v>15</v>
      </c>
      <c r="H342" s="70" t="s">
        <v>92</v>
      </c>
      <c r="I342" s="70">
        <v>1.452E-2</v>
      </c>
      <c r="J342" s="70">
        <v>684</v>
      </c>
      <c r="K342" s="70">
        <f t="shared" si="55"/>
        <v>5.0864975999999991E-3</v>
      </c>
      <c r="L342">
        <f t="shared" si="56"/>
        <v>6.8400000000000004E-4</v>
      </c>
      <c r="M342">
        <f t="shared" si="57"/>
        <v>1.8750000000000005E-6</v>
      </c>
      <c r="N342">
        <f t="shared" si="52"/>
        <v>1.0330578512396693</v>
      </c>
      <c r="O342">
        <f t="shared" si="53"/>
        <v>7.9900073750668743E-5</v>
      </c>
      <c r="P342">
        <f t="shared" si="54"/>
        <v>-1.0416666666666648E-6</v>
      </c>
      <c r="T342">
        <f t="shared" si="60"/>
        <v>2.1193739999999996E-4</v>
      </c>
      <c r="U342">
        <f t="shared" si="61"/>
        <v>3.5322899999999993E-6</v>
      </c>
      <c r="W342">
        <f t="shared" si="62"/>
        <v>63.582561274130086</v>
      </c>
    </row>
    <row r="343" spans="1:23" x14ac:dyDescent="0.25">
      <c r="A343" s="70" t="s">
        <v>29</v>
      </c>
      <c r="B343" s="70">
        <v>72</v>
      </c>
      <c r="C343" s="118">
        <f t="shared" si="58"/>
        <v>24</v>
      </c>
      <c r="D343" s="120">
        <f t="shared" si="59"/>
        <v>1440</v>
      </c>
      <c r="E343" s="70" t="s">
        <v>70</v>
      </c>
      <c r="F343" s="70">
        <v>11</v>
      </c>
      <c r="G343" s="70">
        <v>150</v>
      </c>
      <c r="H343" s="70" t="s">
        <v>92</v>
      </c>
      <c r="I343" s="70">
        <v>1.2870000000000001E-2</v>
      </c>
      <c r="J343" s="70">
        <v>1020</v>
      </c>
      <c r="K343" s="70">
        <f t="shared" si="55"/>
        <v>7.585128E-3</v>
      </c>
      <c r="L343">
        <f t="shared" si="56"/>
        <v>1.0200000000000001E-3</v>
      </c>
      <c r="M343">
        <f t="shared" si="57"/>
        <v>6.7777777777777786E-6</v>
      </c>
      <c r="N343">
        <f t="shared" si="52"/>
        <v>1.1655011655011653</v>
      </c>
      <c r="O343">
        <f t="shared" si="53"/>
        <v>3.2585268443957436E-4</v>
      </c>
      <c r="P343">
        <f t="shared" si="54"/>
        <v>-1.0416666666666604E-6</v>
      </c>
      <c r="T343">
        <f t="shared" si="60"/>
        <v>3.1604700000000002E-4</v>
      </c>
      <c r="U343">
        <f t="shared" si="61"/>
        <v>5.2674499999999999E-6</v>
      </c>
      <c r="W343">
        <f t="shared" si="62"/>
        <v>94.816100145632575</v>
      </c>
    </row>
    <row r="344" spans="1:23" x14ac:dyDescent="0.25">
      <c r="A344" s="70" t="s">
        <v>29</v>
      </c>
      <c r="B344" s="70">
        <v>72</v>
      </c>
      <c r="C344" s="118">
        <f t="shared" si="58"/>
        <v>24</v>
      </c>
      <c r="D344" s="120">
        <f t="shared" si="59"/>
        <v>1440</v>
      </c>
      <c r="E344" s="70" t="s">
        <v>66</v>
      </c>
      <c r="F344" s="70">
        <v>13</v>
      </c>
      <c r="G344" s="70">
        <v>15</v>
      </c>
      <c r="H344" s="70" t="s">
        <v>92</v>
      </c>
      <c r="I344" s="70">
        <v>1.13875E-2</v>
      </c>
      <c r="J344" s="70">
        <v>759</v>
      </c>
      <c r="K344" s="70">
        <f t="shared" si="55"/>
        <v>5.6442276000000001E-3</v>
      </c>
      <c r="L344">
        <f t="shared" si="56"/>
        <v>7.5900000000000002E-4</v>
      </c>
      <c r="M344">
        <f t="shared" si="57"/>
        <v>2.708333333333333E-6</v>
      </c>
      <c r="N344">
        <f t="shared" si="52"/>
        <v>1.3172338090010975</v>
      </c>
      <c r="O344">
        <f t="shared" si="53"/>
        <v>1.4715880396317819E-4</v>
      </c>
      <c r="P344">
        <f t="shared" si="54"/>
        <v>-6.2499999999999709E-7</v>
      </c>
      <c r="T344">
        <f t="shared" si="60"/>
        <v>2.3517615E-4</v>
      </c>
      <c r="U344">
        <f t="shared" si="61"/>
        <v>3.9196024999999999E-6</v>
      </c>
      <c r="W344">
        <f t="shared" si="62"/>
        <v>70.554333343661881</v>
      </c>
    </row>
    <row r="345" spans="1:23" x14ac:dyDescent="0.25">
      <c r="A345" s="70" t="s">
        <v>29</v>
      </c>
      <c r="B345" s="70">
        <v>72</v>
      </c>
      <c r="C345" s="118">
        <f t="shared" si="58"/>
        <v>24</v>
      </c>
      <c r="D345" s="120">
        <f t="shared" si="59"/>
        <v>1440</v>
      </c>
      <c r="E345" s="70" t="s">
        <v>65</v>
      </c>
      <c r="F345" s="70">
        <v>13</v>
      </c>
      <c r="G345" s="70">
        <v>150</v>
      </c>
      <c r="H345" s="70" t="s">
        <v>92</v>
      </c>
      <c r="I345" s="70">
        <v>1.7704999999999999E-2</v>
      </c>
      <c r="J345" s="70">
        <v>1566</v>
      </c>
      <c r="K345" s="70">
        <f t="shared" si="55"/>
        <v>1.1645402399999999E-2</v>
      </c>
      <c r="L345">
        <f t="shared" si="56"/>
        <v>1.5659999999999999E-3</v>
      </c>
      <c r="M345">
        <f t="shared" si="57"/>
        <v>1.3916666666666665E-5</v>
      </c>
      <c r="N345">
        <f t="shared" si="52"/>
        <v>0.84721829991527819</v>
      </c>
      <c r="O345">
        <f t="shared" si="53"/>
        <v>4.8635324568344545E-4</v>
      </c>
      <c r="P345">
        <f t="shared" si="54"/>
        <v>3.5791666666666665E-5</v>
      </c>
      <c r="T345">
        <f t="shared" si="60"/>
        <v>4.8522509999999997E-4</v>
      </c>
      <c r="U345">
        <f t="shared" si="61"/>
        <v>8.0870849999999998E-6</v>
      </c>
      <c r="W345">
        <f t="shared" si="62"/>
        <v>145.57060081182411</v>
      </c>
    </row>
    <row r="346" spans="1:23" x14ac:dyDescent="0.25">
      <c r="A346" s="70" t="s">
        <v>29</v>
      </c>
      <c r="B346" s="70">
        <v>72</v>
      </c>
      <c r="C346" s="118">
        <f t="shared" si="58"/>
        <v>24</v>
      </c>
      <c r="D346" s="120">
        <f t="shared" si="59"/>
        <v>1440</v>
      </c>
      <c r="E346" s="70" t="s">
        <v>7</v>
      </c>
      <c r="F346" s="70">
        <v>26</v>
      </c>
      <c r="G346" s="70">
        <v>15</v>
      </c>
      <c r="H346" s="70" t="s">
        <v>92</v>
      </c>
      <c r="I346" s="70">
        <v>1.5352500000000003E-2</v>
      </c>
      <c r="J346" s="70">
        <v>659</v>
      </c>
      <c r="K346" s="70">
        <f t="shared" si="55"/>
        <v>4.9005876000000007E-3</v>
      </c>
      <c r="L346">
        <f t="shared" si="56"/>
        <v>6.5899999999999997E-4</v>
      </c>
      <c r="M346">
        <f t="shared" si="57"/>
        <v>1.4722222222222218E-6</v>
      </c>
      <c r="N346">
        <f t="shared" si="52"/>
        <v>0.97703957010258891</v>
      </c>
      <c r="O346">
        <f t="shared" si="53"/>
        <v>5.9334431724175308E-5</v>
      </c>
      <c r="P346">
        <f t="shared" si="54"/>
        <v>-1.6250000000000033E-6</v>
      </c>
      <c r="T346">
        <f t="shared" si="60"/>
        <v>2.0419115000000002E-4</v>
      </c>
      <c r="U346">
        <f t="shared" si="61"/>
        <v>3.4031858333333338E-6</v>
      </c>
      <c r="W346">
        <f t="shared" si="62"/>
        <v>61.258637250952809</v>
      </c>
    </row>
    <row r="347" spans="1:23" x14ac:dyDescent="0.25">
      <c r="A347" s="70" t="s">
        <v>29</v>
      </c>
      <c r="B347" s="70">
        <v>72</v>
      </c>
      <c r="C347" s="118">
        <f t="shared" si="58"/>
        <v>24</v>
      </c>
      <c r="D347" s="120">
        <f t="shared" si="59"/>
        <v>1440</v>
      </c>
      <c r="E347" s="70" t="s">
        <v>69</v>
      </c>
      <c r="F347" s="70">
        <v>26</v>
      </c>
      <c r="G347" s="70">
        <v>150</v>
      </c>
      <c r="H347" s="70" t="s">
        <v>92</v>
      </c>
      <c r="I347" s="70">
        <v>2.1547500000000001E-2</v>
      </c>
      <c r="J347" s="70">
        <v>629</v>
      </c>
      <c r="K347" s="70">
        <f t="shared" si="55"/>
        <v>4.6774955999999996E-3</v>
      </c>
      <c r="L347">
        <f t="shared" si="56"/>
        <v>6.29E-4</v>
      </c>
      <c r="M347">
        <f t="shared" si="57"/>
        <v>1.1805555555555556E-6</v>
      </c>
      <c r="N347">
        <f t="shared" si="52"/>
        <v>0.69613644274277753</v>
      </c>
      <c r="O347">
        <f t="shared" si="53"/>
        <v>3.3900184698946889E-5</v>
      </c>
      <c r="P347">
        <f t="shared" si="54"/>
        <v>-1.6249999999999988E-6</v>
      </c>
      <c r="T347">
        <f t="shared" si="60"/>
        <v>1.9489564999999997E-4</v>
      </c>
      <c r="U347">
        <f t="shared" si="61"/>
        <v>3.2482608333333329E-6</v>
      </c>
      <c r="W347">
        <f t="shared" si="62"/>
        <v>58.46992842314009</v>
      </c>
    </row>
    <row r="348" spans="1:23" x14ac:dyDescent="0.25">
      <c r="A348" s="70" t="s">
        <v>29</v>
      </c>
      <c r="B348" s="70">
        <v>72</v>
      </c>
      <c r="C348" s="118">
        <f t="shared" si="58"/>
        <v>24</v>
      </c>
      <c r="D348" s="120">
        <f t="shared" si="59"/>
        <v>1440</v>
      </c>
      <c r="E348" s="70" t="s">
        <v>68</v>
      </c>
      <c r="F348" s="70">
        <v>34</v>
      </c>
      <c r="G348" s="70">
        <v>15</v>
      </c>
      <c r="H348" s="70" t="s">
        <v>92</v>
      </c>
      <c r="I348" s="70">
        <v>1.10525E-2</v>
      </c>
      <c r="J348" s="70">
        <v>594</v>
      </c>
      <c r="K348" s="70">
        <f t="shared" si="55"/>
        <v>4.4172216000000009E-3</v>
      </c>
      <c r="L348">
        <f t="shared" si="56"/>
        <v>5.9400000000000002E-4</v>
      </c>
      <c r="M348">
        <f t="shared" si="57"/>
        <v>3.0555555555555548E-7</v>
      </c>
      <c r="N348">
        <f t="shared" si="52"/>
        <v>1.3571590137977834</v>
      </c>
      <c r="O348">
        <f t="shared" si="53"/>
        <v>1.7105752550647073E-5</v>
      </c>
      <c r="P348">
        <f t="shared" si="54"/>
        <v>-1.7083333333333343E-6</v>
      </c>
      <c r="T348">
        <f t="shared" si="60"/>
        <v>1.8405090000000004E-4</v>
      </c>
      <c r="U348">
        <f t="shared" si="61"/>
        <v>3.0675150000000005E-6</v>
      </c>
      <c r="W348">
        <f t="shared" si="62"/>
        <v>55.216434790691906</v>
      </c>
    </row>
    <row r="349" spans="1:23" x14ac:dyDescent="0.25">
      <c r="A349" s="70" t="s">
        <v>29</v>
      </c>
      <c r="B349" s="70">
        <v>72</v>
      </c>
      <c r="C349" s="118">
        <f t="shared" si="58"/>
        <v>24</v>
      </c>
      <c r="D349" s="120">
        <f t="shared" si="59"/>
        <v>1440</v>
      </c>
      <c r="E349" s="70" t="s">
        <v>67</v>
      </c>
      <c r="F349" s="70">
        <v>34</v>
      </c>
      <c r="G349" s="70">
        <v>150</v>
      </c>
      <c r="H349" s="70" t="s">
        <v>92</v>
      </c>
      <c r="I349" s="70">
        <v>1.0512499999999998E-2</v>
      </c>
      <c r="J349" s="70">
        <v>577</v>
      </c>
      <c r="K349" s="70">
        <f t="shared" si="55"/>
        <v>4.2908028000000001E-3</v>
      </c>
      <c r="L349">
        <f t="shared" si="56"/>
        <v>5.7700000000000004E-4</v>
      </c>
      <c r="M349">
        <f t="shared" si="57"/>
        <v>-6.3888888888888788E-7</v>
      </c>
      <c r="N349">
        <f t="shared" si="52"/>
        <v>1.4268727705112965</v>
      </c>
      <c r="O349">
        <f t="shared" si="53"/>
        <v>-3.7603810109338328E-5</v>
      </c>
      <c r="P349">
        <f t="shared" si="54"/>
        <v>-1.3333333333333296E-6</v>
      </c>
      <c r="T349">
        <f t="shared" si="60"/>
        <v>1.7878345E-4</v>
      </c>
      <c r="U349">
        <f t="shared" si="61"/>
        <v>2.9797241666666668E-6</v>
      </c>
      <c r="W349">
        <f t="shared" si="62"/>
        <v>53.63616645493137</v>
      </c>
    </row>
    <row r="350" spans="1:23" x14ac:dyDescent="0.25">
      <c r="A350" s="70" t="s">
        <v>29</v>
      </c>
      <c r="B350" s="70">
        <v>72</v>
      </c>
      <c r="C350" s="118">
        <f t="shared" si="58"/>
        <v>24</v>
      </c>
      <c r="D350" s="120">
        <f t="shared" si="59"/>
        <v>1440</v>
      </c>
      <c r="E350" s="70" t="s">
        <v>64</v>
      </c>
      <c r="F350" s="70">
        <v>52</v>
      </c>
      <c r="G350" s="70">
        <v>15</v>
      </c>
      <c r="H350" s="70" t="s">
        <v>92</v>
      </c>
      <c r="I350" s="70">
        <v>1.0069999999999997E-2</v>
      </c>
      <c r="J350" s="70">
        <v>784</v>
      </c>
      <c r="K350" s="70">
        <f t="shared" si="55"/>
        <v>5.8301375999999993E-3</v>
      </c>
      <c r="L350">
        <f t="shared" si="56"/>
        <v>7.8399999999999997E-4</v>
      </c>
      <c r="M350">
        <f t="shared" si="57"/>
        <v>3.3333333333333329E-6</v>
      </c>
      <c r="N350">
        <f t="shared" si="52"/>
        <v>1.4895729890764651</v>
      </c>
      <c r="O350">
        <f t="shared" si="53"/>
        <v>2.0481501857834449E-4</v>
      </c>
      <c r="P350">
        <f t="shared" si="54"/>
        <v>-3.2083333333333345E-6</v>
      </c>
      <c r="T350">
        <f t="shared" si="60"/>
        <v>2.4292239999999996E-4</v>
      </c>
      <c r="U350">
        <f t="shared" si="61"/>
        <v>4.0487066666666659E-6</v>
      </c>
      <c r="W350">
        <f t="shared" si="62"/>
        <v>72.878257366839151</v>
      </c>
    </row>
    <row r="351" spans="1:23" x14ac:dyDescent="0.25">
      <c r="A351" s="70" t="s">
        <v>29</v>
      </c>
      <c r="B351" s="70">
        <v>72</v>
      </c>
      <c r="C351" s="118">
        <f t="shared" si="58"/>
        <v>24</v>
      </c>
      <c r="D351" s="120">
        <f t="shared" si="59"/>
        <v>1440</v>
      </c>
      <c r="E351" s="70" t="s">
        <v>63</v>
      </c>
      <c r="F351" s="70">
        <v>52</v>
      </c>
      <c r="G351" s="70">
        <v>150</v>
      </c>
      <c r="H351" s="70" t="s">
        <v>92</v>
      </c>
      <c r="I351" s="70">
        <v>1.5767500000000004E-2</v>
      </c>
      <c r="J351" s="70">
        <v>1222</v>
      </c>
      <c r="K351" s="70">
        <f t="shared" si="55"/>
        <v>9.0872807999999999E-3</v>
      </c>
      <c r="L351">
        <f t="shared" si="56"/>
        <v>1.222E-3</v>
      </c>
      <c r="M351">
        <f t="shared" si="57"/>
        <v>9.7916666666666664E-6</v>
      </c>
      <c r="N351">
        <f t="shared" si="52"/>
        <v>0.95132392579673353</v>
      </c>
      <c r="O351">
        <f t="shared" si="53"/>
        <v>3.8424330166063353E-4</v>
      </c>
      <c r="P351">
        <f t="shared" si="54"/>
        <v>1.3333333333333332E-5</v>
      </c>
      <c r="T351">
        <f t="shared" si="60"/>
        <v>3.7863669999999998E-4</v>
      </c>
      <c r="U351">
        <f t="shared" si="61"/>
        <v>6.3106116666666665E-6</v>
      </c>
      <c r="W351">
        <f t="shared" si="62"/>
        <v>113.59340625290491</v>
      </c>
    </row>
    <row r="352" spans="1:23" x14ac:dyDescent="0.25">
      <c r="A352" s="70" t="s">
        <v>29</v>
      </c>
      <c r="B352" s="70">
        <v>72</v>
      </c>
      <c r="C352" s="118">
        <f t="shared" si="58"/>
        <v>24</v>
      </c>
      <c r="D352" s="120">
        <f t="shared" si="59"/>
        <v>1440</v>
      </c>
      <c r="E352" s="70" t="s">
        <v>71</v>
      </c>
      <c r="F352" s="70">
        <v>11</v>
      </c>
      <c r="G352" s="70">
        <v>15</v>
      </c>
      <c r="H352" s="70" t="s">
        <v>10</v>
      </c>
      <c r="I352" s="70">
        <v>1.452E-2</v>
      </c>
      <c r="J352" s="70">
        <v>815</v>
      </c>
      <c r="K352" s="70">
        <f t="shared" si="55"/>
        <v>6.0606660000000001E-3</v>
      </c>
      <c r="L352">
        <f t="shared" si="56"/>
        <v>8.1499999999999997E-4</v>
      </c>
      <c r="M352">
        <f t="shared" si="57"/>
        <v>4.2499999999999991E-6</v>
      </c>
      <c r="N352">
        <f t="shared" si="52"/>
        <v>1.0330578512396693</v>
      </c>
      <c r="O352">
        <f t="shared" si="53"/>
        <v>1.8110683383484907E-4</v>
      </c>
      <c r="P352">
        <f t="shared" si="54"/>
        <v>3.3750000000000007E-6</v>
      </c>
      <c r="T352">
        <f t="shared" si="60"/>
        <v>2.5252774999999999E-4</v>
      </c>
      <c r="U352">
        <f t="shared" si="61"/>
        <v>4.2087958333333336E-6</v>
      </c>
      <c r="W352">
        <f t="shared" si="62"/>
        <v>75.759923155578974</v>
      </c>
    </row>
    <row r="353" spans="1:23" x14ac:dyDescent="0.25">
      <c r="A353" s="70" t="s">
        <v>29</v>
      </c>
      <c r="B353" s="70">
        <v>72</v>
      </c>
      <c r="C353" s="118">
        <f t="shared" si="58"/>
        <v>24</v>
      </c>
      <c r="D353" s="120">
        <f t="shared" si="59"/>
        <v>1440</v>
      </c>
      <c r="E353" s="70" t="s">
        <v>70</v>
      </c>
      <c r="F353" s="70">
        <v>11</v>
      </c>
      <c r="G353" s="70">
        <v>150</v>
      </c>
      <c r="H353" s="70" t="s">
        <v>10</v>
      </c>
      <c r="I353" s="70">
        <v>1.2870000000000001E-2</v>
      </c>
      <c r="J353" s="70">
        <v>2100</v>
      </c>
      <c r="K353" s="70">
        <f t="shared" si="55"/>
        <v>1.5616440000000002E-2</v>
      </c>
      <c r="L353">
        <f t="shared" si="56"/>
        <v>2.0999999999999999E-3</v>
      </c>
      <c r="M353">
        <f t="shared" si="57"/>
        <v>2.2569444444444443E-5</v>
      </c>
      <c r="N353">
        <f t="shared" si="52"/>
        <v>1.1655011655011653</v>
      </c>
      <c r="O353">
        <f t="shared" si="53"/>
        <v>1.0850627299473529E-3</v>
      </c>
      <c r="P353">
        <f t="shared" si="54"/>
        <v>4.7833333333333321E-5</v>
      </c>
      <c r="T353">
        <f t="shared" si="60"/>
        <v>6.5068500000000013E-4</v>
      </c>
      <c r="U353">
        <f t="shared" si="61"/>
        <v>1.0844750000000001E-5</v>
      </c>
      <c r="W353">
        <f t="shared" si="62"/>
        <v>195.20961794689057</v>
      </c>
    </row>
    <row r="354" spans="1:23" x14ac:dyDescent="0.25">
      <c r="A354" s="70" t="s">
        <v>29</v>
      </c>
      <c r="B354" s="70">
        <v>72</v>
      </c>
      <c r="C354" s="118">
        <f t="shared" si="58"/>
        <v>24</v>
      </c>
      <c r="D354" s="120">
        <f t="shared" si="59"/>
        <v>1440</v>
      </c>
      <c r="E354" s="70" t="s">
        <v>66</v>
      </c>
      <c r="F354" s="70">
        <v>13</v>
      </c>
      <c r="G354" s="70">
        <v>15</v>
      </c>
      <c r="H354" s="70" t="s">
        <v>10</v>
      </c>
      <c r="I354" s="70">
        <v>1.13875E-2</v>
      </c>
      <c r="J354" s="70">
        <v>1800</v>
      </c>
      <c r="K354" s="70">
        <f t="shared" si="55"/>
        <v>1.338552E-2</v>
      </c>
      <c r="L354">
        <f t="shared" si="56"/>
        <v>1.8E-3</v>
      </c>
      <c r="M354">
        <f t="shared" si="57"/>
        <v>1.7722222222222219E-5</v>
      </c>
      <c r="N354">
        <f t="shared" si="52"/>
        <v>1.3172338090010975</v>
      </c>
      <c r="O354">
        <f t="shared" si="53"/>
        <v>9.6294684029238657E-4</v>
      </c>
      <c r="P354">
        <f t="shared" si="54"/>
        <v>4.0833333333333334E-5</v>
      </c>
      <c r="T354">
        <f t="shared" si="60"/>
        <v>5.5772999999999999E-4</v>
      </c>
      <c r="U354">
        <f t="shared" si="61"/>
        <v>9.2954999999999993E-6</v>
      </c>
      <c r="W354">
        <f t="shared" si="62"/>
        <v>167.32252966876337</v>
      </c>
    </row>
    <row r="355" spans="1:23" x14ac:dyDescent="0.25">
      <c r="A355" s="70" t="s">
        <v>29</v>
      </c>
      <c r="B355" s="70">
        <v>72</v>
      </c>
      <c r="C355" s="118">
        <f t="shared" si="58"/>
        <v>24</v>
      </c>
      <c r="D355" s="120">
        <f t="shared" si="59"/>
        <v>1440</v>
      </c>
      <c r="E355" s="70" t="s">
        <v>65</v>
      </c>
      <c r="F355" s="70">
        <v>13</v>
      </c>
      <c r="G355" s="70">
        <v>150</v>
      </c>
      <c r="H355" s="70" t="s">
        <v>10</v>
      </c>
      <c r="I355" s="70">
        <v>1.7704999999999999E-2</v>
      </c>
      <c r="J355" s="70">
        <v>1254</v>
      </c>
      <c r="K355" s="70">
        <f t="shared" si="55"/>
        <v>9.3252456000000022E-3</v>
      </c>
      <c r="L355">
        <f t="shared" si="56"/>
        <v>1.2539999999999999E-3</v>
      </c>
      <c r="M355">
        <f t="shared" si="57"/>
        <v>1.0069444444444445E-5</v>
      </c>
      <c r="N355">
        <f t="shared" si="52"/>
        <v>0.84721829991527819</v>
      </c>
      <c r="O355">
        <f t="shared" si="53"/>
        <v>3.519022985234511E-4</v>
      </c>
      <c r="P355">
        <f t="shared" si="54"/>
        <v>2.5166666666666664E-5</v>
      </c>
      <c r="T355">
        <f t="shared" si="60"/>
        <v>3.8855190000000009E-4</v>
      </c>
      <c r="U355">
        <f t="shared" si="61"/>
        <v>6.4758650000000019E-6</v>
      </c>
      <c r="W355">
        <f t="shared" si="62"/>
        <v>116.56802900257181</v>
      </c>
    </row>
    <row r="356" spans="1:23" x14ac:dyDescent="0.25">
      <c r="A356" s="70" t="s">
        <v>29</v>
      </c>
      <c r="B356" s="70">
        <v>72</v>
      </c>
      <c r="C356" s="118">
        <f t="shared" si="58"/>
        <v>24</v>
      </c>
      <c r="D356" s="120">
        <f t="shared" si="59"/>
        <v>1440</v>
      </c>
      <c r="E356" s="70" t="s">
        <v>7</v>
      </c>
      <c r="F356" s="70">
        <v>26</v>
      </c>
      <c r="G356" s="70">
        <v>15</v>
      </c>
      <c r="H356" s="70" t="s">
        <v>10</v>
      </c>
      <c r="I356" s="70">
        <v>1.5352500000000003E-2</v>
      </c>
      <c r="J356" s="70">
        <v>1405</v>
      </c>
      <c r="K356" s="70">
        <f t="shared" si="55"/>
        <v>1.0448141999999999E-2</v>
      </c>
      <c r="L356">
        <f t="shared" si="56"/>
        <v>1.405E-3</v>
      </c>
      <c r="M356">
        <f t="shared" si="57"/>
        <v>1.2180555555555554E-5</v>
      </c>
      <c r="N356">
        <f t="shared" si="52"/>
        <v>0.97703957010258891</v>
      </c>
      <c r="O356">
        <f t="shared" si="53"/>
        <v>4.9090845869907316E-4</v>
      </c>
      <c r="P356">
        <f t="shared" si="54"/>
        <v>3.0624999999999999E-5</v>
      </c>
      <c r="T356">
        <f t="shared" si="60"/>
        <v>4.3533924999999995E-4</v>
      </c>
      <c r="U356">
        <f t="shared" si="61"/>
        <v>7.2556541666666656E-6</v>
      </c>
      <c r="W356">
        <f t="shared" si="62"/>
        <v>130.60453010256251</v>
      </c>
    </row>
    <row r="357" spans="1:23" x14ac:dyDescent="0.25">
      <c r="A357" s="70" t="s">
        <v>29</v>
      </c>
      <c r="B357" s="70">
        <v>72</v>
      </c>
      <c r="C357" s="118">
        <f t="shared" si="58"/>
        <v>24</v>
      </c>
      <c r="D357" s="120">
        <f t="shared" si="59"/>
        <v>1440</v>
      </c>
      <c r="E357" s="70" t="s">
        <v>69</v>
      </c>
      <c r="F357" s="70">
        <v>26</v>
      </c>
      <c r="G357" s="70">
        <v>150</v>
      </c>
      <c r="H357" s="70" t="s">
        <v>10</v>
      </c>
      <c r="I357" s="70">
        <v>2.1547500000000001E-2</v>
      </c>
      <c r="J357" s="70">
        <v>2150</v>
      </c>
      <c r="K357" s="70">
        <f t="shared" si="55"/>
        <v>1.5988260000000001E-2</v>
      </c>
      <c r="L357">
        <f t="shared" si="56"/>
        <v>2.15E-3</v>
      </c>
      <c r="M357">
        <f t="shared" si="57"/>
        <v>2.2569444444444447E-5</v>
      </c>
      <c r="N357">
        <f t="shared" si="52"/>
        <v>0.69613644274277753</v>
      </c>
      <c r="O357">
        <f t="shared" si="53"/>
        <v>6.4809176630339644E-4</v>
      </c>
      <c r="P357">
        <f t="shared" si="54"/>
        <v>5.2791666666666665E-5</v>
      </c>
      <c r="T357">
        <f t="shared" si="60"/>
        <v>6.6617750000000006E-4</v>
      </c>
      <c r="U357">
        <f t="shared" si="61"/>
        <v>1.1102958333333333E-5</v>
      </c>
      <c r="W357">
        <f t="shared" si="62"/>
        <v>199.85746599324514</v>
      </c>
    </row>
    <row r="358" spans="1:23" x14ac:dyDescent="0.25">
      <c r="A358" s="70" t="s">
        <v>29</v>
      </c>
      <c r="B358" s="70">
        <v>72</v>
      </c>
      <c r="C358" s="118">
        <f t="shared" si="58"/>
        <v>24</v>
      </c>
      <c r="D358" s="120">
        <f t="shared" si="59"/>
        <v>1440</v>
      </c>
      <c r="E358" s="70" t="s">
        <v>68</v>
      </c>
      <c r="F358" s="70">
        <v>34</v>
      </c>
      <c r="G358" s="70">
        <v>15</v>
      </c>
      <c r="H358" s="70" t="s">
        <v>10</v>
      </c>
      <c r="I358" s="70">
        <v>1.10525E-2</v>
      </c>
      <c r="J358" s="70">
        <v>1485</v>
      </c>
      <c r="K358" s="70">
        <f t="shared" si="55"/>
        <v>1.1043054E-2</v>
      </c>
      <c r="L358">
        <f t="shared" si="56"/>
        <v>1.485E-3</v>
      </c>
      <c r="M358">
        <f t="shared" si="57"/>
        <v>1.3111111111111111E-5</v>
      </c>
      <c r="N358">
        <f t="shared" si="52"/>
        <v>1.3571590137977834</v>
      </c>
      <c r="O358">
        <f t="shared" si="53"/>
        <v>7.3399229126412918E-4</v>
      </c>
      <c r="P358">
        <f t="shared" si="54"/>
        <v>2.8083333333333333E-5</v>
      </c>
      <c r="T358">
        <f t="shared" si="60"/>
        <v>4.6012724999999998E-4</v>
      </c>
      <c r="U358">
        <f t="shared" si="61"/>
        <v>7.6687874999999993E-6</v>
      </c>
      <c r="W358">
        <f t="shared" si="62"/>
        <v>138.04108697672976</v>
      </c>
    </row>
    <row r="359" spans="1:23" x14ac:dyDescent="0.25">
      <c r="A359" s="70" t="s">
        <v>29</v>
      </c>
      <c r="B359" s="70">
        <v>72</v>
      </c>
      <c r="C359" s="118">
        <f t="shared" si="58"/>
        <v>24</v>
      </c>
      <c r="D359" s="120">
        <f t="shared" si="59"/>
        <v>1440</v>
      </c>
      <c r="E359" s="70" t="s">
        <v>67</v>
      </c>
      <c r="F359" s="70">
        <v>34</v>
      </c>
      <c r="G359" s="70">
        <v>150</v>
      </c>
      <c r="H359" s="70" t="s">
        <v>10</v>
      </c>
      <c r="I359" s="70">
        <v>1.0512499999999998E-2</v>
      </c>
      <c r="J359" s="70">
        <v>1932</v>
      </c>
      <c r="K359" s="70">
        <f t="shared" si="55"/>
        <v>1.43671248E-2</v>
      </c>
      <c r="L359">
        <f t="shared" si="56"/>
        <v>1.9319999999999999E-3</v>
      </c>
      <c r="M359">
        <f t="shared" si="57"/>
        <v>1.9861111111111107E-5</v>
      </c>
      <c r="N359">
        <f t="shared" si="52"/>
        <v>1.4268727705112965</v>
      </c>
      <c r="O359">
        <f t="shared" si="53"/>
        <v>1.1689880099207367E-3</v>
      </c>
      <c r="P359">
        <f t="shared" si="54"/>
        <v>4.1749999999999992E-5</v>
      </c>
      <c r="T359">
        <f t="shared" si="60"/>
        <v>5.9863020000000002E-4</v>
      </c>
      <c r="U359">
        <f t="shared" si="61"/>
        <v>9.9771699999999995E-6</v>
      </c>
      <c r="W359">
        <f t="shared" si="62"/>
        <v>179.59284851113935</v>
      </c>
    </row>
    <row r="360" spans="1:23" x14ac:dyDescent="0.25">
      <c r="A360" s="70" t="s">
        <v>29</v>
      </c>
      <c r="B360" s="70">
        <v>72</v>
      </c>
      <c r="C360" s="118">
        <f t="shared" si="58"/>
        <v>24</v>
      </c>
      <c r="D360" s="120">
        <f t="shared" si="59"/>
        <v>1440</v>
      </c>
      <c r="E360" s="70" t="s">
        <v>64</v>
      </c>
      <c r="F360" s="70">
        <v>52</v>
      </c>
      <c r="G360" s="70">
        <v>15</v>
      </c>
      <c r="H360" s="70" t="s">
        <v>10</v>
      </c>
      <c r="I360" s="70">
        <v>1.0069999999999997E-2</v>
      </c>
      <c r="J360" s="70">
        <v>1600</v>
      </c>
      <c r="K360" s="70">
        <f t="shared" si="55"/>
        <v>1.1898240000000001E-2</v>
      </c>
      <c r="L360">
        <f t="shared" si="56"/>
        <v>1.6000000000000001E-3</v>
      </c>
      <c r="M360">
        <f t="shared" si="57"/>
        <v>1.5222222222222224E-5</v>
      </c>
      <c r="N360">
        <f t="shared" si="52"/>
        <v>1.4895729890764651</v>
      </c>
      <c r="O360">
        <f t="shared" si="53"/>
        <v>9.3532191817444015E-4</v>
      </c>
      <c r="P360">
        <f t="shared" si="54"/>
        <v>3.0250000000000003E-5</v>
      </c>
      <c r="T360">
        <f t="shared" si="60"/>
        <v>4.9576000000000004E-4</v>
      </c>
      <c r="U360">
        <f t="shared" si="61"/>
        <v>8.262666666666668E-6</v>
      </c>
      <c r="W360">
        <f t="shared" si="62"/>
        <v>148.73113748334521</v>
      </c>
    </row>
    <row r="361" spans="1:23" x14ac:dyDescent="0.25">
      <c r="A361" s="70" t="s">
        <v>29</v>
      </c>
      <c r="B361" s="70">
        <v>72</v>
      </c>
      <c r="C361" s="118">
        <f t="shared" si="58"/>
        <v>24</v>
      </c>
      <c r="D361" s="120">
        <f t="shared" si="59"/>
        <v>1440</v>
      </c>
      <c r="E361" s="70" t="s">
        <v>63</v>
      </c>
      <c r="F361" s="70">
        <v>52</v>
      </c>
      <c r="G361" s="70">
        <v>150</v>
      </c>
      <c r="H361" s="70" t="s">
        <v>10</v>
      </c>
      <c r="I361" s="70">
        <v>1.5767500000000004E-2</v>
      </c>
      <c r="J361" s="70">
        <v>1567</v>
      </c>
      <c r="K361" s="70">
        <f t="shared" si="55"/>
        <v>1.1652838800000001E-2</v>
      </c>
      <c r="L361">
        <f t="shared" si="56"/>
        <v>1.567E-3</v>
      </c>
      <c r="M361">
        <f t="shared" si="57"/>
        <v>1.476388888888889E-5</v>
      </c>
      <c r="N361">
        <f t="shared" si="52"/>
        <v>0.95132392579673353</v>
      </c>
      <c r="O361">
        <f t="shared" si="53"/>
        <v>5.7936259526986317E-4</v>
      </c>
      <c r="P361">
        <f t="shared" si="54"/>
        <v>3.9458333333333335E-5</v>
      </c>
      <c r="T361">
        <f t="shared" si="60"/>
        <v>4.8553495000000003E-4</v>
      </c>
      <c r="U361">
        <f t="shared" si="61"/>
        <v>8.0922491666666675E-6</v>
      </c>
      <c r="W361">
        <f t="shared" si="62"/>
        <v>145.66355777275123</v>
      </c>
    </row>
    <row r="362" spans="1:23" x14ac:dyDescent="0.25">
      <c r="A362" s="70" t="s">
        <v>30</v>
      </c>
      <c r="B362" s="70">
        <v>96</v>
      </c>
      <c r="C362" s="118">
        <f>96-72</f>
        <v>24</v>
      </c>
      <c r="D362" s="120">
        <f t="shared" si="59"/>
        <v>1440</v>
      </c>
      <c r="E362" s="70" t="s">
        <v>71</v>
      </c>
      <c r="F362" s="70">
        <v>11</v>
      </c>
      <c r="G362" s="70">
        <v>15</v>
      </c>
      <c r="H362" s="70" t="s">
        <v>72</v>
      </c>
      <c r="I362" s="70">
        <v>1.452E-2</v>
      </c>
      <c r="J362" s="70">
        <v>625</v>
      </c>
      <c r="K362" s="70">
        <f t="shared" si="55"/>
        <v>4.64775E-3</v>
      </c>
      <c r="L362">
        <f t="shared" si="56"/>
        <v>6.2500000000000001E-4</v>
      </c>
      <c r="M362">
        <f t="shared" ref="M362:M401" si="63">(L362-L2)/B362</f>
        <v>-1.5625000000000041E-7</v>
      </c>
      <c r="N362">
        <f t="shared" si="52"/>
        <v>1.0330578512396693</v>
      </c>
      <c r="O362">
        <f t="shared" si="53"/>
        <v>-6.6583394792224114E-6</v>
      </c>
      <c r="P362">
        <f t="shared" si="54"/>
        <v>-7.0833333333333252E-7</v>
      </c>
      <c r="T362">
        <f t="shared" si="60"/>
        <v>1.9365625000000001E-4</v>
      </c>
      <c r="U362">
        <f t="shared" si="61"/>
        <v>3.2276041666666665E-6</v>
      </c>
      <c r="W362">
        <f t="shared" si="62"/>
        <v>58.098100579431723</v>
      </c>
    </row>
    <row r="363" spans="1:23" x14ac:dyDescent="0.25">
      <c r="A363" s="70" t="s">
        <v>30</v>
      </c>
      <c r="B363" s="70">
        <v>96</v>
      </c>
      <c r="C363" s="118">
        <f t="shared" ref="C363:C401" si="64">96-72</f>
        <v>24</v>
      </c>
      <c r="D363" s="120">
        <f t="shared" si="59"/>
        <v>1440</v>
      </c>
      <c r="E363" s="70" t="s">
        <v>70</v>
      </c>
      <c r="F363" s="70">
        <v>11</v>
      </c>
      <c r="G363" s="70">
        <v>150</v>
      </c>
      <c r="H363" s="70" t="s">
        <v>72</v>
      </c>
      <c r="I363" s="70">
        <v>1.2870000000000001E-2</v>
      </c>
      <c r="J363" s="70">
        <v>944</v>
      </c>
      <c r="K363" s="70">
        <f t="shared" si="55"/>
        <v>7.0199616000000001E-3</v>
      </c>
      <c r="L363">
        <f t="shared" si="56"/>
        <v>9.4399999999999996E-4</v>
      </c>
      <c r="M363">
        <f t="shared" si="63"/>
        <v>2.0416666666666665E-6</v>
      </c>
      <c r="N363">
        <f t="shared" ref="N363:N426" si="65">0.015/I363</f>
        <v>1.1655011655011653</v>
      </c>
      <c r="O363">
        <f t="shared" ref="O363:O426" si="66">N363*O$2*M363</f>
        <v>9.8156443878314381E-5</v>
      </c>
      <c r="P363">
        <f t="shared" ref="P363:P426" si="67">(L363-L323)/(B363-B323)</f>
        <v>-6.2499999999999986E-6</v>
      </c>
      <c r="T363">
        <f t="shared" si="60"/>
        <v>2.924984E-4</v>
      </c>
      <c r="U363">
        <f t="shared" si="61"/>
        <v>4.8749733333333334E-6</v>
      </c>
      <c r="W363">
        <f t="shared" si="62"/>
        <v>87.751371115173669</v>
      </c>
    </row>
    <row r="364" spans="1:23" x14ac:dyDescent="0.25">
      <c r="A364" s="70" t="s">
        <v>30</v>
      </c>
      <c r="B364" s="70">
        <v>96</v>
      </c>
      <c r="C364" s="118">
        <f t="shared" si="64"/>
        <v>24</v>
      </c>
      <c r="D364" s="120">
        <f t="shared" si="59"/>
        <v>1440</v>
      </c>
      <c r="E364" s="70" t="s">
        <v>66</v>
      </c>
      <c r="F364" s="70">
        <v>13</v>
      </c>
      <c r="G364" s="70">
        <v>15</v>
      </c>
      <c r="H364" s="70" t="s">
        <v>72</v>
      </c>
      <c r="I364" s="70">
        <v>1.13875E-2</v>
      </c>
      <c r="J364" s="70">
        <v>728</v>
      </c>
      <c r="K364" s="70">
        <f t="shared" si="55"/>
        <v>5.4136992000000011E-3</v>
      </c>
      <c r="L364">
        <f t="shared" si="56"/>
        <v>7.2800000000000002E-4</v>
      </c>
      <c r="M364">
        <f t="shared" si="63"/>
        <v>8.5416666666666714E-7</v>
      </c>
      <c r="N364">
        <f t="shared" si="65"/>
        <v>1.3172338090010975</v>
      </c>
      <c r="O364">
        <f t="shared" si="66"/>
        <v>4.6411622788387003E-5</v>
      </c>
      <c r="P364">
        <f t="shared" si="67"/>
        <v>-1.1250000000000002E-6</v>
      </c>
      <c r="T364">
        <f t="shared" si="60"/>
        <v>2.2557080000000005E-4</v>
      </c>
      <c r="U364">
        <f t="shared" si="61"/>
        <v>3.7595133333333339E-6</v>
      </c>
      <c r="W364">
        <f t="shared" si="62"/>
        <v>67.672667554922072</v>
      </c>
    </row>
    <row r="365" spans="1:23" x14ac:dyDescent="0.25">
      <c r="A365" s="70" t="s">
        <v>30</v>
      </c>
      <c r="B365" s="70">
        <v>96</v>
      </c>
      <c r="C365" s="118">
        <f t="shared" si="64"/>
        <v>24</v>
      </c>
      <c r="D365" s="120">
        <f t="shared" si="59"/>
        <v>1440</v>
      </c>
      <c r="E365" s="70" t="s">
        <v>65</v>
      </c>
      <c r="F365" s="70">
        <v>13</v>
      </c>
      <c r="G365" s="70">
        <v>150</v>
      </c>
      <c r="H365" s="70" t="s">
        <v>72</v>
      </c>
      <c r="I365" s="70">
        <v>1.7704999999999999E-2</v>
      </c>
      <c r="J365" s="70">
        <v>1131</v>
      </c>
      <c r="K365" s="70">
        <f t="shared" si="55"/>
        <v>8.4105684000000003E-3</v>
      </c>
      <c r="L365">
        <f t="shared" si="56"/>
        <v>1.1310000000000001E-3</v>
      </c>
      <c r="M365">
        <f t="shared" si="63"/>
        <v>4.0729166666666671E-6</v>
      </c>
      <c r="N365">
        <f t="shared" si="65"/>
        <v>0.84721829991527819</v>
      </c>
      <c r="O365">
        <f t="shared" si="66"/>
        <v>1.4233841247172696E-4</v>
      </c>
      <c r="P365">
        <f t="shared" si="67"/>
        <v>-1.1083333333333331E-5</v>
      </c>
      <c r="T365">
        <f t="shared" si="60"/>
        <v>3.5044035E-4</v>
      </c>
      <c r="U365">
        <f t="shared" si="61"/>
        <v>5.8406725000000004E-6</v>
      </c>
      <c r="W365">
        <f t="shared" si="62"/>
        <v>105.13432280853965</v>
      </c>
    </row>
    <row r="366" spans="1:23" x14ac:dyDescent="0.25">
      <c r="A366" s="70" t="s">
        <v>30</v>
      </c>
      <c r="B366" s="70">
        <v>96</v>
      </c>
      <c r="C366" s="118">
        <f t="shared" si="64"/>
        <v>24</v>
      </c>
      <c r="D366" s="120">
        <f t="shared" si="59"/>
        <v>1440</v>
      </c>
      <c r="E366" s="70" t="s">
        <v>7</v>
      </c>
      <c r="F366" s="70">
        <v>26</v>
      </c>
      <c r="G366" s="70">
        <v>15</v>
      </c>
      <c r="H366" s="70" t="s">
        <v>72</v>
      </c>
      <c r="I366" s="70">
        <v>1.5352500000000003E-2</v>
      </c>
      <c r="J366" s="70">
        <v>668</v>
      </c>
      <c r="K366" s="70">
        <f t="shared" si="55"/>
        <v>4.9675151999999997E-3</v>
      </c>
      <c r="L366">
        <f t="shared" si="56"/>
        <v>6.6799999999999997E-4</v>
      </c>
      <c r="M366">
        <f t="shared" si="63"/>
        <v>4.6875000000000012E-7</v>
      </c>
      <c r="N366">
        <f t="shared" si="65"/>
        <v>0.97703957010258891</v>
      </c>
      <c r="O366">
        <f t="shared" si="66"/>
        <v>1.8891859157461486E-5</v>
      </c>
      <c r="P366">
        <f t="shared" si="67"/>
        <v>-3.3333333333333329E-6</v>
      </c>
      <c r="T366">
        <f t="shared" si="60"/>
        <v>2.0697979999999999E-4</v>
      </c>
      <c r="U366">
        <f t="shared" si="61"/>
        <v>3.4496633333333329E-6</v>
      </c>
      <c r="W366">
        <f t="shared" si="62"/>
        <v>62.095249899296626</v>
      </c>
    </row>
    <row r="367" spans="1:23" x14ac:dyDescent="0.25">
      <c r="A367" s="70" t="s">
        <v>30</v>
      </c>
      <c r="B367" s="70">
        <v>96</v>
      </c>
      <c r="C367" s="118">
        <f t="shared" si="64"/>
        <v>24</v>
      </c>
      <c r="D367" s="120">
        <f t="shared" si="59"/>
        <v>1440</v>
      </c>
      <c r="E367" s="70" t="s">
        <v>69</v>
      </c>
      <c r="F367" s="70">
        <v>26</v>
      </c>
      <c r="G367" s="70">
        <v>150</v>
      </c>
      <c r="H367" s="70" t="s">
        <v>72</v>
      </c>
      <c r="I367" s="70">
        <v>2.1547500000000001E-2</v>
      </c>
      <c r="J367" s="70">
        <v>625</v>
      </c>
      <c r="K367" s="70">
        <f t="shared" si="55"/>
        <v>4.64775E-3</v>
      </c>
      <c r="L367">
        <f t="shared" si="56"/>
        <v>6.2500000000000001E-4</v>
      </c>
      <c r="M367">
        <f t="shared" si="63"/>
        <v>-9.5833333333333298E-7</v>
      </c>
      <c r="N367">
        <f t="shared" si="65"/>
        <v>0.69613644274277753</v>
      </c>
      <c r="O367">
        <f t="shared" si="66"/>
        <v>-2.7518973461498052E-5</v>
      </c>
      <c r="P367">
        <f t="shared" si="67"/>
        <v>-2.0833333333333343E-6</v>
      </c>
      <c r="T367">
        <f t="shared" si="60"/>
        <v>1.9365625000000001E-4</v>
      </c>
      <c r="U367">
        <f t="shared" si="61"/>
        <v>3.2276041666666665E-6</v>
      </c>
      <c r="W367">
        <f t="shared" si="62"/>
        <v>58.098100579431723</v>
      </c>
    </row>
    <row r="368" spans="1:23" x14ac:dyDescent="0.25">
      <c r="A368" s="70" t="s">
        <v>30</v>
      </c>
      <c r="B368" s="70">
        <v>96</v>
      </c>
      <c r="C368" s="118">
        <f t="shared" si="64"/>
        <v>24</v>
      </c>
      <c r="D368" s="120">
        <f t="shared" si="59"/>
        <v>1440</v>
      </c>
      <c r="E368" s="70" t="s">
        <v>68</v>
      </c>
      <c r="F368" s="70">
        <v>34</v>
      </c>
      <c r="G368" s="70">
        <v>15</v>
      </c>
      <c r="H368" s="70" t="s">
        <v>72</v>
      </c>
      <c r="I368" s="70">
        <v>1.10525E-2</v>
      </c>
      <c r="J368" s="70">
        <v>649</v>
      </c>
      <c r="K368" s="70">
        <f t="shared" si="55"/>
        <v>4.8262236000000003E-3</v>
      </c>
      <c r="L368">
        <f t="shared" si="56"/>
        <v>6.4899999999999995E-4</v>
      </c>
      <c r="M368">
        <f t="shared" si="63"/>
        <v>-4.6875000000000012E-7</v>
      </c>
      <c r="N368">
        <f t="shared" si="65"/>
        <v>1.3571590137977834</v>
      </c>
      <c r="O368">
        <f t="shared" si="66"/>
        <v>-2.6241779481106318E-5</v>
      </c>
      <c r="P368">
        <f t="shared" si="67"/>
        <v>-9.5833333333333404E-7</v>
      </c>
      <c r="T368">
        <f t="shared" si="60"/>
        <v>2.0109265000000002E-4</v>
      </c>
      <c r="U368">
        <f t="shared" si="61"/>
        <v>3.3515441666666669E-6</v>
      </c>
      <c r="W368">
        <f t="shared" si="62"/>
        <v>60.329067641681903</v>
      </c>
    </row>
    <row r="369" spans="1:23" x14ac:dyDescent="0.25">
      <c r="A369" s="70" t="s">
        <v>30</v>
      </c>
      <c r="B369" s="70">
        <v>96</v>
      </c>
      <c r="C369" s="118">
        <f t="shared" si="64"/>
        <v>24</v>
      </c>
      <c r="D369" s="120">
        <f t="shared" si="59"/>
        <v>1440</v>
      </c>
      <c r="E369" s="70" t="s">
        <v>67</v>
      </c>
      <c r="F369" s="70">
        <v>34</v>
      </c>
      <c r="G369" s="70">
        <v>150</v>
      </c>
      <c r="H369" s="70" t="s">
        <v>72</v>
      </c>
      <c r="I369" s="70">
        <v>1.0512499999999998E-2</v>
      </c>
      <c r="J369" s="70">
        <v>631</v>
      </c>
      <c r="K369" s="70">
        <f t="shared" si="55"/>
        <v>4.6923683999999998E-3</v>
      </c>
      <c r="L369">
        <f t="shared" si="56"/>
        <v>6.3100000000000005E-4</v>
      </c>
      <c r="M369">
        <f t="shared" si="63"/>
        <v>-5.4166666666666632E-7</v>
      </c>
      <c r="N369">
        <f t="shared" si="65"/>
        <v>1.4268727705112965</v>
      </c>
      <c r="O369">
        <f t="shared" si="66"/>
        <v>-3.1881491179656439E-5</v>
      </c>
      <c r="P369">
        <f t="shared" si="67"/>
        <v>-8.7499999999999872E-7</v>
      </c>
      <c r="T369">
        <f t="shared" si="60"/>
        <v>1.9551534999999998E-4</v>
      </c>
      <c r="U369">
        <f t="shared" si="61"/>
        <v>3.2585891666666665E-6</v>
      </c>
      <c r="W369">
        <f t="shared" si="62"/>
        <v>58.655842344994269</v>
      </c>
    </row>
    <row r="370" spans="1:23" x14ac:dyDescent="0.25">
      <c r="A370" s="70" t="s">
        <v>30</v>
      </c>
      <c r="B370" s="70">
        <v>96</v>
      </c>
      <c r="C370" s="118">
        <f t="shared" si="64"/>
        <v>24</v>
      </c>
      <c r="D370" s="120">
        <f t="shared" si="59"/>
        <v>1440</v>
      </c>
      <c r="E370" s="70" t="s">
        <v>64</v>
      </c>
      <c r="F370" s="70">
        <v>52</v>
      </c>
      <c r="G370" s="70">
        <v>15</v>
      </c>
      <c r="H370" s="70" t="s">
        <v>72</v>
      </c>
      <c r="I370" s="70">
        <v>1.0069999999999997E-2</v>
      </c>
      <c r="J370" s="70">
        <v>627</v>
      </c>
      <c r="K370" s="70">
        <f t="shared" si="55"/>
        <v>4.6626228000000011E-3</v>
      </c>
      <c r="L370">
        <f t="shared" si="56"/>
        <v>6.2699999999999995E-4</v>
      </c>
      <c r="M370">
        <f t="shared" si="63"/>
        <v>7.0833333333333252E-7</v>
      </c>
      <c r="N370">
        <f t="shared" si="65"/>
        <v>1.4895729890764651</v>
      </c>
      <c r="O370">
        <f t="shared" si="66"/>
        <v>4.352319144789816E-5</v>
      </c>
      <c r="P370">
        <f t="shared" si="67"/>
        <v>-7.1250000000000012E-6</v>
      </c>
      <c r="T370">
        <f t="shared" si="60"/>
        <v>1.9427595000000005E-4</v>
      </c>
      <c r="U370">
        <f t="shared" si="61"/>
        <v>3.237932500000001E-6</v>
      </c>
      <c r="W370">
        <f t="shared" si="62"/>
        <v>58.284014501285903</v>
      </c>
    </row>
    <row r="371" spans="1:23" x14ac:dyDescent="0.25">
      <c r="A371" s="70" t="s">
        <v>30</v>
      </c>
      <c r="B371" s="70">
        <v>96</v>
      </c>
      <c r="C371" s="118">
        <f t="shared" si="64"/>
        <v>24</v>
      </c>
      <c r="D371" s="120">
        <f t="shared" si="59"/>
        <v>1440</v>
      </c>
      <c r="E371" s="70" t="s">
        <v>63</v>
      </c>
      <c r="F371" s="70">
        <v>52</v>
      </c>
      <c r="G371" s="70">
        <v>150</v>
      </c>
      <c r="H371" s="70" t="s">
        <v>72</v>
      </c>
      <c r="I371" s="70">
        <v>1.5767500000000004E-2</v>
      </c>
      <c r="J371" s="70">
        <v>1060</v>
      </c>
      <c r="K371" s="70">
        <f t="shared" si="55"/>
        <v>7.8825839999999998E-3</v>
      </c>
      <c r="L371">
        <f t="shared" si="56"/>
        <v>1.06E-3</v>
      </c>
      <c r="M371">
        <f t="shared" si="63"/>
        <v>4.8541666666666658E-6</v>
      </c>
      <c r="N371">
        <f t="shared" si="65"/>
        <v>0.95132392579673353</v>
      </c>
      <c r="O371">
        <f t="shared" si="66"/>
        <v>1.904865729509098E-4</v>
      </c>
      <c r="P371">
        <f t="shared" si="67"/>
        <v>-7.4166666666666662E-6</v>
      </c>
      <c r="T371">
        <f t="shared" si="60"/>
        <v>3.2844100000000001E-4</v>
      </c>
      <c r="U371">
        <f t="shared" si="61"/>
        <v>5.4740166666666663E-6</v>
      </c>
      <c r="W371">
        <f t="shared" si="62"/>
        <v>98.534378582716201</v>
      </c>
    </row>
    <row r="372" spans="1:23" x14ac:dyDescent="0.25">
      <c r="A372" s="70" t="s">
        <v>30</v>
      </c>
      <c r="B372" s="70">
        <v>96</v>
      </c>
      <c r="C372" s="118">
        <f t="shared" si="64"/>
        <v>24</v>
      </c>
      <c r="D372" s="120">
        <f t="shared" si="59"/>
        <v>1440</v>
      </c>
      <c r="E372" s="70" t="s">
        <v>71</v>
      </c>
      <c r="F372" s="70">
        <v>11</v>
      </c>
      <c r="G372" s="70">
        <v>15</v>
      </c>
      <c r="H372" s="70" t="s">
        <v>74</v>
      </c>
      <c r="I372" s="70">
        <v>1.452E-2</v>
      </c>
      <c r="J372" s="70">
        <v>616</v>
      </c>
      <c r="K372" s="70">
        <f t="shared" si="55"/>
        <v>4.5808224000000002E-3</v>
      </c>
      <c r="L372">
        <f t="shared" si="56"/>
        <v>6.1600000000000001E-4</v>
      </c>
      <c r="M372">
        <f t="shared" si="63"/>
        <v>9.4791666666666708E-7</v>
      </c>
      <c r="N372">
        <f t="shared" si="65"/>
        <v>1.0330578512396693</v>
      </c>
      <c r="O372">
        <f t="shared" si="66"/>
        <v>4.0393926173949204E-5</v>
      </c>
      <c r="P372">
        <f t="shared" si="67"/>
        <v>5.0833333333333352E-6</v>
      </c>
      <c r="T372">
        <f t="shared" si="60"/>
        <v>1.9086760000000002E-4</v>
      </c>
      <c r="U372">
        <f t="shared" si="61"/>
        <v>3.1811266666666669E-6</v>
      </c>
      <c r="W372">
        <f t="shared" si="62"/>
        <v>57.261487931087906</v>
      </c>
    </row>
    <row r="373" spans="1:23" x14ac:dyDescent="0.25">
      <c r="A373" s="70" t="s">
        <v>30</v>
      </c>
      <c r="B373" s="70">
        <v>96</v>
      </c>
      <c r="C373" s="118">
        <f t="shared" si="64"/>
        <v>24</v>
      </c>
      <c r="D373" s="120">
        <f t="shared" si="59"/>
        <v>1440</v>
      </c>
      <c r="E373" s="70" t="s">
        <v>70</v>
      </c>
      <c r="F373" s="70">
        <v>11</v>
      </c>
      <c r="G373" s="70">
        <v>150</v>
      </c>
      <c r="H373" s="70" t="s">
        <v>74</v>
      </c>
      <c r="I373" s="70">
        <v>1.2870000000000001E-2</v>
      </c>
      <c r="J373" s="70">
        <v>559</v>
      </c>
      <c r="K373" s="70">
        <f t="shared" si="55"/>
        <v>4.1569476000000005E-3</v>
      </c>
      <c r="L373">
        <f t="shared" si="56"/>
        <v>5.5900000000000004E-4</v>
      </c>
      <c r="M373">
        <f t="shared" si="63"/>
        <v>8.1250000000000059E-7</v>
      </c>
      <c r="N373">
        <f t="shared" si="65"/>
        <v>1.1655011655011653</v>
      </c>
      <c r="O373">
        <f t="shared" si="66"/>
        <v>3.9062258278104734E-5</v>
      </c>
      <c r="P373">
        <f t="shared" si="67"/>
        <v>3.333333333333369E-7</v>
      </c>
      <c r="T373">
        <f t="shared" si="60"/>
        <v>1.7320615000000002E-4</v>
      </c>
      <c r="U373">
        <f t="shared" si="61"/>
        <v>2.8867691666666668E-6</v>
      </c>
      <c r="W373">
        <f t="shared" si="62"/>
        <v>51.96294115824373</v>
      </c>
    </row>
    <row r="374" spans="1:23" x14ac:dyDescent="0.25">
      <c r="A374" s="70" t="s">
        <v>30</v>
      </c>
      <c r="B374" s="70">
        <v>96</v>
      </c>
      <c r="C374" s="118">
        <f t="shared" si="64"/>
        <v>24</v>
      </c>
      <c r="D374" s="120">
        <f t="shared" si="59"/>
        <v>1440</v>
      </c>
      <c r="E374" s="70" t="s">
        <v>66</v>
      </c>
      <c r="F374" s="70">
        <v>13</v>
      </c>
      <c r="G374" s="70">
        <v>15</v>
      </c>
      <c r="H374" s="70" t="s">
        <v>74</v>
      </c>
      <c r="I374" s="70">
        <v>1.13875E-2</v>
      </c>
      <c r="J374" s="70">
        <v>521</v>
      </c>
      <c r="K374" s="70">
        <f t="shared" si="55"/>
        <v>3.8743643999999996E-3</v>
      </c>
      <c r="L374">
        <f t="shared" si="56"/>
        <v>5.2099999999999998E-4</v>
      </c>
      <c r="M374">
        <f t="shared" si="63"/>
        <v>1.041666666666692E-8</v>
      </c>
      <c r="N374">
        <f t="shared" si="65"/>
        <v>1.3172338090010975</v>
      </c>
      <c r="O374">
        <f t="shared" si="66"/>
        <v>5.6599539985839155E-7</v>
      </c>
      <c r="P374">
        <f t="shared" si="67"/>
        <v>1.0833333333333326E-6</v>
      </c>
      <c r="T374">
        <f t="shared" si="60"/>
        <v>1.6143184999999998E-4</v>
      </c>
      <c r="U374">
        <f t="shared" si="61"/>
        <v>2.6905308333333331E-6</v>
      </c>
      <c r="W374">
        <f t="shared" si="62"/>
        <v>48.430576643014291</v>
      </c>
    </row>
    <row r="375" spans="1:23" x14ac:dyDescent="0.25">
      <c r="A375" s="70" t="s">
        <v>30</v>
      </c>
      <c r="B375" s="70">
        <v>96</v>
      </c>
      <c r="C375" s="118">
        <f t="shared" si="64"/>
        <v>24</v>
      </c>
      <c r="D375" s="120">
        <f t="shared" si="59"/>
        <v>1440</v>
      </c>
      <c r="E375" s="70" t="s">
        <v>65</v>
      </c>
      <c r="F375" s="70">
        <v>13</v>
      </c>
      <c r="G375" s="70">
        <v>150</v>
      </c>
      <c r="H375" s="70" t="s">
        <v>74</v>
      </c>
      <c r="I375" s="70">
        <v>1.7704999999999999E-2</v>
      </c>
      <c r="J375" s="70">
        <v>543</v>
      </c>
      <c r="K375" s="70">
        <f t="shared" si="55"/>
        <v>4.0379651999999993E-3</v>
      </c>
      <c r="L375">
        <f t="shared" si="56"/>
        <v>5.4299999999999997E-4</v>
      </c>
      <c r="M375">
        <f t="shared" si="63"/>
        <v>1.041666666666692E-8</v>
      </c>
      <c r="N375">
        <f t="shared" si="65"/>
        <v>0.84721829991527819</v>
      </c>
      <c r="O375">
        <f t="shared" si="66"/>
        <v>3.6403686054150998E-7</v>
      </c>
      <c r="P375">
        <f t="shared" si="67"/>
        <v>-2.7916666666666669E-6</v>
      </c>
      <c r="T375">
        <f t="shared" si="60"/>
        <v>1.6824854999999996E-4</v>
      </c>
      <c r="U375">
        <f t="shared" si="61"/>
        <v>2.8041424999999996E-6</v>
      </c>
      <c r="W375">
        <f t="shared" si="62"/>
        <v>50.475629783410277</v>
      </c>
    </row>
    <row r="376" spans="1:23" x14ac:dyDescent="0.25">
      <c r="A376" s="70" t="s">
        <v>30</v>
      </c>
      <c r="B376" s="70">
        <v>96</v>
      </c>
      <c r="C376" s="118">
        <f t="shared" si="64"/>
        <v>24</v>
      </c>
      <c r="D376" s="120">
        <f t="shared" si="59"/>
        <v>1440</v>
      </c>
      <c r="E376" s="70" t="s">
        <v>7</v>
      </c>
      <c r="F376" s="70">
        <v>26</v>
      </c>
      <c r="G376" s="70">
        <v>15</v>
      </c>
      <c r="H376" s="70" t="s">
        <v>74</v>
      </c>
      <c r="I376" s="70">
        <v>1.5352500000000003E-2</v>
      </c>
      <c r="J376" s="70">
        <v>570</v>
      </c>
      <c r="K376" s="70">
        <f t="shared" si="55"/>
        <v>4.2387480000000005E-3</v>
      </c>
      <c r="L376">
        <f t="shared" si="56"/>
        <v>5.6999999999999998E-4</v>
      </c>
      <c r="M376">
        <f t="shared" si="63"/>
        <v>7.3958333333333328E-7</v>
      </c>
      <c r="N376">
        <f t="shared" si="65"/>
        <v>0.97703957010258891</v>
      </c>
      <c r="O376">
        <f t="shared" si="66"/>
        <v>2.9807155559550336E-5</v>
      </c>
      <c r="P376">
        <f t="shared" si="67"/>
        <v>8.3333333333330837E-8</v>
      </c>
      <c r="T376">
        <f t="shared" si="60"/>
        <v>1.7661450000000002E-4</v>
      </c>
      <c r="U376">
        <f t="shared" si="61"/>
        <v>2.9435750000000004E-6</v>
      </c>
      <c r="W376">
        <f t="shared" si="62"/>
        <v>52.985467728441733</v>
      </c>
    </row>
    <row r="377" spans="1:23" x14ac:dyDescent="0.25">
      <c r="A377" s="70" t="s">
        <v>30</v>
      </c>
      <c r="B377" s="70">
        <v>96</v>
      </c>
      <c r="C377" s="118">
        <f t="shared" si="64"/>
        <v>24</v>
      </c>
      <c r="D377" s="120">
        <f t="shared" si="59"/>
        <v>1440</v>
      </c>
      <c r="E377" s="70" t="s">
        <v>69</v>
      </c>
      <c r="F377" s="70">
        <v>26</v>
      </c>
      <c r="G377" s="70">
        <v>150</v>
      </c>
      <c r="H377" s="70" t="s">
        <v>74</v>
      </c>
      <c r="I377" s="70">
        <v>2.1547500000000001E-2</v>
      </c>
      <c r="J377" s="70">
        <v>625</v>
      </c>
      <c r="K377" s="70">
        <f t="shared" si="55"/>
        <v>4.64775E-3</v>
      </c>
      <c r="L377">
        <f t="shared" si="56"/>
        <v>6.2500000000000001E-4</v>
      </c>
      <c r="M377">
        <f t="shared" si="63"/>
        <v>1.4375E-6</v>
      </c>
      <c r="N377">
        <f t="shared" si="65"/>
        <v>0.69613644274277753</v>
      </c>
      <c r="O377">
        <f t="shared" si="66"/>
        <v>4.1278460192247096E-5</v>
      </c>
      <c r="P377">
        <f t="shared" si="67"/>
        <v>1.5416666666666681E-6</v>
      </c>
      <c r="T377">
        <f t="shared" si="60"/>
        <v>1.9365625000000001E-4</v>
      </c>
      <c r="U377">
        <f t="shared" si="61"/>
        <v>3.2276041666666665E-6</v>
      </c>
      <c r="W377">
        <f t="shared" si="62"/>
        <v>58.098100579431723</v>
      </c>
    </row>
    <row r="378" spans="1:23" x14ac:dyDescent="0.25">
      <c r="A378" s="70" t="s">
        <v>30</v>
      </c>
      <c r="B378" s="70">
        <v>96</v>
      </c>
      <c r="C378" s="118">
        <f t="shared" si="64"/>
        <v>24</v>
      </c>
      <c r="D378" s="120">
        <f t="shared" si="59"/>
        <v>1440</v>
      </c>
      <c r="E378" s="70" t="s">
        <v>68</v>
      </c>
      <c r="F378" s="70">
        <v>34</v>
      </c>
      <c r="G378" s="70">
        <v>15</v>
      </c>
      <c r="H378" s="70" t="s">
        <v>74</v>
      </c>
      <c r="I378" s="70">
        <v>1.10525E-2</v>
      </c>
      <c r="J378" s="70">
        <v>618</v>
      </c>
      <c r="K378" s="70">
        <f t="shared" si="55"/>
        <v>4.5956951999999995E-3</v>
      </c>
      <c r="L378">
        <f t="shared" si="56"/>
        <v>6.1799999999999995E-4</v>
      </c>
      <c r="M378">
        <f t="shared" si="63"/>
        <v>1.0833333333333326E-6</v>
      </c>
      <c r="N378">
        <f t="shared" si="65"/>
        <v>1.3571590137977834</v>
      </c>
      <c r="O378">
        <f t="shared" si="66"/>
        <v>6.0647668134112324E-5</v>
      </c>
      <c r="P378">
        <f t="shared" si="67"/>
        <v>3.1666666666666667E-6</v>
      </c>
      <c r="T378">
        <f t="shared" si="60"/>
        <v>1.9148729999999997E-4</v>
      </c>
      <c r="U378">
        <f t="shared" si="61"/>
        <v>3.1914549999999997E-6</v>
      </c>
      <c r="W378">
        <f t="shared" si="62"/>
        <v>57.447401852942093</v>
      </c>
    </row>
    <row r="379" spans="1:23" x14ac:dyDescent="0.25">
      <c r="A379" s="70" t="s">
        <v>30</v>
      </c>
      <c r="B379" s="70">
        <v>96</v>
      </c>
      <c r="C379" s="118">
        <f t="shared" si="64"/>
        <v>24</v>
      </c>
      <c r="D379" s="120">
        <f t="shared" si="59"/>
        <v>1440</v>
      </c>
      <c r="E379" s="70" t="s">
        <v>67</v>
      </c>
      <c r="F379" s="70">
        <v>34</v>
      </c>
      <c r="G379" s="70">
        <v>150</v>
      </c>
      <c r="H379" s="70" t="s">
        <v>74</v>
      </c>
      <c r="I379" s="70">
        <v>1.0512499999999998E-2</v>
      </c>
      <c r="J379" s="70">
        <v>594</v>
      </c>
      <c r="K379" s="70">
        <f t="shared" si="55"/>
        <v>4.4172216000000009E-3</v>
      </c>
      <c r="L379">
        <f t="shared" si="56"/>
        <v>5.9400000000000002E-4</v>
      </c>
      <c r="M379">
        <f t="shared" si="63"/>
        <v>9.3750000000000024E-7</v>
      </c>
      <c r="N379">
        <f t="shared" si="65"/>
        <v>1.4268727705112965</v>
      </c>
      <c r="O379">
        <f t="shared" si="66"/>
        <v>5.517950396479004E-5</v>
      </c>
      <c r="P379">
        <f t="shared" si="67"/>
        <v>-2.0833333333333389E-7</v>
      </c>
      <c r="T379">
        <f t="shared" si="60"/>
        <v>1.8405090000000004E-4</v>
      </c>
      <c r="U379">
        <f t="shared" si="61"/>
        <v>3.0675150000000005E-6</v>
      </c>
      <c r="W379">
        <f t="shared" si="62"/>
        <v>55.216434790691906</v>
      </c>
    </row>
    <row r="380" spans="1:23" x14ac:dyDescent="0.25">
      <c r="A380" s="70" t="s">
        <v>30</v>
      </c>
      <c r="B380" s="70">
        <v>96</v>
      </c>
      <c r="C380" s="118">
        <f t="shared" si="64"/>
        <v>24</v>
      </c>
      <c r="D380" s="120">
        <f t="shared" si="59"/>
        <v>1440</v>
      </c>
      <c r="E380" s="70" t="s">
        <v>64</v>
      </c>
      <c r="F380" s="70">
        <v>52</v>
      </c>
      <c r="G380" s="70">
        <v>15</v>
      </c>
      <c r="H380" s="70" t="s">
        <v>74</v>
      </c>
      <c r="I380" s="70">
        <v>1.0069999999999997E-2</v>
      </c>
      <c r="J380" s="70">
        <v>538</v>
      </c>
      <c r="K380" s="70">
        <f t="shared" si="55"/>
        <v>4.0007832E-3</v>
      </c>
      <c r="L380">
        <f t="shared" si="56"/>
        <v>5.3799999999999996E-4</v>
      </c>
      <c r="M380">
        <f t="shared" si="63"/>
        <v>9.0624999999999948E-7</v>
      </c>
      <c r="N380">
        <f t="shared" si="65"/>
        <v>1.4895729890764651</v>
      </c>
      <c r="O380">
        <f t="shared" si="66"/>
        <v>5.5684083175987383E-5</v>
      </c>
      <c r="P380">
        <f t="shared" si="67"/>
        <v>5.8333333333332948E-7</v>
      </c>
      <c r="T380">
        <f t="shared" si="60"/>
        <v>1.6669929999999999E-4</v>
      </c>
      <c r="U380">
        <f t="shared" si="61"/>
        <v>2.7783216666666668E-6</v>
      </c>
      <c r="W380">
        <f t="shared" si="62"/>
        <v>50.010844978774827</v>
      </c>
    </row>
    <row r="381" spans="1:23" x14ac:dyDescent="0.25">
      <c r="A381" s="70" t="s">
        <v>30</v>
      </c>
      <c r="B381" s="70">
        <v>96</v>
      </c>
      <c r="C381" s="118">
        <f t="shared" si="64"/>
        <v>24</v>
      </c>
      <c r="D381" s="120">
        <f t="shared" si="59"/>
        <v>1440</v>
      </c>
      <c r="E381" s="70" t="s">
        <v>63</v>
      </c>
      <c r="F381" s="70">
        <v>52</v>
      </c>
      <c r="G381" s="70">
        <v>150</v>
      </c>
      <c r="H381" s="70" t="s">
        <v>74</v>
      </c>
      <c r="I381" s="70">
        <v>1.5767500000000004E-2</v>
      </c>
      <c r="J381" s="70">
        <v>538</v>
      </c>
      <c r="K381" s="70">
        <f t="shared" si="55"/>
        <v>4.0007832E-3</v>
      </c>
      <c r="L381">
        <f t="shared" si="56"/>
        <v>5.3799999999999996E-4</v>
      </c>
      <c r="M381">
        <f t="shared" si="63"/>
        <v>3.0208333333333275E-7</v>
      </c>
      <c r="N381">
        <f t="shared" si="65"/>
        <v>0.95132392579673353</v>
      </c>
      <c r="O381">
        <f t="shared" si="66"/>
        <v>1.1854314625700374E-5</v>
      </c>
      <c r="P381">
        <f t="shared" si="67"/>
        <v>1.0416666666666648E-6</v>
      </c>
      <c r="T381">
        <f t="shared" si="60"/>
        <v>1.6669929999999999E-4</v>
      </c>
      <c r="U381">
        <f t="shared" si="61"/>
        <v>2.7783216666666668E-6</v>
      </c>
      <c r="W381">
        <f t="shared" si="62"/>
        <v>50.010844978774827</v>
      </c>
    </row>
    <row r="382" spans="1:23" x14ac:dyDescent="0.25">
      <c r="A382" s="70" t="s">
        <v>30</v>
      </c>
      <c r="B382" s="70">
        <v>96</v>
      </c>
      <c r="C382" s="118">
        <f t="shared" si="64"/>
        <v>24</v>
      </c>
      <c r="D382" s="120">
        <f t="shared" si="59"/>
        <v>1440</v>
      </c>
      <c r="E382" s="70" t="s">
        <v>71</v>
      </c>
      <c r="F382" s="70">
        <v>11</v>
      </c>
      <c r="G382" s="70">
        <v>15</v>
      </c>
      <c r="H382" s="70" t="s">
        <v>92</v>
      </c>
      <c r="I382" s="70">
        <v>1.452E-2</v>
      </c>
      <c r="J382" s="70">
        <v>661</v>
      </c>
      <c r="K382" s="70">
        <f t="shared" si="55"/>
        <v>4.9154604000000001E-3</v>
      </c>
      <c r="L382">
        <f t="shared" si="56"/>
        <v>6.6100000000000002E-4</v>
      </c>
      <c r="M382">
        <f t="shared" si="63"/>
        <v>1.1666666666666668E-6</v>
      </c>
      <c r="N382">
        <f t="shared" si="65"/>
        <v>1.0330578512396693</v>
      </c>
      <c r="O382">
        <f t="shared" si="66"/>
        <v>4.9715601444860543E-5</v>
      </c>
      <c r="P382">
        <f t="shared" si="67"/>
        <v>-9.5833333333333404E-7</v>
      </c>
      <c r="T382">
        <f t="shared" si="60"/>
        <v>2.0481085E-4</v>
      </c>
      <c r="U382">
        <f t="shared" si="61"/>
        <v>3.4135141666666665E-6</v>
      </c>
      <c r="W382">
        <f t="shared" si="62"/>
        <v>61.444551172806989</v>
      </c>
    </row>
    <row r="383" spans="1:23" x14ac:dyDescent="0.25">
      <c r="A383" s="70" t="s">
        <v>30</v>
      </c>
      <c r="B383" s="70">
        <v>96</v>
      </c>
      <c r="C383" s="118">
        <f t="shared" si="64"/>
        <v>24</v>
      </c>
      <c r="D383" s="120">
        <f t="shared" si="59"/>
        <v>1440</v>
      </c>
      <c r="E383" s="70" t="s">
        <v>70</v>
      </c>
      <c r="F383" s="70">
        <v>11</v>
      </c>
      <c r="G383" s="70">
        <v>150</v>
      </c>
      <c r="H383" s="70" t="s">
        <v>92</v>
      </c>
      <c r="I383" s="70">
        <v>1.2870000000000001E-2</v>
      </c>
      <c r="J383" s="70">
        <v>834</v>
      </c>
      <c r="K383" s="70">
        <f t="shared" si="55"/>
        <v>6.2019575999999995E-3</v>
      </c>
      <c r="L383">
        <f t="shared" si="56"/>
        <v>8.34E-4</v>
      </c>
      <c r="M383">
        <f t="shared" si="63"/>
        <v>3.145833333333333E-6</v>
      </c>
      <c r="N383">
        <f t="shared" si="65"/>
        <v>1.1655011655011653</v>
      </c>
      <c r="O383">
        <f t="shared" si="66"/>
        <v>1.5124105128189256E-4</v>
      </c>
      <c r="P383">
        <f t="shared" si="67"/>
        <v>-7.7500000000000037E-6</v>
      </c>
      <c r="T383">
        <f t="shared" si="60"/>
        <v>2.5841489999999998E-4</v>
      </c>
      <c r="U383">
        <f t="shared" si="61"/>
        <v>4.3069149999999996E-6</v>
      </c>
      <c r="W383">
        <f t="shared" si="62"/>
        <v>77.52610541319369</v>
      </c>
    </row>
    <row r="384" spans="1:23" x14ac:dyDescent="0.25">
      <c r="A384" s="70" t="s">
        <v>30</v>
      </c>
      <c r="B384" s="70">
        <v>96</v>
      </c>
      <c r="C384" s="118">
        <f t="shared" si="64"/>
        <v>24</v>
      </c>
      <c r="D384" s="120">
        <f t="shared" si="59"/>
        <v>1440</v>
      </c>
      <c r="E384" s="70" t="s">
        <v>66</v>
      </c>
      <c r="F384" s="70">
        <v>13</v>
      </c>
      <c r="G384" s="70">
        <v>15</v>
      </c>
      <c r="H384" s="70" t="s">
        <v>92</v>
      </c>
      <c r="I384" s="70">
        <v>1.13875E-2</v>
      </c>
      <c r="J384" s="70">
        <v>667</v>
      </c>
      <c r="K384" s="70">
        <f t="shared" si="55"/>
        <v>4.9600788E-3</v>
      </c>
      <c r="L384">
        <f t="shared" si="56"/>
        <v>6.6699999999999995E-4</v>
      </c>
      <c r="M384">
        <f t="shared" si="63"/>
        <v>1.0729166666666656E-6</v>
      </c>
      <c r="N384">
        <f t="shared" si="65"/>
        <v>1.3172338090010975</v>
      </c>
      <c r="O384">
        <f t="shared" si="66"/>
        <v>5.8297526185412849E-5</v>
      </c>
      <c r="P384">
        <f t="shared" si="67"/>
        <v>-3.8333333333333362E-6</v>
      </c>
      <c r="T384">
        <f t="shared" si="60"/>
        <v>2.0666995000000001E-4</v>
      </c>
      <c r="U384">
        <f t="shared" si="61"/>
        <v>3.4444991666666666E-6</v>
      </c>
      <c r="W384">
        <f t="shared" si="62"/>
        <v>62.002292938369536</v>
      </c>
    </row>
    <row r="385" spans="1:23" x14ac:dyDescent="0.25">
      <c r="A385" s="70" t="s">
        <v>30</v>
      </c>
      <c r="B385" s="70">
        <v>96</v>
      </c>
      <c r="C385" s="118">
        <f t="shared" si="64"/>
        <v>24</v>
      </c>
      <c r="D385" s="120">
        <f t="shared" si="59"/>
        <v>1440</v>
      </c>
      <c r="E385" s="70" t="s">
        <v>65</v>
      </c>
      <c r="F385" s="70">
        <v>13</v>
      </c>
      <c r="G385" s="70">
        <v>150</v>
      </c>
      <c r="H385" s="70" t="s">
        <v>92</v>
      </c>
      <c r="I385" s="70">
        <v>1.7704999999999999E-2</v>
      </c>
      <c r="J385" s="70">
        <v>1202</v>
      </c>
      <c r="K385" s="70">
        <f t="shared" si="55"/>
        <v>8.9385528000000009E-3</v>
      </c>
      <c r="L385">
        <f t="shared" si="56"/>
        <v>1.2019999999999999E-3</v>
      </c>
      <c r="M385">
        <f t="shared" si="63"/>
        <v>6.6458333333333325E-6</v>
      </c>
      <c r="N385">
        <f t="shared" si="65"/>
        <v>0.84721829991527819</v>
      </c>
      <c r="O385">
        <f t="shared" si="66"/>
        <v>2.3225551702547769E-4</v>
      </c>
      <c r="P385">
        <f t="shared" si="67"/>
        <v>-1.5166666666666665E-5</v>
      </c>
      <c r="T385">
        <f t="shared" si="60"/>
        <v>3.7243970000000004E-4</v>
      </c>
      <c r="U385">
        <f t="shared" si="61"/>
        <v>6.2073283333333337E-6</v>
      </c>
      <c r="W385">
        <f t="shared" si="62"/>
        <v>111.73426703436309</v>
      </c>
    </row>
    <row r="386" spans="1:23" x14ac:dyDescent="0.25">
      <c r="A386" s="70" t="s">
        <v>30</v>
      </c>
      <c r="B386" s="70">
        <v>96</v>
      </c>
      <c r="C386" s="118">
        <f t="shared" si="64"/>
        <v>24</v>
      </c>
      <c r="D386" s="120">
        <f t="shared" si="59"/>
        <v>1440</v>
      </c>
      <c r="E386" s="70" t="s">
        <v>7</v>
      </c>
      <c r="F386" s="70">
        <v>26</v>
      </c>
      <c r="G386" s="70">
        <v>15</v>
      </c>
      <c r="H386" s="70" t="s">
        <v>92</v>
      </c>
      <c r="I386" s="70">
        <v>1.5352500000000003E-2</v>
      </c>
      <c r="J386" s="70">
        <v>628</v>
      </c>
      <c r="K386" s="70">
        <f t="shared" ref="K386:K449" si="68">0.6197*J386*12*(10^-6)</f>
        <v>4.6700591999999999E-3</v>
      </c>
      <c r="L386">
        <f t="shared" ref="L386:L449" si="69">J386/1000000</f>
        <v>6.2799999999999998E-4</v>
      </c>
      <c r="M386">
        <f t="shared" si="63"/>
        <v>7.8124999999999983E-7</v>
      </c>
      <c r="N386">
        <f t="shared" si="65"/>
        <v>0.97703957010258891</v>
      </c>
      <c r="O386">
        <f t="shared" si="66"/>
        <v>3.1486431929102466E-5</v>
      </c>
      <c r="P386">
        <f t="shared" si="67"/>
        <v>-1.2916666666666664E-6</v>
      </c>
      <c r="T386">
        <f t="shared" si="60"/>
        <v>1.945858E-4</v>
      </c>
      <c r="U386">
        <f t="shared" si="61"/>
        <v>3.2430966666666665E-6</v>
      </c>
      <c r="W386">
        <f t="shared" si="62"/>
        <v>58.376971462213</v>
      </c>
    </row>
    <row r="387" spans="1:23" x14ac:dyDescent="0.25">
      <c r="A387" s="70" t="s">
        <v>30</v>
      </c>
      <c r="B387" s="70">
        <v>96</v>
      </c>
      <c r="C387" s="118">
        <f t="shared" si="64"/>
        <v>24</v>
      </c>
      <c r="D387" s="120">
        <f t="shared" ref="D387:D450" si="70">C387*60</f>
        <v>1440</v>
      </c>
      <c r="E387" s="70" t="s">
        <v>69</v>
      </c>
      <c r="F387" s="70">
        <v>26</v>
      </c>
      <c r="G387" s="70">
        <v>150</v>
      </c>
      <c r="H387" s="70" t="s">
        <v>92</v>
      </c>
      <c r="I387" s="70">
        <v>2.1547500000000001E-2</v>
      </c>
      <c r="J387" s="70">
        <v>608</v>
      </c>
      <c r="K387" s="70">
        <f t="shared" si="68"/>
        <v>4.5213312E-3</v>
      </c>
      <c r="L387">
        <f t="shared" si="69"/>
        <v>6.0800000000000003E-4</v>
      </c>
      <c r="M387">
        <f t="shared" si="63"/>
        <v>6.6666666666666702E-7</v>
      </c>
      <c r="N387">
        <f t="shared" si="65"/>
        <v>0.69613644274277753</v>
      </c>
      <c r="O387">
        <f t="shared" si="66"/>
        <v>1.9143633712346487E-5</v>
      </c>
      <c r="P387">
        <f t="shared" si="67"/>
        <v>-8.7499999999999872E-7</v>
      </c>
      <c r="T387">
        <f t="shared" ref="T387:T450" si="71">K387/1/C387</f>
        <v>1.883888E-4</v>
      </c>
      <c r="U387">
        <f t="shared" ref="U387:U450" si="72">K387/1/D387</f>
        <v>3.1398133333333333E-6</v>
      </c>
      <c r="W387">
        <f t="shared" ref="W387:W450" si="73">(J387*((15*1)/(82.05*(273+22))))/1/(C387/3600)</f>
        <v>56.517832243671187</v>
      </c>
    </row>
    <row r="388" spans="1:23" x14ac:dyDescent="0.25">
      <c r="A388" s="70" t="s">
        <v>30</v>
      </c>
      <c r="B388" s="70">
        <v>96</v>
      </c>
      <c r="C388" s="118">
        <f t="shared" si="64"/>
        <v>24</v>
      </c>
      <c r="D388" s="120">
        <f t="shared" si="70"/>
        <v>1440</v>
      </c>
      <c r="E388" s="70" t="s">
        <v>68</v>
      </c>
      <c r="F388" s="70">
        <v>34</v>
      </c>
      <c r="G388" s="70">
        <v>15</v>
      </c>
      <c r="H388" s="70" t="s">
        <v>92</v>
      </c>
      <c r="I388" s="70">
        <v>1.10525E-2</v>
      </c>
      <c r="J388" s="70">
        <v>574</v>
      </c>
      <c r="K388" s="70">
        <f t="shared" si="68"/>
        <v>4.2684935999999993E-3</v>
      </c>
      <c r="L388">
        <f t="shared" si="69"/>
        <v>5.7399999999999997E-4</v>
      </c>
      <c r="M388">
        <f t="shared" si="63"/>
        <v>2.0833333333332709E-8</v>
      </c>
      <c r="N388">
        <f t="shared" si="65"/>
        <v>1.3571590137977834</v>
      </c>
      <c r="O388">
        <f t="shared" si="66"/>
        <v>1.1663013102713568E-6</v>
      </c>
      <c r="P388">
        <f t="shared" si="67"/>
        <v>-8.3333333333333555E-7</v>
      </c>
      <c r="T388">
        <f t="shared" si="71"/>
        <v>1.7785389999999996E-4</v>
      </c>
      <c r="U388">
        <f t="shared" si="72"/>
        <v>2.964231666666666E-6</v>
      </c>
      <c r="W388">
        <f t="shared" si="73"/>
        <v>53.357295572150093</v>
      </c>
    </row>
    <row r="389" spans="1:23" x14ac:dyDescent="0.25">
      <c r="A389" s="70" t="s">
        <v>30</v>
      </c>
      <c r="B389" s="70">
        <v>96</v>
      </c>
      <c r="C389" s="118">
        <f t="shared" si="64"/>
        <v>24</v>
      </c>
      <c r="D389" s="120">
        <f t="shared" si="70"/>
        <v>1440</v>
      </c>
      <c r="E389" s="70" t="s">
        <v>67</v>
      </c>
      <c r="F389" s="70">
        <v>34</v>
      </c>
      <c r="G389" s="70">
        <v>150</v>
      </c>
      <c r="H389" s="70" t="s">
        <v>92</v>
      </c>
      <c r="I389" s="70">
        <v>1.0512499999999998E-2</v>
      </c>
      <c r="J389" s="70">
        <v>592</v>
      </c>
      <c r="K389" s="70">
        <f t="shared" si="68"/>
        <v>4.4023488000000006E-3</v>
      </c>
      <c r="L389">
        <f t="shared" si="69"/>
        <v>5.9199999999999997E-4</v>
      </c>
      <c r="M389">
        <f t="shared" si="63"/>
        <v>-3.2291666666666661E-7</v>
      </c>
      <c r="N389">
        <f t="shared" si="65"/>
        <v>1.4268727705112965</v>
      </c>
      <c r="O389">
        <f t="shared" si="66"/>
        <v>-1.9006273587872115E-5</v>
      </c>
      <c r="P389">
        <f t="shared" si="67"/>
        <v>6.2499999999999709E-7</v>
      </c>
      <c r="T389">
        <f t="shared" si="71"/>
        <v>1.8343120000000003E-4</v>
      </c>
      <c r="U389">
        <f t="shared" si="72"/>
        <v>3.0571866666666673E-6</v>
      </c>
      <c r="W389">
        <f t="shared" si="73"/>
        <v>55.030520868837726</v>
      </c>
    </row>
    <row r="390" spans="1:23" x14ac:dyDescent="0.25">
      <c r="A390" s="70" t="s">
        <v>30</v>
      </c>
      <c r="B390" s="70">
        <v>96</v>
      </c>
      <c r="C390" s="118">
        <f t="shared" si="64"/>
        <v>24</v>
      </c>
      <c r="D390" s="120">
        <f t="shared" si="70"/>
        <v>1440</v>
      </c>
      <c r="E390" s="70" t="s">
        <v>64</v>
      </c>
      <c r="F390" s="70">
        <v>52</v>
      </c>
      <c r="G390" s="70">
        <v>15</v>
      </c>
      <c r="H390" s="70" t="s">
        <v>92</v>
      </c>
      <c r="I390" s="70">
        <v>1.0069999999999997E-2</v>
      </c>
      <c r="J390" s="70">
        <v>698</v>
      </c>
      <c r="K390" s="70">
        <f t="shared" si="68"/>
        <v>5.1906071999999999E-3</v>
      </c>
      <c r="L390">
        <f t="shared" si="69"/>
        <v>6.9800000000000005E-4</v>
      </c>
      <c r="M390">
        <f t="shared" si="63"/>
        <v>1.6041666666666673E-6</v>
      </c>
      <c r="N390">
        <f t="shared" si="65"/>
        <v>1.4895729890764651</v>
      </c>
      <c r="O390">
        <f t="shared" si="66"/>
        <v>9.8567227690828343E-5</v>
      </c>
      <c r="P390">
        <f t="shared" si="67"/>
        <v>-3.5833333333333301E-6</v>
      </c>
      <c r="T390">
        <f t="shared" si="71"/>
        <v>2.1627530000000001E-4</v>
      </c>
      <c r="U390">
        <f t="shared" si="72"/>
        <v>3.6045883333333334E-6</v>
      </c>
      <c r="W390">
        <f t="shared" si="73"/>
        <v>64.883958727109345</v>
      </c>
    </row>
    <row r="391" spans="1:23" x14ac:dyDescent="0.25">
      <c r="A391" s="70" t="s">
        <v>30</v>
      </c>
      <c r="B391" s="70">
        <v>96</v>
      </c>
      <c r="C391" s="118">
        <f t="shared" si="64"/>
        <v>24</v>
      </c>
      <c r="D391" s="120">
        <f t="shared" si="70"/>
        <v>1440</v>
      </c>
      <c r="E391" s="70" t="s">
        <v>63</v>
      </c>
      <c r="F391" s="70">
        <v>52</v>
      </c>
      <c r="G391" s="70">
        <v>150</v>
      </c>
      <c r="H391" s="70" t="s">
        <v>92</v>
      </c>
      <c r="I391" s="70">
        <v>1.5767500000000004E-2</v>
      </c>
      <c r="J391" s="70">
        <v>966</v>
      </c>
      <c r="K391" s="70">
        <f t="shared" si="68"/>
        <v>7.1835624000000002E-3</v>
      </c>
      <c r="L391">
        <f t="shared" si="69"/>
        <v>9.6599999999999995E-4</v>
      </c>
      <c r="M391">
        <f t="shared" si="63"/>
        <v>4.677083333333333E-6</v>
      </c>
      <c r="N391">
        <f t="shared" si="65"/>
        <v>0.95132392579673353</v>
      </c>
      <c r="O391">
        <f t="shared" si="66"/>
        <v>1.8353749196343028E-4</v>
      </c>
      <c r="P391">
        <f t="shared" si="67"/>
        <v>-1.0666666666666669E-5</v>
      </c>
      <c r="T391">
        <f t="shared" si="71"/>
        <v>2.9931510000000001E-4</v>
      </c>
      <c r="U391">
        <f t="shared" si="72"/>
        <v>4.9885849999999998E-6</v>
      </c>
      <c r="W391">
        <f t="shared" si="73"/>
        <v>89.796424255569676</v>
      </c>
    </row>
    <row r="392" spans="1:23" x14ac:dyDescent="0.25">
      <c r="A392" s="70" t="s">
        <v>30</v>
      </c>
      <c r="B392" s="70">
        <v>96</v>
      </c>
      <c r="C392" s="118">
        <f t="shared" si="64"/>
        <v>24</v>
      </c>
      <c r="D392" s="120">
        <f t="shared" si="70"/>
        <v>1440</v>
      </c>
      <c r="E392" s="70" t="s">
        <v>71</v>
      </c>
      <c r="F392" s="70">
        <v>11</v>
      </c>
      <c r="G392" s="70">
        <v>15</v>
      </c>
      <c r="H392" s="70" t="s">
        <v>10</v>
      </c>
      <c r="I392" s="70">
        <v>1.452E-2</v>
      </c>
      <c r="J392" s="70">
        <v>821</v>
      </c>
      <c r="K392" s="70">
        <f t="shared" si="68"/>
        <v>6.1052844E-3</v>
      </c>
      <c r="L392">
        <f t="shared" si="69"/>
        <v>8.2100000000000001E-4</v>
      </c>
      <c r="M392">
        <f t="shared" si="63"/>
        <v>3.2499999999999998E-6</v>
      </c>
      <c r="N392">
        <f t="shared" si="65"/>
        <v>1.0330578512396693</v>
      </c>
      <c r="O392">
        <f t="shared" si="66"/>
        <v>1.3849346116782577E-4</v>
      </c>
      <c r="P392">
        <f t="shared" si="67"/>
        <v>2.5000000000000158E-7</v>
      </c>
      <c r="T392">
        <f t="shared" si="71"/>
        <v>2.5438685000000002E-4</v>
      </c>
      <c r="U392">
        <f t="shared" si="72"/>
        <v>4.2397808333333336E-6</v>
      </c>
      <c r="W392">
        <f t="shared" si="73"/>
        <v>76.317664921141514</v>
      </c>
    </row>
    <row r="393" spans="1:23" x14ac:dyDescent="0.25">
      <c r="A393" s="70" t="s">
        <v>30</v>
      </c>
      <c r="B393" s="70">
        <v>96</v>
      </c>
      <c r="C393" s="118">
        <f t="shared" si="64"/>
        <v>24</v>
      </c>
      <c r="D393" s="120">
        <f t="shared" si="70"/>
        <v>1440</v>
      </c>
      <c r="E393" s="70" t="s">
        <v>70</v>
      </c>
      <c r="F393" s="70">
        <v>11</v>
      </c>
      <c r="G393" s="70">
        <v>150</v>
      </c>
      <c r="H393" s="70" t="s">
        <v>10</v>
      </c>
      <c r="I393" s="70">
        <v>1.2870000000000001E-2</v>
      </c>
      <c r="J393" s="70">
        <v>1945</v>
      </c>
      <c r="K393" s="70">
        <f t="shared" si="68"/>
        <v>1.4463798000000002E-2</v>
      </c>
      <c r="L393">
        <f t="shared" si="69"/>
        <v>1.9449999999999999E-3</v>
      </c>
      <c r="M393">
        <f t="shared" si="63"/>
        <v>1.53125E-5</v>
      </c>
      <c r="N393">
        <f t="shared" si="65"/>
        <v>1.1655011655011653</v>
      </c>
      <c r="O393">
        <f t="shared" si="66"/>
        <v>7.3617332908735796E-4</v>
      </c>
      <c r="P393">
        <f t="shared" si="67"/>
        <v>-6.4583333333333322E-6</v>
      </c>
      <c r="T393">
        <f t="shared" si="71"/>
        <v>6.0265825000000003E-4</v>
      </c>
      <c r="U393">
        <f t="shared" si="72"/>
        <v>1.0044304166666667E-5</v>
      </c>
      <c r="W393">
        <f t="shared" si="73"/>
        <v>180.8012890031915</v>
      </c>
    </row>
    <row r="394" spans="1:23" x14ac:dyDescent="0.25">
      <c r="A394" s="70" t="s">
        <v>30</v>
      </c>
      <c r="B394" s="70">
        <v>96</v>
      </c>
      <c r="C394" s="118">
        <f t="shared" si="64"/>
        <v>24</v>
      </c>
      <c r="D394" s="120">
        <f t="shared" si="70"/>
        <v>1440</v>
      </c>
      <c r="E394" s="70" t="s">
        <v>66</v>
      </c>
      <c r="F394" s="70">
        <v>13</v>
      </c>
      <c r="G394" s="70">
        <v>15</v>
      </c>
      <c r="H394" s="70" t="s">
        <v>10</v>
      </c>
      <c r="I394" s="70">
        <v>1.13875E-2</v>
      </c>
      <c r="J394" s="70">
        <v>1409</v>
      </c>
      <c r="K394" s="70">
        <f t="shared" si="68"/>
        <v>1.0477887600000001E-2</v>
      </c>
      <c r="L394">
        <f t="shared" si="69"/>
        <v>1.4090000000000001E-3</v>
      </c>
      <c r="M394">
        <f t="shared" si="63"/>
        <v>9.2187500000000005E-6</v>
      </c>
      <c r="N394">
        <f t="shared" si="65"/>
        <v>1.3172338090010975</v>
      </c>
      <c r="O394">
        <f t="shared" si="66"/>
        <v>5.0090592887466431E-4</v>
      </c>
      <c r="P394">
        <f t="shared" si="67"/>
        <v>-1.6291666666666662E-5</v>
      </c>
      <c r="T394">
        <f t="shared" si="71"/>
        <v>4.3657865000000003E-4</v>
      </c>
      <c r="U394">
        <f t="shared" si="72"/>
        <v>7.2763108333333336E-6</v>
      </c>
      <c r="W394">
        <f t="shared" si="73"/>
        <v>130.97635794627089</v>
      </c>
    </row>
    <row r="395" spans="1:23" x14ac:dyDescent="0.25">
      <c r="A395" s="70" t="s">
        <v>30</v>
      </c>
      <c r="B395" s="70">
        <v>96</v>
      </c>
      <c r="C395" s="118">
        <f t="shared" si="64"/>
        <v>24</v>
      </c>
      <c r="D395" s="120">
        <f t="shared" si="70"/>
        <v>1440</v>
      </c>
      <c r="E395" s="70" t="s">
        <v>65</v>
      </c>
      <c r="F395" s="70">
        <v>13</v>
      </c>
      <c r="G395" s="70">
        <v>150</v>
      </c>
      <c r="H395" s="70" t="s">
        <v>10</v>
      </c>
      <c r="I395" s="70">
        <v>1.7704999999999999E-2</v>
      </c>
      <c r="J395" s="70">
        <v>1575</v>
      </c>
      <c r="K395" s="70">
        <f t="shared" si="68"/>
        <v>1.171233E-2</v>
      </c>
      <c r="L395">
        <f t="shared" si="69"/>
        <v>1.575E-3</v>
      </c>
      <c r="M395">
        <f t="shared" si="63"/>
        <v>1.0895833333333333E-5</v>
      </c>
      <c r="N395">
        <f t="shared" si="65"/>
        <v>0.84721829991527819</v>
      </c>
      <c r="O395">
        <f t="shared" si="66"/>
        <v>3.807825561264102E-4</v>
      </c>
      <c r="P395">
        <f t="shared" si="67"/>
        <v>1.3375000000000005E-5</v>
      </c>
      <c r="T395">
        <f t="shared" si="71"/>
        <v>4.8801375000000002E-4</v>
      </c>
      <c r="U395">
        <f t="shared" si="72"/>
        <v>8.1335625000000003E-6</v>
      </c>
      <c r="W395">
        <f t="shared" si="73"/>
        <v>146.40721346016795</v>
      </c>
    </row>
    <row r="396" spans="1:23" x14ac:dyDescent="0.25">
      <c r="A396" s="70" t="s">
        <v>30</v>
      </c>
      <c r="B396" s="70">
        <v>96</v>
      </c>
      <c r="C396" s="118">
        <f t="shared" si="64"/>
        <v>24</v>
      </c>
      <c r="D396" s="120">
        <f t="shared" si="70"/>
        <v>1440</v>
      </c>
      <c r="E396" s="70" t="s">
        <v>7</v>
      </c>
      <c r="F396" s="70">
        <v>26</v>
      </c>
      <c r="G396" s="70">
        <v>15</v>
      </c>
      <c r="H396" s="70" t="s">
        <v>10</v>
      </c>
      <c r="I396" s="70">
        <v>1.5352500000000003E-2</v>
      </c>
      <c r="J396" s="70">
        <v>2081</v>
      </c>
      <c r="K396" s="70">
        <f t="shared" si="68"/>
        <v>1.5475148400000001E-2</v>
      </c>
      <c r="L396">
        <f t="shared" si="69"/>
        <v>2.081E-3</v>
      </c>
      <c r="M396">
        <f t="shared" si="63"/>
        <v>1.6177083333333331E-5</v>
      </c>
      <c r="N396">
        <f t="shared" si="65"/>
        <v>0.97703957010258891</v>
      </c>
      <c r="O396">
        <f t="shared" si="66"/>
        <v>6.5197905047861512E-4</v>
      </c>
      <c r="P396">
        <f t="shared" si="67"/>
        <v>2.8166666666666666E-5</v>
      </c>
      <c r="T396">
        <f t="shared" si="71"/>
        <v>6.4479785000000009E-4</v>
      </c>
      <c r="U396">
        <f t="shared" si="72"/>
        <v>1.0746630833333335E-5</v>
      </c>
      <c r="W396">
        <f t="shared" si="73"/>
        <v>193.44343568927587</v>
      </c>
    </row>
    <row r="397" spans="1:23" x14ac:dyDescent="0.25">
      <c r="A397" s="70" t="s">
        <v>30</v>
      </c>
      <c r="B397" s="70">
        <v>96</v>
      </c>
      <c r="C397" s="118">
        <f t="shared" si="64"/>
        <v>24</v>
      </c>
      <c r="D397" s="120">
        <f t="shared" si="70"/>
        <v>1440</v>
      </c>
      <c r="E397" s="70" t="s">
        <v>69</v>
      </c>
      <c r="F397" s="70">
        <v>26</v>
      </c>
      <c r="G397" s="70">
        <v>150</v>
      </c>
      <c r="H397" s="70" t="s">
        <v>10</v>
      </c>
      <c r="I397" s="70">
        <v>2.1547500000000001E-2</v>
      </c>
      <c r="J397" s="70">
        <v>2090</v>
      </c>
      <c r="K397" s="70">
        <f t="shared" si="68"/>
        <v>1.5542076E-2</v>
      </c>
      <c r="L397">
        <f t="shared" si="69"/>
        <v>2.0899999999999998E-3</v>
      </c>
      <c r="M397">
        <f t="shared" si="63"/>
        <v>1.6302083333333334E-5</v>
      </c>
      <c r="N397">
        <f t="shared" si="65"/>
        <v>0.69613644274277753</v>
      </c>
      <c r="O397">
        <f t="shared" si="66"/>
        <v>4.6812166812222248E-4</v>
      </c>
      <c r="P397">
        <f t="shared" si="67"/>
        <v>-2.5000000000000066E-6</v>
      </c>
      <c r="T397">
        <f t="shared" si="71"/>
        <v>6.4758649999999997E-4</v>
      </c>
      <c r="U397">
        <f t="shared" si="72"/>
        <v>1.0793108333333333E-5</v>
      </c>
      <c r="W397">
        <f t="shared" si="73"/>
        <v>194.28004833761969</v>
      </c>
    </row>
    <row r="398" spans="1:23" x14ac:dyDescent="0.25">
      <c r="A398" s="70" t="s">
        <v>30</v>
      </c>
      <c r="B398" s="70">
        <v>96</v>
      </c>
      <c r="C398" s="118">
        <f t="shared" si="64"/>
        <v>24</v>
      </c>
      <c r="D398" s="120">
        <f t="shared" si="70"/>
        <v>1440</v>
      </c>
      <c r="E398" s="70" t="s">
        <v>68</v>
      </c>
      <c r="F398" s="70">
        <v>34</v>
      </c>
      <c r="G398" s="70">
        <v>15</v>
      </c>
      <c r="H398" s="70" t="s">
        <v>10</v>
      </c>
      <c r="I398" s="70">
        <v>1.10525E-2</v>
      </c>
      <c r="J398" s="70">
        <v>1135</v>
      </c>
      <c r="K398" s="70">
        <f t="shared" si="68"/>
        <v>8.4403139999999991E-3</v>
      </c>
      <c r="L398">
        <f t="shared" si="69"/>
        <v>1.1349999999999999E-3</v>
      </c>
      <c r="M398">
        <f t="shared" si="63"/>
        <v>6.1874999999999988E-6</v>
      </c>
      <c r="N398">
        <f t="shared" si="65"/>
        <v>1.3571590137977834</v>
      </c>
      <c r="O398">
        <f t="shared" si="66"/>
        <v>3.4639148915060325E-4</v>
      </c>
      <c r="P398">
        <f t="shared" si="67"/>
        <v>-1.4583333333333335E-5</v>
      </c>
      <c r="T398">
        <f t="shared" si="71"/>
        <v>3.5167974999999996E-4</v>
      </c>
      <c r="U398">
        <f t="shared" si="72"/>
        <v>5.861329166666666E-6</v>
      </c>
      <c r="W398">
        <f t="shared" si="73"/>
        <v>105.50615065224801</v>
      </c>
    </row>
    <row r="399" spans="1:23" x14ac:dyDescent="0.25">
      <c r="A399" s="70" t="s">
        <v>30</v>
      </c>
      <c r="B399" s="70">
        <v>96</v>
      </c>
      <c r="C399" s="118">
        <f t="shared" si="64"/>
        <v>24</v>
      </c>
      <c r="D399" s="120">
        <f t="shared" si="70"/>
        <v>1440</v>
      </c>
      <c r="E399" s="70" t="s">
        <v>67</v>
      </c>
      <c r="F399" s="70">
        <v>34</v>
      </c>
      <c r="G399" s="70">
        <v>150</v>
      </c>
      <c r="H399" s="70" t="s">
        <v>10</v>
      </c>
      <c r="I399" s="70">
        <v>1.0512499999999998E-2</v>
      </c>
      <c r="J399" s="70">
        <v>1950</v>
      </c>
      <c r="K399" s="70">
        <f t="shared" si="68"/>
        <v>1.4500979999999998E-2</v>
      </c>
      <c r="L399">
        <f t="shared" si="69"/>
        <v>1.9499999999999999E-3</v>
      </c>
      <c r="M399">
        <f t="shared" si="63"/>
        <v>1.5083333333333333E-5</v>
      </c>
      <c r="N399">
        <f t="shared" si="65"/>
        <v>1.4268727705112965</v>
      </c>
      <c r="O399">
        <f t="shared" si="66"/>
        <v>8.8777690823351059E-4</v>
      </c>
      <c r="P399">
        <f t="shared" si="67"/>
        <v>7.5000000000000012E-7</v>
      </c>
      <c r="T399">
        <f t="shared" si="71"/>
        <v>6.042074999999999E-4</v>
      </c>
      <c r="U399">
        <f t="shared" si="72"/>
        <v>1.0070124999999999E-5</v>
      </c>
      <c r="W399">
        <f t="shared" si="73"/>
        <v>181.26607380782696</v>
      </c>
    </row>
    <row r="400" spans="1:23" x14ac:dyDescent="0.25">
      <c r="A400" s="70" t="s">
        <v>30</v>
      </c>
      <c r="B400" s="70">
        <v>96</v>
      </c>
      <c r="C400" s="118">
        <f t="shared" si="64"/>
        <v>24</v>
      </c>
      <c r="D400" s="120">
        <f t="shared" si="70"/>
        <v>1440</v>
      </c>
      <c r="E400" s="70" t="s">
        <v>64</v>
      </c>
      <c r="F400" s="70">
        <v>52</v>
      </c>
      <c r="G400" s="70">
        <v>15</v>
      </c>
      <c r="H400" s="70" t="s">
        <v>10</v>
      </c>
      <c r="I400" s="70">
        <v>1.0069999999999997E-2</v>
      </c>
      <c r="J400" s="70">
        <v>1840</v>
      </c>
      <c r="K400" s="70">
        <f t="shared" si="68"/>
        <v>1.3682975999999999E-2</v>
      </c>
      <c r="L400">
        <f t="shared" si="69"/>
        <v>1.8400000000000001E-3</v>
      </c>
      <c r="M400">
        <f t="shared" si="63"/>
        <v>1.3916666666666667E-5</v>
      </c>
      <c r="N400">
        <f t="shared" si="65"/>
        <v>1.4895729890764651</v>
      </c>
      <c r="O400">
        <f t="shared" si="66"/>
        <v>8.5510270256458837E-4</v>
      </c>
      <c r="P400">
        <f t="shared" si="67"/>
        <v>9.9999999999999991E-6</v>
      </c>
      <c r="T400">
        <f t="shared" si="71"/>
        <v>5.7012399999999998E-4</v>
      </c>
      <c r="U400">
        <f t="shared" si="72"/>
        <v>9.5020666666666666E-6</v>
      </c>
      <c r="W400">
        <f t="shared" si="73"/>
        <v>171.04080810584702</v>
      </c>
    </row>
    <row r="401" spans="1:23" x14ac:dyDescent="0.25">
      <c r="A401" s="70" t="s">
        <v>30</v>
      </c>
      <c r="B401" s="70">
        <v>96</v>
      </c>
      <c r="C401" s="118">
        <f t="shared" si="64"/>
        <v>24</v>
      </c>
      <c r="D401" s="120">
        <f t="shared" si="70"/>
        <v>1440</v>
      </c>
      <c r="E401" s="70" t="s">
        <v>63</v>
      </c>
      <c r="F401" s="70">
        <v>52</v>
      </c>
      <c r="G401" s="70">
        <v>150</v>
      </c>
      <c r="H401" s="70" t="s">
        <v>10</v>
      </c>
      <c r="I401" s="70">
        <v>1.5767500000000004E-2</v>
      </c>
      <c r="J401" s="70">
        <v>2435</v>
      </c>
      <c r="K401" s="70">
        <f t="shared" si="68"/>
        <v>1.8107634000000001E-2</v>
      </c>
      <c r="L401">
        <f t="shared" si="69"/>
        <v>2.4350000000000001E-3</v>
      </c>
      <c r="M401">
        <f t="shared" si="63"/>
        <v>2.0114583333333332E-5</v>
      </c>
      <c r="N401">
        <f t="shared" si="65"/>
        <v>0.95132392579673353</v>
      </c>
      <c r="O401">
        <f t="shared" si="66"/>
        <v>7.8933384628370568E-4</v>
      </c>
      <c r="P401">
        <f t="shared" si="67"/>
        <v>3.6166666666666667E-5</v>
      </c>
      <c r="T401">
        <f t="shared" si="71"/>
        <v>7.5448475000000007E-4</v>
      </c>
      <c r="U401">
        <f t="shared" si="72"/>
        <v>1.2574745833333334E-5</v>
      </c>
      <c r="W401">
        <f t="shared" si="73"/>
        <v>226.35019985746598</v>
      </c>
    </row>
    <row r="402" spans="1:23" x14ac:dyDescent="0.25">
      <c r="A402" s="70" t="s">
        <v>31</v>
      </c>
      <c r="B402" s="70">
        <v>120</v>
      </c>
      <c r="C402" s="118">
        <f>120-96</f>
        <v>24</v>
      </c>
      <c r="D402" s="120">
        <f t="shared" si="70"/>
        <v>1440</v>
      </c>
      <c r="E402" s="70" t="s">
        <v>71</v>
      </c>
      <c r="F402" s="70">
        <v>11</v>
      </c>
      <c r="G402" s="70">
        <v>15</v>
      </c>
      <c r="H402" s="70" t="s">
        <v>72</v>
      </c>
      <c r="I402" s="70">
        <v>1.452E-2</v>
      </c>
      <c r="J402" s="70">
        <v>619</v>
      </c>
      <c r="K402" s="70">
        <f t="shared" si="68"/>
        <v>4.6031316000000001E-3</v>
      </c>
      <c r="L402">
        <f t="shared" si="69"/>
        <v>6.1899999999999998E-4</v>
      </c>
      <c r="M402">
        <f t="shared" ref="M402:M441" si="74">(L402-L2)/B402</f>
        <v>-1.7500000000000063E-7</v>
      </c>
      <c r="N402">
        <f t="shared" si="65"/>
        <v>1.0330578512396693</v>
      </c>
      <c r="O402">
        <f t="shared" si="66"/>
        <v>-7.4573402167291081E-6</v>
      </c>
      <c r="P402">
        <f t="shared" si="67"/>
        <v>-2.5000000000000158E-7</v>
      </c>
      <c r="T402">
        <f t="shared" si="71"/>
        <v>1.9179715E-4</v>
      </c>
      <c r="U402">
        <f t="shared" si="72"/>
        <v>3.1966191666666669E-6</v>
      </c>
      <c r="W402">
        <f t="shared" si="73"/>
        <v>57.540358813869176</v>
      </c>
    </row>
    <row r="403" spans="1:23" x14ac:dyDescent="0.25">
      <c r="A403" s="70" t="s">
        <v>31</v>
      </c>
      <c r="B403" s="70">
        <v>120</v>
      </c>
      <c r="C403" s="118">
        <f t="shared" ref="C403:C466" si="75">120-96</f>
        <v>24</v>
      </c>
      <c r="D403" s="120">
        <f t="shared" si="70"/>
        <v>1440</v>
      </c>
      <c r="E403" s="70" t="s">
        <v>70</v>
      </c>
      <c r="F403" s="70">
        <v>11</v>
      </c>
      <c r="G403" s="70">
        <v>150</v>
      </c>
      <c r="H403" s="70" t="s">
        <v>72</v>
      </c>
      <c r="I403" s="70">
        <v>1.2870000000000001E-2</v>
      </c>
      <c r="J403" s="70">
        <v>1005</v>
      </c>
      <c r="K403" s="70">
        <f t="shared" si="68"/>
        <v>7.4735820000000003E-3</v>
      </c>
      <c r="L403">
        <f t="shared" si="69"/>
        <v>1.005E-3</v>
      </c>
      <c r="M403">
        <f t="shared" si="74"/>
        <v>2.1416666666666672E-6</v>
      </c>
      <c r="N403">
        <f t="shared" si="65"/>
        <v>1.1655011655011653</v>
      </c>
      <c r="O403">
        <f t="shared" si="66"/>
        <v>1.0296410643561962E-4</v>
      </c>
      <c r="P403">
        <f t="shared" si="67"/>
        <v>2.5416666666666697E-6</v>
      </c>
      <c r="T403">
        <f t="shared" si="71"/>
        <v>3.1139925E-4</v>
      </c>
      <c r="U403">
        <f t="shared" si="72"/>
        <v>5.1899875000000003E-6</v>
      </c>
      <c r="W403">
        <f t="shared" si="73"/>
        <v>93.421745731726205</v>
      </c>
    </row>
    <row r="404" spans="1:23" x14ac:dyDescent="0.25">
      <c r="A404" s="70" t="s">
        <v>31</v>
      </c>
      <c r="B404" s="70">
        <v>120</v>
      </c>
      <c r="C404" s="118">
        <f t="shared" si="75"/>
        <v>24</v>
      </c>
      <c r="D404" s="120">
        <f t="shared" si="70"/>
        <v>1440</v>
      </c>
      <c r="E404" s="70" t="s">
        <v>66</v>
      </c>
      <c r="F404" s="70">
        <v>13</v>
      </c>
      <c r="G404" s="70">
        <v>15</v>
      </c>
      <c r="H404" s="70" t="s">
        <v>72</v>
      </c>
      <c r="I404" s="70">
        <v>1.13875E-2</v>
      </c>
      <c r="J404" s="70">
        <v>680</v>
      </c>
      <c r="K404" s="70">
        <f t="shared" si="68"/>
        <v>5.0567520000000003E-3</v>
      </c>
      <c r="L404">
        <f t="shared" si="69"/>
        <v>6.8000000000000005E-4</v>
      </c>
      <c r="M404">
        <f t="shared" si="74"/>
        <v>2.8333333333333389E-7</v>
      </c>
      <c r="N404">
        <f t="shared" si="65"/>
        <v>1.3172338090010975</v>
      </c>
      <c r="O404">
        <f t="shared" si="66"/>
        <v>1.5395074876147906E-5</v>
      </c>
      <c r="P404">
        <f t="shared" si="67"/>
        <v>-1.9999999999999991E-6</v>
      </c>
      <c r="T404">
        <f t="shared" si="71"/>
        <v>2.1069800000000002E-4</v>
      </c>
      <c r="U404">
        <f t="shared" si="72"/>
        <v>3.5116333333333334E-6</v>
      </c>
      <c r="W404">
        <f t="shared" si="73"/>
        <v>63.210733430421719</v>
      </c>
    </row>
    <row r="405" spans="1:23" x14ac:dyDescent="0.25">
      <c r="A405" s="70" t="s">
        <v>31</v>
      </c>
      <c r="B405" s="70">
        <v>120</v>
      </c>
      <c r="C405" s="118">
        <f t="shared" si="75"/>
        <v>24</v>
      </c>
      <c r="D405" s="120">
        <f t="shared" si="70"/>
        <v>1440</v>
      </c>
      <c r="E405" s="70" t="s">
        <v>65</v>
      </c>
      <c r="F405" s="70">
        <v>13</v>
      </c>
      <c r="G405" s="70">
        <v>150</v>
      </c>
      <c r="H405" s="70" t="s">
        <v>72</v>
      </c>
      <c r="I405" s="70">
        <v>1.7704999999999999E-2</v>
      </c>
      <c r="J405" s="70">
        <v>1022</v>
      </c>
      <c r="K405" s="70">
        <f t="shared" si="68"/>
        <v>7.6000007999999994E-3</v>
      </c>
      <c r="L405">
        <f t="shared" si="69"/>
        <v>1.0219999999999999E-3</v>
      </c>
      <c r="M405">
        <f t="shared" si="74"/>
        <v>2.3499999999999991E-6</v>
      </c>
      <c r="N405">
        <f t="shared" si="65"/>
        <v>0.84721829991527819</v>
      </c>
      <c r="O405">
        <f t="shared" si="66"/>
        <v>8.2126715738162619E-5</v>
      </c>
      <c r="P405">
        <f t="shared" si="67"/>
        <v>-4.5416666666666734E-6</v>
      </c>
      <c r="T405">
        <f t="shared" si="71"/>
        <v>3.1666669999999997E-4</v>
      </c>
      <c r="U405">
        <f t="shared" si="72"/>
        <v>5.2777783333333326E-6</v>
      </c>
      <c r="W405">
        <f t="shared" si="73"/>
        <v>95.002014067486755</v>
      </c>
    </row>
    <row r="406" spans="1:23" x14ac:dyDescent="0.25">
      <c r="A406" s="70" t="s">
        <v>31</v>
      </c>
      <c r="B406" s="70">
        <v>120</v>
      </c>
      <c r="C406" s="118">
        <f t="shared" si="75"/>
        <v>24</v>
      </c>
      <c r="D406" s="120">
        <f t="shared" si="70"/>
        <v>1440</v>
      </c>
      <c r="E406" s="70" t="s">
        <v>7</v>
      </c>
      <c r="F406" s="70">
        <v>26</v>
      </c>
      <c r="G406" s="70">
        <v>15</v>
      </c>
      <c r="H406" s="70" t="s">
        <v>72</v>
      </c>
      <c r="I406" s="70">
        <v>1.5352500000000003E-2</v>
      </c>
      <c r="J406" s="70">
        <v>672</v>
      </c>
      <c r="K406" s="70">
        <f t="shared" si="68"/>
        <v>4.9972608000000002E-3</v>
      </c>
      <c r="L406">
        <f t="shared" si="69"/>
        <v>6.7199999999999996E-4</v>
      </c>
      <c r="M406">
        <f t="shared" si="74"/>
        <v>4.0833333333333332E-7</v>
      </c>
      <c r="N406">
        <f t="shared" si="65"/>
        <v>0.97703957010258891</v>
      </c>
      <c r="O406">
        <f t="shared" si="66"/>
        <v>1.645690842161089E-5</v>
      </c>
      <c r="P406">
        <f t="shared" si="67"/>
        <v>1.666666666666662E-7</v>
      </c>
      <c r="T406">
        <f t="shared" si="71"/>
        <v>2.0821920000000001E-4</v>
      </c>
      <c r="U406">
        <f t="shared" si="72"/>
        <v>3.4703200000000002E-6</v>
      </c>
      <c r="W406">
        <f t="shared" si="73"/>
        <v>62.467077743004992</v>
      </c>
    </row>
    <row r="407" spans="1:23" x14ac:dyDescent="0.25">
      <c r="A407" s="70" t="s">
        <v>31</v>
      </c>
      <c r="B407" s="70">
        <v>120</v>
      </c>
      <c r="C407" s="118">
        <f t="shared" si="75"/>
        <v>24</v>
      </c>
      <c r="D407" s="120">
        <f t="shared" si="70"/>
        <v>1440</v>
      </c>
      <c r="E407" s="70" t="s">
        <v>69</v>
      </c>
      <c r="F407" s="70">
        <v>26</v>
      </c>
      <c r="G407" s="70">
        <v>150</v>
      </c>
      <c r="H407" s="70" t="s">
        <v>72</v>
      </c>
      <c r="I407" s="70">
        <v>2.1547500000000001E-2</v>
      </c>
      <c r="J407" s="70">
        <v>660</v>
      </c>
      <c r="K407" s="70">
        <f t="shared" si="68"/>
        <v>4.9080240000000004E-3</v>
      </c>
      <c r="L407">
        <f t="shared" si="69"/>
        <v>6.6E-4</v>
      </c>
      <c r="M407">
        <f t="shared" si="74"/>
        <v>-4.7499999999999979E-7</v>
      </c>
      <c r="N407">
        <f t="shared" si="65"/>
        <v>0.69613644274277753</v>
      </c>
      <c r="O407">
        <f t="shared" si="66"/>
        <v>-1.363983902004686E-5</v>
      </c>
      <c r="P407">
        <f t="shared" si="67"/>
        <v>1.4583333333333326E-6</v>
      </c>
      <c r="T407">
        <f t="shared" si="71"/>
        <v>2.0450100000000003E-4</v>
      </c>
      <c r="U407">
        <f t="shared" si="72"/>
        <v>3.4083500000000002E-6</v>
      </c>
      <c r="W407">
        <f t="shared" si="73"/>
        <v>61.351594211879899</v>
      </c>
    </row>
    <row r="408" spans="1:23" x14ac:dyDescent="0.25">
      <c r="A408" s="70" t="s">
        <v>31</v>
      </c>
      <c r="B408" s="70">
        <v>120</v>
      </c>
      <c r="C408" s="118">
        <f t="shared" si="75"/>
        <v>24</v>
      </c>
      <c r="D408" s="120">
        <f t="shared" si="70"/>
        <v>1440</v>
      </c>
      <c r="E408" s="70" t="s">
        <v>68</v>
      </c>
      <c r="F408" s="70">
        <v>34</v>
      </c>
      <c r="G408" s="70">
        <v>15</v>
      </c>
      <c r="H408" s="70" t="s">
        <v>72</v>
      </c>
      <c r="I408" s="70">
        <v>1.10525E-2</v>
      </c>
      <c r="J408" s="70">
        <v>656</v>
      </c>
      <c r="K408" s="70">
        <f t="shared" si="68"/>
        <v>4.8782783999999999E-3</v>
      </c>
      <c r="L408">
        <f t="shared" si="69"/>
        <v>6.5600000000000001E-4</v>
      </c>
      <c r="M408">
        <f t="shared" si="74"/>
        <v>-3.1666666666666625E-7</v>
      </c>
      <c r="N408">
        <f t="shared" si="65"/>
        <v>1.3571590137977834</v>
      </c>
      <c r="O408">
        <f t="shared" si="66"/>
        <v>-1.7727779916125129E-5</v>
      </c>
      <c r="P408">
        <f t="shared" si="67"/>
        <v>2.9166666666666924E-7</v>
      </c>
      <c r="T408">
        <f t="shared" si="71"/>
        <v>2.0326160000000001E-4</v>
      </c>
      <c r="U408">
        <f t="shared" si="72"/>
        <v>3.3876933333333333E-6</v>
      </c>
      <c r="W408">
        <f t="shared" si="73"/>
        <v>60.979766368171539</v>
      </c>
    </row>
    <row r="409" spans="1:23" x14ac:dyDescent="0.25">
      <c r="A409" s="70" t="s">
        <v>31</v>
      </c>
      <c r="B409" s="70">
        <v>120</v>
      </c>
      <c r="C409" s="118">
        <f t="shared" si="75"/>
        <v>24</v>
      </c>
      <c r="D409" s="120">
        <f t="shared" si="70"/>
        <v>1440</v>
      </c>
      <c r="E409" s="70" t="s">
        <v>67</v>
      </c>
      <c r="F409" s="70">
        <v>34</v>
      </c>
      <c r="G409" s="70">
        <v>150</v>
      </c>
      <c r="H409" s="70" t="s">
        <v>72</v>
      </c>
      <c r="I409" s="70">
        <v>1.0512499999999998E-2</v>
      </c>
      <c r="J409" s="70">
        <v>761</v>
      </c>
      <c r="K409" s="70">
        <f t="shared" si="68"/>
        <v>5.6591004000000004E-3</v>
      </c>
      <c r="L409">
        <f t="shared" si="69"/>
        <v>7.6099999999999996E-4</v>
      </c>
      <c r="M409">
        <f t="shared" si="74"/>
        <v>6.4999999999999949E-7</v>
      </c>
      <c r="N409">
        <f t="shared" si="65"/>
        <v>1.4268727705112965</v>
      </c>
      <c r="O409">
        <f t="shared" si="66"/>
        <v>3.8257789415587718E-5</v>
      </c>
      <c r="P409">
        <f t="shared" si="67"/>
        <v>5.4166666666666625E-6</v>
      </c>
      <c r="T409">
        <f t="shared" si="71"/>
        <v>2.3579585000000001E-4</v>
      </c>
      <c r="U409">
        <f t="shared" si="72"/>
        <v>3.9299308333333335E-6</v>
      </c>
      <c r="W409">
        <f t="shared" si="73"/>
        <v>70.740247265516075</v>
      </c>
    </row>
    <row r="410" spans="1:23" x14ac:dyDescent="0.25">
      <c r="A410" s="70" t="s">
        <v>31</v>
      </c>
      <c r="B410" s="70">
        <v>120</v>
      </c>
      <c r="C410" s="118">
        <f t="shared" si="75"/>
        <v>24</v>
      </c>
      <c r="D410" s="120">
        <f t="shared" si="70"/>
        <v>1440</v>
      </c>
      <c r="E410" s="70" t="s">
        <v>64</v>
      </c>
      <c r="F410" s="70">
        <v>52</v>
      </c>
      <c r="G410" s="70">
        <v>15</v>
      </c>
      <c r="H410" s="70" t="s">
        <v>72</v>
      </c>
      <c r="I410" s="70">
        <v>1.0069999999999997E-2</v>
      </c>
      <c r="J410" s="70">
        <v>654</v>
      </c>
      <c r="K410" s="70">
        <f t="shared" si="68"/>
        <v>4.8634055999999997E-3</v>
      </c>
      <c r="L410">
        <f t="shared" si="69"/>
        <v>6.5399999999999996E-4</v>
      </c>
      <c r="M410">
        <f t="shared" si="74"/>
        <v>7.9166666666666604E-7</v>
      </c>
      <c r="N410">
        <f t="shared" si="65"/>
        <v>1.4895729890764651</v>
      </c>
      <c r="O410">
        <f t="shared" si="66"/>
        <v>4.8643566912356782E-5</v>
      </c>
      <c r="P410">
        <f t="shared" si="67"/>
        <v>1.1250000000000002E-6</v>
      </c>
      <c r="T410">
        <f t="shared" si="71"/>
        <v>2.026419E-4</v>
      </c>
      <c r="U410">
        <f t="shared" si="72"/>
        <v>3.3773649999999997E-6</v>
      </c>
      <c r="W410">
        <f t="shared" si="73"/>
        <v>60.793852446317359</v>
      </c>
    </row>
    <row r="411" spans="1:23" x14ac:dyDescent="0.25">
      <c r="A411" s="70" t="s">
        <v>31</v>
      </c>
      <c r="B411" s="70">
        <v>120</v>
      </c>
      <c r="C411" s="118">
        <f t="shared" si="75"/>
        <v>24</v>
      </c>
      <c r="D411" s="120">
        <f t="shared" si="70"/>
        <v>1440</v>
      </c>
      <c r="E411" s="70" t="s">
        <v>63</v>
      </c>
      <c r="F411" s="70">
        <v>52</v>
      </c>
      <c r="G411" s="70">
        <v>150</v>
      </c>
      <c r="H411" s="70" t="s">
        <v>72</v>
      </c>
      <c r="I411" s="70">
        <v>1.5767500000000004E-2</v>
      </c>
      <c r="J411" s="70">
        <v>916</v>
      </c>
      <c r="K411" s="70">
        <f t="shared" si="68"/>
        <v>6.811742400000001E-3</v>
      </c>
      <c r="L411">
        <f t="shared" si="69"/>
        <v>9.1600000000000004E-4</v>
      </c>
      <c r="M411">
        <f t="shared" si="74"/>
        <v>2.6833333333333336E-6</v>
      </c>
      <c r="N411">
        <f t="shared" si="65"/>
        <v>0.95132392579673353</v>
      </c>
      <c r="O411">
        <f t="shared" si="66"/>
        <v>1.0529901543380767E-4</v>
      </c>
      <c r="P411">
        <f t="shared" si="67"/>
        <v>-5.9999999999999968E-6</v>
      </c>
      <c r="T411">
        <f t="shared" si="71"/>
        <v>2.8382260000000002E-4</v>
      </c>
      <c r="U411">
        <f t="shared" si="72"/>
        <v>4.7303766666666669E-6</v>
      </c>
      <c r="W411">
        <f t="shared" si="73"/>
        <v>85.148576209215136</v>
      </c>
    </row>
    <row r="412" spans="1:23" x14ac:dyDescent="0.25">
      <c r="A412" s="70" t="s">
        <v>31</v>
      </c>
      <c r="B412" s="70">
        <v>120</v>
      </c>
      <c r="C412" s="118">
        <f t="shared" si="75"/>
        <v>24</v>
      </c>
      <c r="D412" s="120">
        <f t="shared" si="70"/>
        <v>1440</v>
      </c>
      <c r="E412" s="70" t="s">
        <v>71</v>
      </c>
      <c r="F412" s="70">
        <v>11</v>
      </c>
      <c r="G412" s="70">
        <v>15</v>
      </c>
      <c r="H412" s="70" t="s">
        <v>74</v>
      </c>
      <c r="I412" s="70">
        <v>1.452E-2</v>
      </c>
      <c r="J412" s="70">
        <v>557</v>
      </c>
      <c r="K412" s="70">
        <f t="shared" si="68"/>
        <v>4.1420748000000002E-3</v>
      </c>
      <c r="L412">
        <f t="shared" si="69"/>
        <v>5.5699999999999999E-4</v>
      </c>
      <c r="M412">
        <f t="shared" si="74"/>
        <v>2.6666666666666683E-7</v>
      </c>
      <c r="N412">
        <f t="shared" si="65"/>
        <v>1.0330578512396693</v>
      </c>
      <c r="O412">
        <f t="shared" si="66"/>
        <v>1.1363566044539558E-5</v>
      </c>
      <c r="P412">
        <f t="shared" si="67"/>
        <v>-2.4583333333333345E-6</v>
      </c>
      <c r="T412">
        <f t="shared" si="71"/>
        <v>1.7258645000000001E-4</v>
      </c>
      <c r="U412">
        <f t="shared" si="72"/>
        <v>2.8764408333333336E-6</v>
      </c>
      <c r="W412">
        <f t="shared" si="73"/>
        <v>51.777027236389557</v>
      </c>
    </row>
    <row r="413" spans="1:23" x14ac:dyDescent="0.25">
      <c r="A413" s="70" t="s">
        <v>31</v>
      </c>
      <c r="B413" s="70">
        <v>120</v>
      </c>
      <c r="C413" s="118">
        <f t="shared" si="75"/>
        <v>24</v>
      </c>
      <c r="D413" s="120">
        <f t="shared" si="70"/>
        <v>1440</v>
      </c>
      <c r="E413" s="70" t="s">
        <v>70</v>
      </c>
      <c r="F413" s="70">
        <v>11</v>
      </c>
      <c r="G413" s="70">
        <v>150</v>
      </c>
      <c r="H413" s="70" t="s">
        <v>74</v>
      </c>
      <c r="I413" s="70">
        <v>1.2870000000000001E-2</v>
      </c>
      <c r="J413" s="70">
        <v>558</v>
      </c>
      <c r="K413" s="70">
        <f t="shared" si="68"/>
        <v>4.1495111999999999E-3</v>
      </c>
      <c r="L413">
        <f t="shared" si="69"/>
        <v>5.5800000000000001E-4</v>
      </c>
      <c r="M413">
        <f t="shared" si="74"/>
        <v>6.4166666666666695E-7</v>
      </c>
      <c r="N413">
        <f t="shared" si="65"/>
        <v>1.1655011655011653</v>
      </c>
      <c r="O413">
        <f t="shared" si="66"/>
        <v>3.084916807604168E-5</v>
      </c>
      <c r="P413">
        <f t="shared" si="67"/>
        <v>-4.1666666666667682E-8</v>
      </c>
      <c r="T413">
        <f t="shared" si="71"/>
        <v>1.7289629999999999E-4</v>
      </c>
      <c r="U413">
        <f t="shared" si="72"/>
        <v>2.881605E-6</v>
      </c>
      <c r="W413">
        <f t="shared" si="73"/>
        <v>51.86998419731664</v>
      </c>
    </row>
    <row r="414" spans="1:23" x14ac:dyDescent="0.25">
      <c r="A414" s="70" t="s">
        <v>31</v>
      </c>
      <c r="B414" s="70">
        <v>120</v>
      </c>
      <c r="C414" s="118">
        <f t="shared" si="75"/>
        <v>24</v>
      </c>
      <c r="D414" s="120">
        <f t="shared" si="70"/>
        <v>1440</v>
      </c>
      <c r="E414" s="70" t="s">
        <v>66</v>
      </c>
      <c r="F414" s="70">
        <v>13</v>
      </c>
      <c r="G414" s="70">
        <v>15</v>
      </c>
      <c r="H414" s="70" t="s">
        <v>74</v>
      </c>
      <c r="I414" s="70">
        <v>1.13875E-2</v>
      </c>
      <c r="J414" s="70">
        <v>506</v>
      </c>
      <c r="K414" s="70">
        <f t="shared" si="68"/>
        <v>3.7628183999999999E-3</v>
      </c>
      <c r="L414">
        <f t="shared" si="69"/>
        <v>5.0600000000000005E-4</v>
      </c>
      <c r="M414">
        <f t="shared" si="74"/>
        <v>-1.1666666666666588E-7</v>
      </c>
      <c r="N414">
        <f t="shared" si="65"/>
        <v>1.3172338090010975</v>
      </c>
      <c r="O414">
        <f t="shared" si="66"/>
        <v>-6.3391484784137882E-6</v>
      </c>
      <c r="P414">
        <f t="shared" si="67"/>
        <v>-6.2499999999999709E-7</v>
      </c>
      <c r="T414">
        <f t="shared" si="71"/>
        <v>1.5678409999999999E-4</v>
      </c>
      <c r="U414">
        <f t="shared" si="72"/>
        <v>2.6130683333333331E-6</v>
      </c>
      <c r="W414">
        <f t="shared" si="73"/>
        <v>47.036222229107928</v>
      </c>
    </row>
    <row r="415" spans="1:23" x14ac:dyDescent="0.25">
      <c r="A415" s="70" t="s">
        <v>31</v>
      </c>
      <c r="B415" s="70">
        <v>120</v>
      </c>
      <c r="C415" s="118">
        <f t="shared" si="75"/>
        <v>24</v>
      </c>
      <c r="D415" s="120">
        <f t="shared" si="70"/>
        <v>1440</v>
      </c>
      <c r="E415" s="70" t="s">
        <v>65</v>
      </c>
      <c r="F415" s="70">
        <v>13</v>
      </c>
      <c r="G415" s="70">
        <v>150</v>
      </c>
      <c r="H415" s="70" t="s">
        <v>74</v>
      </c>
      <c r="I415" s="70">
        <v>1.7704999999999999E-2</v>
      </c>
      <c r="J415" s="70">
        <v>552</v>
      </c>
      <c r="K415" s="70">
        <f t="shared" si="68"/>
        <v>4.1048928E-3</v>
      </c>
      <c r="L415">
        <f t="shared" si="69"/>
        <v>5.5199999999999997E-4</v>
      </c>
      <c r="M415">
        <f t="shared" si="74"/>
        <v>8.333333333333355E-8</v>
      </c>
      <c r="N415">
        <f t="shared" si="65"/>
        <v>0.84721829991527819</v>
      </c>
      <c r="O415">
        <f t="shared" si="66"/>
        <v>2.9122948843320167E-6</v>
      </c>
      <c r="P415">
        <f t="shared" si="67"/>
        <v>3.7500000000000006E-7</v>
      </c>
      <c r="T415">
        <f t="shared" si="71"/>
        <v>1.7103720000000001E-4</v>
      </c>
      <c r="U415">
        <f t="shared" si="72"/>
        <v>2.85062E-6</v>
      </c>
      <c r="W415">
        <f t="shared" si="73"/>
        <v>51.3122424317541</v>
      </c>
    </row>
    <row r="416" spans="1:23" x14ac:dyDescent="0.25">
      <c r="A416" s="70" t="s">
        <v>31</v>
      </c>
      <c r="B416" s="70">
        <v>120</v>
      </c>
      <c r="C416" s="118">
        <f t="shared" si="75"/>
        <v>24</v>
      </c>
      <c r="D416" s="120">
        <f t="shared" si="70"/>
        <v>1440</v>
      </c>
      <c r="E416" s="70" t="s">
        <v>7</v>
      </c>
      <c r="F416" s="70">
        <v>26</v>
      </c>
      <c r="G416" s="70">
        <v>15</v>
      </c>
      <c r="H416" s="70" t="s">
        <v>74</v>
      </c>
      <c r="I416" s="70">
        <v>1.5352500000000003E-2</v>
      </c>
      <c r="J416" s="70">
        <v>574</v>
      </c>
      <c r="K416" s="70">
        <f t="shared" si="68"/>
        <v>4.2684935999999993E-3</v>
      </c>
      <c r="L416">
        <f t="shared" si="69"/>
        <v>5.7399999999999997E-4</v>
      </c>
      <c r="M416">
        <f t="shared" si="74"/>
        <v>6.2499999999999984E-7</v>
      </c>
      <c r="N416">
        <f t="shared" si="65"/>
        <v>0.97703957010258891</v>
      </c>
      <c r="O416">
        <f t="shared" si="66"/>
        <v>2.5189145543281971E-5</v>
      </c>
      <c r="P416">
        <f t="shared" si="67"/>
        <v>1.666666666666662E-7</v>
      </c>
      <c r="T416">
        <f t="shared" si="71"/>
        <v>1.7785389999999996E-4</v>
      </c>
      <c r="U416">
        <f t="shared" si="72"/>
        <v>2.964231666666666E-6</v>
      </c>
      <c r="W416">
        <f t="shared" si="73"/>
        <v>53.357295572150093</v>
      </c>
    </row>
    <row r="417" spans="1:23" x14ac:dyDescent="0.25">
      <c r="A417" s="70" t="s">
        <v>31</v>
      </c>
      <c r="B417" s="70">
        <v>120</v>
      </c>
      <c r="C417" s="118">
        <f t="shared" si="75"/>
        <v>24</v>
      </c>
      <c r="D417" s="120">
        <f t="shared" si="70"/>
        <v>1440</v>
      </c>
      <c r="E417" s="70" t="s">
        <v>69</v>
      </c>
      <c r="F417" s="70">
        <v>26</v>
      </c>
      <c r="G417" s="70">
        <v>150</v>
      </c>
      <c r="H417" s="70" t="s">
        <v>74</v>
      </c>
      <c r="I417" s="70">
        <v>2.1547500000000001E-2</v>
      </c>
      <c r="J417" s="70">
        <v>616</v>
      </c>
      <c r="K417" s="70">
        <f t="shared" si="68"/>
        <v>4.5808224000000002E-3</v>
      </c>
      <c r="L417">
        <f t="shared" si="69"/>
        <v>6.1600000000000001E-4</v>
      </c>
      <c r="M417">
        <f t="shared" si="74"/>
        <v>1.0749999999999999E-6</v>
      </c>
      <c r="N417">
        <f t="shared" si="65"/>
        <v>0.69613644274277753</v>
      </c>
      <c r="O417">
        <f t="shared" si="66"/>
        <v>3.0869109361158691E-5</v>
      </c>
      <c r="P417">
        <f t="shared" si="67"/>
        <v>-3.7500000000000006E-7</v>
      </c>
      <c r="T417">
        <f t="shared" si="71"/>
        <v>1.9086760000000002E-4</v>
      </c>
      <c r="U417">
        <f t="shared" si="72"/>
        <v>3.1811266666666669E-6</v>
      </c>
      <c r="W417">
        <f t="shared" si="73"/>
        <v>57.261487931087906</v>
      </c>
    </row>
    <row r="418" spans="1:23" x14ac:dyDescent="0.25">
      <c r="A418" s="70" t="s">
        <v>31</v>
      </c>
      <c r="B418" s="70">
        <v>120</v>
      </c>
      <c r="C418" s="118">
        <f t="shared" si="75"/>
        <v>24</v>
      </c>
      <c r="D418" s="120">
        <f t="shared" si="70"/>
        <v>1440</v>
      </c>
      <c r="E418" s="70" t="s">
        <v>68</v>
      </c>
      <c r="F418" s="70">
        <v>34</v>
      </c>
      <c r="G418" s="70">
        <v>15</v>
      </c>
      <c r="H418" s="70" t="s">
        <v>74</v>
      </c>
      <c r="I418" s="70">
        <v>1.10525E-2</v>
      </c>
      <c r="J418" s="70">
        <v>518</v>
      </c>
      <c r="K418" s="70">
        <f t="shared" si="68"/>
        <v>3.8520552000000006E-3</v>
      </c>
      <c r="L418">
        <f t="shared" si="69"/>
        <v>5.1800000000000001E-4</v>
      </c>
      <c r="M418">
        <f t="shared" si="74"/>
        <v>3.3333333333333241E-8</v>
      </c>
      <c r="N418">
        <f t="shared" si="65"/>
        <v>1.3571590137977834</v>
      </c>
      <c r="O418">
        <f t="shared" si="66"/>
        <v>1.8660820964342216E-6</v>
      </c>
      <c r="P418">
        <f t="shared" si="67"/>
        <v>-4.1666666666666643E-6</v>
      </c>
      <c r="T418">
        <f t="shared" si="71"/>
        <v>1.6050230000000002E-4</v>
      </c>
      <c r="U418">
        <f t="shared" si="72"/>
        <v>2.6750383333333336E-6</v>
      </c>
      <c r="W418">
        <f t="shared" si="73"/>
        <v>48.151705760233007</v>
      </c>
    </row>
    <row r="419" spans="1:23" x14ac:dyDescent="0.25">
      <c r="A419" s="70" t="s">
        <v>31</v>
      </c>
      <c r="B419" s="70">
        <v>120</v>
      </c>
      <c r="C419" s="118">
        <f t="shared" si="75"/>
        <v>24</v>
      </c>
      <c r="D419" s="120">
        <f t="shared" si="70"/>
        <v>1440</v>
      </c>
      <c r="E419" s="70" t="s">
        <v>67</v>
      </c>
      <c r="F419" s="70">
        <v>34</v>
      </c>
      <c r="G419" s="70">
        <v>150</v>
      </c>
      <c r="H419" s="70" t="s">
        <v>74</v>
      </c>
      <c r="I419" s="70">
        <v>1.0512499999999998E-2</v>
      </c>
      <c r="J419" s="70">
        <v>564</v>
      </c>
      <c r="K419" s="70">
        <f t="shared" si="68"/>
        <v>4.1941295999999998E-3</v>
      </c>
      <c r="L419">
        <f t="shared" si="69"/>
        <v>5.6400000000000005E-4</v>
      </c>
      <c r="M419">
        <f t="shared" si="74"/>
        <v>5.000000000000004E-7</v>
      </c>
      <c r="N419">
        <f t="shared" si="65"/>
        <v>1.4268727705112965</v>
      </c>
      <c r="O419">
        <f t="shared" si="66"/>
        <v>2.9429068781221369E-5</v>
      </c>
      <c r="P419">
        <f t="shared" si="67"/>
        <v>-1.2499999999999988E-6</v>
      </c>
      <c r="T419">
        <f t="shared" si="71"/>
        <v>1.7475539999999999E-4</v>
      </c>
      <c r="U419">
        <f t="shared" si="72"/>
        <v>2.91259E-6</v>
      </c>
      <c r="W419">
        <f t="shared" si="73"/>
        <v>52.427725962879187</v>
      </c>
    </row>
    <row r="420" spans="1:23" x14ac:dyDescent="0.25">
      <c r="A420" s="70" t="s">
        <v>31</v>
      </c>
      <c r="B420" s="70">
        <v>120</v>
      </c>
      <c r="C420" s="118">
        <f t="shared" si="75"/>
        <v>24</v>
      </c>
      <c r="D420" s="120">
        <f t="shared" si="70"/>
        <v>1440</v>
      </c>
      <c r="E420" s="70" t="s">
        <v>64</v>
      </c>
      <c r="F420" s="70">
        <v>52</v>
      </c>
      <c r="G420" s="70">
        <v>15</v>
      </c>
      <c r="H420" s="70" t="s">
        <v>74</v>
      </c>
      <c r="I420" s="70">
        <v>1.0069999999999997E-2</v>
      </c>
      <c r="J420" s="70">
        <v>544</v>
      </c>
      <c r="K420" s="70">
        <f t="shared" si="68"/>
        <v>4.0454015999999999E-3</v>
      </c>
      <c r="L420">
        <f t="shared" si="69"/>
        <v>5.44E-4</v>
      </c>
      <c r="M420">
        <f t="shared" si="74"/>
        <v>7.7499999999999989E-7</v>
      </c>
      <c r="N420">
        <f t="shared" si="65"/>
        <v>1.4895729890764651</v>
      </c>
      <c r="O420">
        <f t="shared" si="66"/>
        <v>4.7619491819465097E-5</v>
      </c>
      <c r="P420">
        <f t="shared" si="67"/>
        <v>2.5000000000000158E-7</v>
      </c>
      <c r="T420">
        <f t="shared" si="71"/>
        <v>1.685584E-4</v>
      </c>
      <c r="U420">
        <f t="shared" si="72"/>
        <v>2.8093066666666668E-6</v>
      </c>
      <c r="W420">
        <f t="shared" si="73"/>
        <v>50.568586744337374</v>
      </c>
    </row>
    <row r="421" spans="1:23" x14ac:dyDescent="0.25">
      <c r="A421" s="70" t="s">
        <v>31</v>
      </c>
      <c r="B421" s="70">
        <v>120</v>
      </c>
      <c r="C421" s="118">
        <f t="shared" si="75"/>
        <v>24</v>
      </c>
      <c r="D421" s="120">
        <f t="shared" si="70"/>
        <v>1440</v>
      </c>
      <c r="E421" s="70" t="s">
        <v>63</v>
      </c>
      <c r="F421" s="70">
        <v>52</v>
      </c>
      <c r="G421" s="70">
        <v>150</v>
      </c>
      <c r="H421" s="70" t="s">
        <v>74</v>
      </c>
      <c r="I421" s="70">
        <v>1.5767500000000004E-2</v>
      </c>
      <c r="J421" s="70">
        <v>534</v>
      </c>
      <c r="K421" s="70">
        <f t="shared" si="68"/>
        <v>3.9710375999999995E-3</v>
      </c>
      <c r="L421">
        <f t="shared" si="69"/>
        <v>5.3399999999999997E-4</v>
      </c>
      <c r="M421">
        <f t="shared" si="74"/>
        <v>2.0833333333333299E-7</v>
      </c>
      <c r="N421">
        <f t="shared" si="65"/>
        <v>0.95132392579673353</v>
      </c>
      <c r="O421">
        <f t="shared" si="66"/>
        <v>8.1753893970347437E-6</v>
      </c>
      <c r="P421">
        <f t="shared" si="67"/>
        <v>-1.666666666666662E-7</v>
      </c>
      <c r="T421">
        <f t="shared" si="71"/>
        <v>1.6545989999999997E-4</v>
      </c>
      <c r="U421">
        <f t="shared" si="72"/>
        <v>2.7576649999999995E-6</v>
      </c>
      <c r="W421">
        <f t="shared" si="73"/>
        <v>49.639017135066467</v>
      </c>
    </row>
    <row r="422" spans="1:23" x14ac:dyDescent="0.25">
      <c r="A422" s="70" t="s">
        <v>31</v>
      </c>
      <c r="B422" s="70">
        <v>120</v>
      </c>
      <c r="C422" s="118">
        <f t="shared" si="75"/>
        <v>24</v>
      </c>
      <c r="D422" s="120">
        <f t="shared" si="70"/>
        <v>1440</v>
      </c>
      <c r="E422" s="70" t="s">
        <v>71</v>
      </c>
      <c r="F422" s="70">
        <v>11</v>
      </c>
      <c r="G422" s="70">
        <v>15</v>
      </c>
      <c r="H422" s="70" t="s">
        <v>92</v>
      </c>
      <c r="I422" s="70">
        <v>1.452E-2</v>
      </c>
      <c r="J422" s="70">
        <v>630</v>
      </c>
      <c r="K422" s="70">
        <f t="shared" si="68"/>
        <v>4.6849319999999993E-3</v>
      </c>
      <c r="L422">
        <f t="shared" si="69"/>
        <v>6.3000000000000003E-4</v>
      </c>
      <c r="M422">
        <f t="shared" si="74"/>
        <v>6.750000000000001E-7</v>
      </c>
      <c r="N422">
        <f t="shared" si="65"/>
        <v>1.0330578512396693</v>
      </c>
      <c r="O422">
        <f t="shared" si="66"/>
        <v>2.8764026550240746E-5</v>
      </c>
      <c r="P422">
        <f t="shared" si="67"/>
        <v>-1.2916666666666664E-6</v>
      </c>
      <c r="T422">
        <f t="shared" si="71"/>
        <v>1.9520549999999998E-4</v>
      </c>
      <c r="U422">
        <f t="shared" si="72"/>
        <v>3.2534249999999997E-6</v>
      </c>
      <c r="W422">
        <f t="shared" si="73"/>
        <v>58.562885384067172</v>
      </c>
    </row>
    <row r="423" spans="1:23" x14ac:dyDescent="0.25">
      <c r="A423" s="70" t="s">
        <v>31</v>
      </c>
      <c r="B423" s="70">
        <v>120</v>
      </c>
      <c r="C423" s="118">
        <f t="shared" si="75"/>
        <v>24</v>
      </c>
      <c r="D423" s="120">
        <f t="shared" si="70"/>
        <v>1440</v>
      </c>
      <c r="E423" s="70" t="s">
        <v>70</v>
      </c>
      <c r="F423" s="70">
        <v>11</v>
      </c>
      <c r="G423" s="70">
        <v>150</v>
      </c>
      <c r="H423" s="70" t="s">
        <v>92</v>
      </c>
      <c r="I423" s="70">
        <v>1.2870000000000001E-2</v>
      </c>
      <c r="J423" s="70">
        <v>925</v>
      </c>
      <c r="K423" s="70">
        <f t="shared" si="68"/>
        <v>6.8786700000000008E-3</v>
      </c>
      <c r="L423">
        <f t="shared" si="69"/>
        <v>9.2500000000000004E-4</v>
      </c>
      <c r="M423">
        <f t="shared" si="74"/>
        <v>3.275E-6</v>
      </c>
      <c r="N423">
        <f t="shared" si="65"/>
        <v>1.1655011655011653</v>
      </c>
      <c r="O423">
        <f t="shared" si="66"/>
        <v>1.5745094875174514E-4</v>
      </c>
      <c r="P423">
        <f t="shared" si="67"/>
        <v>3.7916666666666683E-6</v>
      </c>
      <c r="T423">
        <f t="shared" si="71"/>
        <v>2.8661125000000001E-4</v>
      </c>
      <c r="U423">
        <f t="shared" si="72"/>
        <v>4.7768541666666674E-6</v>
      </c>
      <c r="W423">
        <f t="shared" si="73"/>
        <v>85.985188857558953</v>
      </c>
    </row>
    <row r="424" spans="1:23" x14ac:dyDescent="0.25">
      <c r="A424" s="70" t="s">
        <v>31</v>
      </c>
      <c r="B424" s="70">
        <v>120</v>
      </c>
      <c r="C424" s="118">
        <f t="shared" si="75"/>
        <v>24</v>
      </c>
      <c r="D424" s="120">
        <f t="shared" si="70"/>
        <v>1440</v>
      </c>
      <c r="E424" s="70" t="s">
        <v>66</v>
      </c>
      <c r="F424" s="70">
        <v>13</v>
      </c>
      <c r="G424" s="70">
        <v>15</v>
      </c>
      <c r="H424" s="70" t="s">
        <v>92</v>
      </c>
      <c r="I424" s="70">
        <v>1.13875E-2</v>
      </c>
      <c r="J424" s="70">
        <v>641</v>
      </c>
      <c r="K424" s="70">
        <f t="shared" si="68"/>
        <v>4.7667324000000002E-3</v>
      </c>
      <c r="L424">
        <f t="shared" si="69"/>
        <v>6.4099999999999997E-4</v>
      </c>
      <c r="M424">
        <f t="shared" si="74"/>
        <v>6.4166666666666599E-7</v>
      </c>
      <c r="N424">
        <f t="shared" si="65"/>
        <v>1.3172338090010975</v>
      </c>
      <c r="O424">
        <f t="shared" si="66"/>
        <v>3.4865316631276034E-5</v>
      </c>
      <c r="P424">
        <f t="shared" si="67"/>
        <v>-1.0833333333333326E-6</v>
      </c>
      <c r="T424">
        <f t="shared" si="71"/>
        <v>1.9861385000000001E-4</v>
      </c>
      <c r="U424">
        <f t="shared" si="72"/>
        <v>3.3102308333333333E-6</v>
      </c>
      <c r="W424">
        <f t="shared" si="73"/>
        <v>59.585411954265176</v>
      </c>
    </row>
    <row r="425" spans="1:23" x14ac:dyDescent="0.25">
      <c r="A425" s="70" t="s">
        <v>31</v>
      </c>
      <c r="B425" s="70">
        <v>120</v>
      </c>
      <c r="C425" s="118">
        <f t="shared" si="75"/>
        <v>24</v>
      </c>
      <c r="D425" s="120">
        <f t="shared" si="70"/>
        <v>1440</v>
      </c>
      <c r="E425" s="70" t="s">
        <v>65</v>
      </c>
      <c r="F425" s="70">
        <v>13</v>
      </c>
      <c r="G425" s="70">
        <v>150</v>
      </c>
      <c r="H425" s="70" t="s">
        <v>92</v>
      </c>
      <c r="I425" s="70">
        <v>1.7704999999999999E-2</v>
      </c>
      <c r="J425" s="70">
        <v>1100</v>
      </c>
      <c r="K425" s="70">
        <f t="shared" si="68"/>
        <v>8.1800400000000013E-3</v>
      </c>
      <c r="L425">
        <f t="shared" si="69"/>
        <v>1.1000000000000001E-3</v>
      </c>
      <c r="M425">
        <f t="shared" si="74"/>
        <v>4.4666666666666665E-6</v>
      </c>
      <c r="N425">
        <f t="shared" si="65"/>
        <v>0.84721829991527819</v>
      </c>
      <c r="O425">
        <f t="shared" si="66"/>
        <v>1.5609900580019568E-4</v>
      </c>
      <c r="P425">
        <f t="shared" si="67"/>
        <v>-4.2499999999999949E-6</v>
      </c>
      <c r="T425">
        <f t="shared" si="71"/>
        <v>3.4083500000000005E-4</v>
      </c>
      <c r="U425">
        <f t="shared" si="72"/>
        <v>5.6805833333333344E-6</v>
      </c>
      <c r="W425">
        <f t="shared" si="73"/>
        <v>102.25265701979984</v>
      </c>
    </row>
    <row r="426" spans="1:23" x14ac:dyDescent="0.25">
      <c r="A426" s="70" t="s">
        <v>31</v>
      </c>
      <c r="B426" s="70">
        <v>120</v>
      </c>
      <c r="C426" s="118">
        <f t="shared" si="75"/>
        <v>24</v>
      </c>
      <c r="D426" s="120">
        <f t="shared" si="70"/>
        <v>1440</v>
      </c>
      <c r="E426" s="70" t="s">
        <v>7</v>
      </c>
      <c r="F426" s="70">
        <v>26</v>
      </c>
      <c r="G426" s="70">
        <v>15</v>
      </c>
      <c r="H426" s="70" t="s">
        <v>92</v>
      </c>
      <c r="I426" s="70">
        <v>1.5352500000000003E-2</v>
      </c>
      <c r="J426" s="70">
        <v>613</v>
      </c>
      <c r="K426" s="70">
        <f t="shared" si="68"/>
        <v>4.5585132000000002E-3</v>
      </c>
      <c r="L426">
        <f t="shared" si="69"/>
        <v>6.1300000000000005E-4</v>
      </c>
      <c r="M426">
        <f t="shared" si="74"/>
        <v>5.000000000000004E-7</v>
      </c>
      <c r="N426">
        <f t="shared" si="65"/>
        <v>0.97703957010258891</v>
      </c>
      <c r="O426">
        <f t="shared" si="66"/>
        <v>2.0151316434625597E-5</v>
      </c>
      <c r="P426">
        <f t="shared" si="67"/>
        <v>-6.2499999999999709E-7</v>
      </c>
      <c r="T426">
        <f t="shared" si="71"/>
        <v>1.8993805E-4</v>
      </c>
      <c r="U426">
        <f t="shared" si="72"/>
        <v>3.1656341666666669E-6</v>
      </c>
      <c r="W426">
        <f t="shared" si="73"/>
        <v>56.982617048306636</v>
      </c>
    </row>
    <row r="427" spans="1:23" x14ac:dyDescent="0.25">
      <c r="A427" s="70" t="s">
        <v>31</v>
      </c>
      <c r="B427" s="70">
        <v>120</v>
      </c>
      <c r="C427" s="118">
        <f t="shared" si="75"/>
        <v>24</v>
      </c>
      <c r="D427" s="120">
        <f t="shared" si="70"/>
        <v>1440</v>
      </c>
      <c r="E427" s="70" t="s">
        <v>69</v>
      </c>
      <c r="F427" s="70">
        <v>26</v>
      </c>
      <c r="G427" s="70">
        <v>150</v>
      </c>
      <c r="H427" s="70" t="s">
        <v>92</v>
      </c>
      <c r="I427" s="70">
        <v>2.1547500000000001E-2</v>
      </c>
      <c r="J427" s="70">
        <v>617</v>
      </c>
      <c r="K427" s="70">
        <f t="shared" si="68"/>
        <v>4.5882588000000007E-3</v>
      </c>
      <c r="L427">
        <f t="shared" si="69"/>
        <v>6.1700000000000004E-4</v>
      </c>
      <c r="M427">
        <f t="shared" si="74"/>
        <v>6.0833333333333369E-7</v>
      </c>
      <c r="N427">
        <f t="shared" ref="N427:N490" si="76">0.015/I427</f>
        <v>0.69613644274277753</v>
      </c>
      <c r="O427">
        <f t="shared" ref="O427:O490" si="77">N427*O$2*M427</f>
        <v>1.7468565762516171E-5</v>
      </c>
      <c r="P427">
        <f t="shared" ref="P427:P490" si="78">(L427-L387)/(B427-B387)</f>
        <v>3.7500000000000006E-7</v>
      </c>
      <c r="T427">
        <f t="shared" si="71"/>
        <v>1.9117745000000002E-4</v>
      </c>
      <c r="U427">
        <f t="shared" si="72"/>
        <v>3.1862908333333337E-6</v>
      </c>
      <c r="W427">
        <f t="shared" si="73"/>
        <v>57.354444892014996</v>
      </c>
    </row>
    <row r="428" spans="1:23" x14ac:dyDescent="0.25">
      <c r="A428" s="70" t="s">
        <v>31</v>
      </c>
      <c r="B428" s="70">
        <v>120</v>
      </c>
      <c r="C428" s="118">
        <f t="shared" si="75"/>
        <v>24</v>
      </c>
      <c r="D428" s="120">
        <f t="shared" si="70"/>
        <v>1440</v>
      </c>
      <c r="E428" s="70" t="s">
        <v>68</v>
      </c>
      <c r="F428" s="70">
        <v>34</v>
      </c>
      <c r="G428" s="70">
        <v>15</v>
      </c>
      <c r="H428" s="70" t="s">
        <v>92</v>
      </c>
      <c r="I428" s="70">
        <v>1.10525E-2</v>
      </c>
      <c r="J428" s="70">
        <v>629</v>
      </c>
      <c r="K428" s="70">
        <f t="shared" si="68"/>
        <v>4.6774955999999996E-3</v>
      </c>
      <c r="L428">
        <f t="shared" si="69"/>
        <v>6.29E-4</v>
      </c>
      <c r="M428">
        <f t="shared" si="74"/>
        <v>4.7499999999999979E-7</v>
      </c>
      <c r="N428">
        <f t="shared" si="76"/>
        <v>1.3571590137977834</v>
      </c>
      <c r="O428">
        <f t="shared" si="77"/>
        <v>2.6591669874187719E-5</v>
      </c>
      <c r="P428">
        <f t="shared" si="78"/>
        <v>2.2916666666666683E-6</v>
      </c>
      <c r="T428">
        <f t="shared" si="71"/>
        <v>1.9489564999999997E-4</v>
      </c>
      <c r="U428">
        <f t="shared" si="72"/>
        <v>3.2482608333333329E-6</v>
      </c>
      <c r="W428">
        <f t="shared" si="73"/>
        <v>58.46992842314009</v>
      </c>
    </row>
    <row r="429" spans="1:23" x14ac:dyDescent="0.25">
      <c r="A429" s="70" t="s">
        <v>31</v>
      </c>
      <c r="B429" s="70">
        <v>120</v>
      </c>
      <c r="C429" s="118">
        <f t="shared" si="75"/>
        <v>24</v>
      </c>
      <c r="D429" s="120">
        <f t="shared" si="70"/>
        <v>1440</v>
      </c>
      <c r="E429" s="70" t="s">
        <v>67</v>
      </c>
      <c r="F429" s="70">
        <v>34</v>
      </c>
      <c r="G429" s="70">
        <v>150</v>
      </c>
      <c r="H429" s="70" t="s">
        <v>92</v>
      </c>
      <c r="I429" s="70">
        <v>1.0512499999999998E-2</v>
      </c>
      <c r="J429" s="70">
        <v>581</v>
      </c>
      <c r="K429" s="70">
        <f t="shared" si="68"/>
        <v>4.3205483999999997E-3</v>
      </c>
      <c r="L429">
        <f t="shared" si="69"/>
        <v>5.8100000000000003E-4</v>
      </c>
      <c r="M429">
        <f t="shared" si="74"/>
        <v>-3.4999999999999945E-7</v>
      </c>
      <c r="N429">
        <f t="shared" si="76"/>
        <v>1.4268727705112965</v>
      </c>
      <c r="O429">
        <f t="shared" si="77"/>
        <v>-2.0600348146854911E-5</v>
      </c>
      <c r="P429">
        <f t="shared" si="78"/>
        <v>-4.5833333333333094E-7</v>
      </c>
      <c r="T429">
        <f t="shared" si="71"/>
        <v>1.8002285E-4</v>
      </c>
      <c r="U429">
        <f t="shared" si="72"/>
        <v>3.0003808333333332E-6</v>
      </c>
      <c r="W429">
        <f t="shared" si="73"/>
        <v>54.00799429863973</v>
      </c>
    </row>
    <row r="430" spans="1:23" x14ac:dyDescent="0.25">
      <c r="A430" s="70" t="s">
        <v>31</v>
      </c>
      <c r="B430" s="70">
        <v>120</v>
      </c>
      <c r="C430" s="118">
        <f t="shared" si="75"/>
        <v>24</v>
      </c>
      <c r="D430" s="120">
        <f t="shared" si="70"/>
        <v>1440</v>
      </c>
      <c r="E430" s="70" t="s">
        <v>64</v>
      </c>
      <c r="F430" s="70">
        <v>52</v>
      </c>
      <c r="G430" s="70">
        <v>15</v>
      </c>
      <c r="H430" s="70" t="s">
        <v>92</v>
      </c>
      <c r="I430" s="70">
        <v>1.0069999999999997E-2</v>
      </c>
      <c r="J430" s="70">
        <v>652</v>
      </c>
      <c r="K430" s="70">
        <f t="shared" si="68"/>
        <v>4.8485327999999994E-3</v>
      </c>
      <c r="L430">
        <f t="shared" si="69"/>
        <v>6.5200000000000002E-4</v>
      </c>
      <c r="M430">
        <f t="shared" si="74"/>
        <v>9.0000000000000017E-7</v>
      </c>
      <c r="N430">
        <f t="shared" si="76"/>
        <v>1.4895729890764651</v>
      </c>
      <c r="O430">
        <f t="shared" si="77"/>
        <v>5.5300055016153033E-5</v>
      </c>
      <c r="P430">
        <f t="shared" si="78"/>
        <v>-1.9166666666666681E-6</v>
      </c>
      <c r="T430">
        <f t="shared" si="71"/>
        <v>2.0202219999999998E-4</v>
      </c>
      <c r="U430">
        <f t="shared" si="72"/>
        <v>3.3670366666666661E-6</v>
      </c>
      <c r="W430">
        <f t="shared" si="73"/>
        <v>60.607938524463172</v>
      </c>
    </row>
    <row r="431" spans="1:23" x14ac:dyDescent="0.25">
      <c r="A431" s="70" t="s">
        <v>31</v>
      </c>
      <c r="B431" s="70">
        <v>120</v>
      </c>
      <c r="C431" s="118">
        <f t="shared" si="75"/>
        <v>24</v>
      </c>
      <c r="D431" s="120">
        <f t="shared" si="70"/>
        <v>1440</v>
      </c>
      <c r="E431" s="70" t="s">
        <v>63</v>
      </c>
      <c r="F431" s="70">
        <v>52</v>
      </c>
      <c r="G431" s="70">
        <v>150</v>
      </c>
      <c r="H431" s="70" t="s">
        <v>92</v>
      </c>
      <c r="I431" s="70">
        <v>1.5767500000000004E-2</v>
      </c>
      <c r="J431" s="70">
        <v>933</v>
      </c>
      <c r="K431" s="70">
        <f t="shared" si="68"/>
        <v>6.9381612E-3</v>
      </c>
      <c r="L431">
        <f t="shared" si="69"/>
        <v>9.3300000000000002E-4</v>
      </c>
      <c r="M431">
        <f t="shared" si="74"/>
        <v>3.4666666666666668E-6</v>
      </c>
      <c r="N431">
        <f t="shared" si="76"/>
        <v>0.95132392579673353</v>
      </c>
      <c r="O431">
        <f t="shared" si="77"/>
        <v>1.3603847956665836E-4</v>
      </c>
      <c r="P431">
        <f t="shared" si="78"/>
        <v>-1.3749999999999972E-6</v>
      </c>
      <c r="T431">
        <f t="shared" si="71"/>
        <v>2.8909005E-4</v>
      </c>
      <c r="U431">
        <f t="shared" si="72"/>
        <v>4.8181675000000001E-6</v>
      </c>
      <c r="W431">
        <f t="shared" si="73"/>
        <v>86.728844544975672</v>
      </c>
    </row>
    <row r="432" spans="1:23" x14ac:dyDescent="0.25">
      <c r="A432" s="70" t="s">
        <v>31</v>
      </c>
      <c r="B432" s="70">
        <v>120</v>
      </c>
      <c r="C432" s="118">
        <f t="shared" si="75"/>
        <v>24</v>
      </c>
      <c r="D432" s="120">
        <f t="shared" si="70"/>
        <v>1440</v>
      </c>
      <c r="E432" s="70" t="s">
        <v>71</v>
      </c>
      <c r="F432" s="70">
        <v>11</v>
      </c>
      <c r="G432" s="70">
        <v>15</v>
      </c>
      <c r="H432" s="70" t="s">
        <v>10</v>
      </c>
      <c r="I432" s="70">
        <v>1.452E-2</v>
      </c>
      <c r="J432" s="70">
        <v>761</v>
      </c>
      <c r="K432" s="70">
        <f t="shared" si="68"/>
        <v>5.6591004000000004E-3</v>
      </c>
      <c r="L432">
        <f t="shared" si="69"/>
        <v>7.6099999999999996E-4</v>
      </c>
      <c r="M432">
        <f t="shared" si="74"/>
        <v>2.0999999999999994E-6</v>
      </c>
      <c r="N432">
        <f t="shared" si="76"/>
        <v>1.0330578512396693</v>
      </c>
      <c r="O432">
        <f t="shared" si="77"/>
        <v>8.9488082600748948E-5</v>
      </c>
      <c r="P432">
        <f t="shared" si="78"/>
        <v>-2.5000000000000019E-6</v>
      </c>
      <c r="T432">
        <f t="shared" si="71"/>
        <v>2.3579585000000001E-4</v>
      </c>
      <c r="U432">
        <f t="shared" si="72"/>
        <v>3.9299308333333335E-6</v>
      </c>
      <c r="W432">
        <f t="shared" si="73"/>
        <v>70.740247265516075</v>
      </c>
    </row>
    <row r="433" spans="1:23" x14ac:dyDescent="0.25">
      <c r="A433" s="70" t="s">
        <v>31</v>
      </c>
      <c r="B433" s="70">
        <v>120</v>
      </c>
      <c r="C433" s="118">
        <f t="shared" si="75"/>
        <v>24</v>
      </c>
      <c r="D433" s="120">
        <f t="shared" si="70"/>
        <v>1440</v>
      </c>
      <c r="E433" s="70" t="s">
        <v>70</v>
      </c>
      <c r="F433" s="70">
        <v>11</v>
      </c>
      <c r="G433" s="70">
        <v>150</v>
      </c>
      <c r="H433" s="70" t="s">
        <v>10</v>
      </c>
      <c r="I433" s="70">
        <v>1.2870000000000001E-2</v>
      </c>
      <c r="J433" s="70">
        <v>2158</v>
      </c>
      <c r="K433" s="70">
        <f t="shared" si="68"/>
        <v>1.6047751199999998E-2</v>
      </c>
      <c r="L433">
        <f t="shared" si="69"/>
        <v>2.1580000000000002E-3</v>
      </c>
      <c r="M433">
        <f t="shared" si="74"/>
        <v>1.4025000000000002E-5</v>
      </c>
      <c r="N433">
        <f t="shared" si="76"/>
        <v>1.1655011655011653</v>
      </c>
      <c r="O433">
        <f t="shared" si="77"/>
        <v>6.7427467366205365E-4</v>
      </c>
      <c r="P433">
        <f t="shared" si="78"/>
        <v>8.8750000000000124E-6</v>
      </c>
      <c r="T433">
        <f t="shared" si="71"/>
        <v>6.6865629999999989E-4</v>
      </c>
      <c r="U433">
        <f t="shared" si="72"/>
        <v>1.1144271666666665E-5</v>
      </c>
      <c r="W433">
        <f t="shared" si="73"/>
        <v>200.60112168066186</v>
      </c>
    </row>
    <row r="434" spans="1:23" x14ac:dyDescent="0.25">
      <c r="A434" s="70" t="s">
        <v>31</v>
      </c>
      <c r="B434" s="70">
        <v>120</v>
      </c>
      <c r="C434" s="118">
        <f t="shared" si="75"/>
        <v>24</v>
      </c>
      <c r="D434" s="120">
        <f t="shared" si="70"/>
        <v>1440</v>
      </c>
      <c r="E434" s="70" t="s">
        <v>66</v>
      </c>
      <c r="F434" s="70">
        <v>13</v>
      </c>
      <c r="G434" s="70">
        <v>15</v>
      </c>
      <c r="H434" s="70" t="s">
        <v>10</v>
      </c>
      <c r="I434" s="70">
        <v>1.13875E-2</v>
      </c>
      <c r="J434" s="70">
        <v>1304</v>
      </c>
      <c r="K434" s="70">
        <f t="shared" si="68"/>
        <v>9.6970655999999988E-3</v>
      </c>
      <c r="L434">
        <f t="shared" si="69"/>
        <v>1.304E-3</v>
      </c>
      <c r="M434">
        <f t="shared" si="74"/>
        <v>6.4999999999999996E-6</v>
      </c>
      <c r="N434">
        <f t="shared" si="76"/>
        <v>1.3172338090010975</v>
      </c>
      <c r="O434">
        <f t="shared" si="77"/>
        <v>3.5318112951162771E-4</v>
      </c>
      <c r="P434">
        <f t="shared" si="78"/>
        <v>-4.3750000000000022E-6</v>
      </c>
      <c r="T434">
        <f t="shared" si="71"/>
        <v>4.0404439999999997E-4</v>
      </c>
      <c r="U434">
        <f t="shared" si="72"/>
        <v>6.7340733333333322E-6</v>
      </c>
      <c r="W434">
        <f t="shared" si="73"/>
        <v>121.21587704892634</v>
      </c>
    </row>
    <row r="435" spans="1:23" x14ac:dyDescent="0.25">
      <c r="A435" s="70" t="s">
        <v>31</v>
      </c>
      <c r="B435" s="70">
        <v>120</v>
      </c>
      <c r="C435" s="118">
        <f t="shared" si="75"/>
        <v>24</v>
      </c>
      <c r="D435" s="120">
        <f t="shared" si="70"/>
        <v>1440</v>
      </c>
      <c r="E435" s="70" t="s">
        <v>65</v>
      </c>
      <c r="F435" s="70">
        <v>13</v>
      </c>
      <c r="G435" s="70">
        <v>150</v>
      </c>
      <c r="H435" s="70" t="s">
        <v>10</v>
      </c>
      <c r="I435" s="70">
        <v>1.7704999999999999E-2</v>
      </c>
      <c r="J435" s="70">
        <v>2200</v>
      </c>
      <c r="K435" s="70">
        <f t="shared" si="68"/>
        <v>1.6360080000000003E-2</v>
      </c>
      <c r="L435">
        <f t="shared" si="69"/>
        <v>2.2000000000000001E-3</v>
      </c>
      <c r="M435">
        <f t="shared" si="74"/>
        <v>1.3925000000000001E-5</v>
      </c>
      <c r="N435">
        <f t="shared" si="76"/>
        <v>0.84721829991527819</v>
      </c>
      <c r="O435">
        <f t="shared" si="77"/>
        <v>4.8664447517187873E-4</v>
      </c>
      <c r="P435">
        <f t="shared" si="78"/>
        <v>2.6041666666666672E-5</v>
      </c>
      <c r="T435">
        <f t="shared" si="71"/>
        <v>6.8167000000000011E-4</v>
      </c>
      <c r="U435">
        <f t="shared" si="72"/>
        <v>1.1361166666666669E-5</v>
      </c>
      <c r="W435">
        <f t="shared" si="73"/>
        <v>204.50531403959968</v>
      </c>
    </row>
    <row r="436" spans="1:23" x14ac:dyDescent="0.25">
      <c r="A436" s="70" t="s">
        <v>31</v>
      </c>
      <c r="B436" s="70">
        <v>120</v>
      </c>
      <c r="C436" s="118">
        <f t="shared" si="75"/>
        <v>24</v>
      </c>
      <c r="D436" s="120">
        <f t="shared" si="70"/>
        <v>1440</v>
      </c>
      <c r="E436" s="70" t="s">
        <v>7</v>
      </c>
      <c r="F436" s="70">
        <v>26</v>
      </c>
      <c r="G436" s="70">
        <v>15</v>
      </c>
      <c r="H436" s="70" t="s">
        <v>10</v>
      </c>
      <c r="I436" s="70">
        <v>1.5352500000000003E-2</v>
      </c>
      <c r="J436" s="70">
        <v>2040</v>
      </c>
      <c r="K436" s="70">
        <f t="shared" si="68"/>
        <v>1.5170256E-2</v>
      </c>
      <c r="L436">
        <f t="shared" si="69"/>
        <v>2.0400000000000001E-3</v>
      </c>
      <c r="M436">
        <f t="shared" si="74"/>
        <v>1.2600000000000001E-5</v>
      </c>
      <c r="N436">
        <f t="shared" si="76"/>
        <v>0.97703957010258891</v>
      </c>
      <c r="O436">
        <f t="shared" si="77"/>
        <v>5.0781317415256474E-4</v>
      </c>
      <c r="P436">
        <f t="shared" si="78"/>
        <v>-1.7083333333333252E-6</v>
      </c>
      <c r="T436">
        <f t="shared" si="71"/>
        <v>6.3209400000000004E-4</v>
      </c>
      <c r="U436">
        <f t="shared" si="72"/>
        <v>1.05349E-5</v>
      </c>
      <c r="W436">
        <f t="shared" si="73"/>
        <v>189.63220029126515</v>
      </c>
    </row>
    <row r="437" spans="1:23" x14ac:dyDescent="0.25">
      <c r="A437" s="70" t="s">
        <v>31</v>
      </c>
      <c r="B437" s="70">
        <v>120</v>
      </c>
      <c r="C437" s="118">
        <f t="shared" si="75"/>
        <v>24</v>
      </c>
      <c r="D437" s="120">
        <f t="shared" si="70"/>
        <v>1440</v>
      </c>
      <c r="E437" s="70" t="s">
        <v>69</v>
      </c>
      <c r="F437" s="70">
        <v>26</v>
      </c>
      <c r="G437" s="70">
        <v>150</v>
      </c>
      <c r="H437" s="70" t="s">
        <v>10</v>
      </c>
      <c r="I437" s="70">
        <v>2.1547500000000001E-2</v>
      </c>
      <c r="J437" s="70">
        <v>2200</v>
      </c>
      <c r="K437" s="70">
        <f t="shared" si="68"/>
        <v>1.6360080000000003E-2</v>
      </c>
      <c r="L437">
        <f t="shared" si="69"/>
        <v>2.2000000000000001E-3</v>
      </c>
      <c r="M437">
        <f t="shared" si="74"/>
        <v>1.3958333333333335E-5</v>
      </c>
      <c r="N437">
        <f t="shared" si="76"/>
        <v>0.69613644274277753</v>
      </c>
      <c r="O437">
        <f t="shared" si="77"/>
        <v>4.0081983085225441E-4</v>
      </c>
      <c r="P437">
        <f t="shared" si="78"/>
        <v>4.5833333333333451E-6</v>
      </c>
      <c r="T437">
        <f t="shared" si="71"/>
        <v>6.8167000000000011E-4</v>
      </c>
      <c r="U437">
        <f t="shared" si="72"/>
        <v>1.1361166666666669E-5</v>
      </c>
      <c r="W437">
        <f t="shared" si="73"/>
        <v>204.50531403959968</v>
      </c>
    </row>
    <row r="438" spans="1:23" x14ac:dyDescent="0.25">
      <c r="A438" s="70" t="s">
        <v>31</v>
      </c>
      <c r="B438" s="70">
        <v>120</v>
      </c>
      <c r="C438" s="118">
        <f t="shared" si="75"/>
        <v>24</v>
      </c>
      <c r="D438" s="120">
        <f t="shared" si="70"/>
        <v>1440</v>
      </c>
      <c r="E438" s="70" t="s">
        <v>68</v>
      </c>
      <c r="F438" s="70">
        <v>34</v>
      </c>
      <c r="G438" s="70">
        <v>15</v>
      </c>
      <c r="H438" s="70" t="s">
        <v>10</v>
      </c>
      <c r="I438" s="70">
        <v>1.10525E-2</v>
      </c>
      <c r="J438" s="70">
        <v>1000</v>
      </c>
      <c r="K438" s="70">
        <f t="shared" si="68"/>
        <v>7.4364000000000001E-3</v>
      </c>
      <c r="L438">
        <f t="shared" si="69"/>
        <v>1E-3</v>
      </c>
      <c r="M438">
        <f t="shared" si="74"/>
        <v>3.8249999999999998E-6</v>
      </c>
      <c r="N438">
        <f t="shared" si="76"/>
        <v>1.3571590137977834</v>
      </c>
      <c r="O438">
        <f t="shared" si="77"/>
        <v>2.1413292056582749E-4</v>
      </c>
      <c r="P438">
        <f t="shared" si="78"/>
        <v>-5.624999999999997E-6</v>
      </c>
      <c r="T438">
        <f t="shared" si="71"/>
        <v>3.0985000000000002E-4</v>
      </c>
      <c r="U438">
        <f t="shared" si="72"/>
        <v>5.1641666666666671E-6</v>
      </c>
      <c r="W438">
        <f t="shared" si="73"/>
        <v>92.956960927090748</v>
      </c>
    </row>
    <row r="439" spans="1:23" x14ac:dyDescent="0.25">
      <c r="A439" s="70" t="s">
        <v>31</v>
      </c>
      <c r="B439" s="70">
        <v>120</v>
      </c>
      <c r="C439" s="118">
        <f t="shared" si="75"/>
        <v>24</v>
      </c>
      <c r="D439" s="120">
        <f t="shared" si="70"/>
        <v>1440</v>
      </c>
      <c r="E439" s="70" t="s">
        <v>67</v>
      </c>
      <c r="F439" s="70">
        <v>34</v>
      </c>
      <c r="G439" s="70">
        <v>150</v>
      </c>
      <c r="H439" s="70" t="s">
        <v>10</v>
      </c>
      <c r="I439" s="70">
        <v>1.0512499999999998E-2</v>
      </c>
      <c r="J439" s="70">
        <v>2760</v>
      </c>
      <c r="K439" s="70">
        <f t="shared" si="68"/>
        <v>2.0524463999999999E-2</v>
      </c>
      <c r="L439">
        <f t="shared" si="69"/>
        <v>2.7599999999999999E-3</v>
      </c>
      <c r="M439">
        <f t="shared" si="74"/>
        <v>1.8816666666666666E-5</v>
      </c>
      <c r="N439">
        <f t="shared" si="76"/>
        <v>1.4268727705112965</v>
      </c>
      <c r="O439">
        <f t="shared" si="77"/>
        <v>1.1075139551332965E-3</v>
      </c>
      <c r="P439">
        <f t="shared" si="78"/>
        <v>3.375E-5</v>
      </c>
      <c r="T439">
        <f t="shared" si="71"/>
        <v>8.5518599999999997E-4</v>
      </c>
      <c r="U439">
        <f t="shared" si="72"/>
        <v>1.4253099999999999E-5</v>
      </c>
      <c r="W439">
        <f t="shared" si="73"/>
        <v>256.5612121587705</v>
      </c>
    </row>
    <row r="440" spans="1:23" x14ac:dyDescent="0.25">
      <c r="A440" s="70" t="s">
        <v>31</v>
      </c>
      <c r="B440" s="70">
        <v>120</v>
      </c>
      <c r="C440" s="118">
        <f t="shared" si="75"/>
        <v>24</v>
      </c>
      <c r="D440" s="120">
        <f t="shared" si="70"/>
        <v>1440</v>
      </c>
      <c r="E440" s="70" t="s">
        <v>64</v>
      </c>
      <c r="F440" s="70">
        <v>52</v>
      </c>
      <c r="G440" s="70">
        <v>15</v>
      </c>
      <c r="H440" s="70" t="s">
        <v>10</v>
      </c>
      <c r="I440" s="70">
        <v>1.0069999999999997E-2</v>
      </c>
      <c r="J440" s="70">
        <v>1699</v>
      </c>
      <c r="K440" s="70">
        <f t="shared" si="68"/>
        <v>1.26344436E-2</v>
      </c>
      <c r="L440">
        <f t="shared" si="69"/>
        <v>1.699E-3</v>
      </c>
      <c r="M440">
        <f t="shared" si="74"/>
        <v>9.9583333333333326E-6</v>
      </c>
      <c r="N440">
        <f t="shared" si="76"/>
        <v>1.4895729890764651</v>
      </c>
      <c r="O440">
        <f t="shared" si="77"/>
        <v>6.1188486800280422E-4</v>
      </c>
      <c r="P440">
        <f t="shared" si="78"/>
        <v>-5.875000000000003E-6</v>
      </c>
      <c r="T440">
        <f t="shared" si="71"/>
        <v>5.2643514999999995E-4</v>
      </c>
      <c r="U440">
        <f t="shared" si="72"/>
        <v>8.773919166666666E-6</v>
      </c>
      <c r="W440">
        <f t="shared" si="73"/>
        <v>157.93387661512719</v>
      </c>
    </row>
    <row r="441" spans="1:23" x14ac:dyDescent="0.25">
      <c r="A441" s="70" t="s">
        <v>31</v>
      </c>
      <c r="B441" s="70">
        <v>120</v>
      </c>
      <c r="C441" s="118">
        <f t="shared" si="75"/>
        <v>24</v>
      </c>
      <c r="D441" s="120">
        <f t="shared" si="70"/>
        <v>1440</v>
      </c>
      <c r="E441" s="70" t="s">
        <v>63</v>
      </c>
      <c r="F441" s="70">
        <v>52</v>
      </c>
      <c r="G441" s="70">
        <v>150</v>
      </c>
      <c r="H441" s="70" t="s">
        <v>10</v>
      </c>
      <c r="I441" s="70">
        <v>1.5767500000000004E-2</v>
      </c>
      <c r="J441" s="70">
        <v>2770</v>
      </c>
      <c r="K441" s="70">
        <f t="shared" si="68"/>
        <v>2.0598828E-2</v>
      </c>
      <c r="L441">
        <f t="shared" si="69"/>
        <v>2.7699999999999999E-3</v>
      </c>
      <c r="M441">
        <f t="shared" si="74"/>
        <v>1.8883333333333333E-5</v>
      </c>
      <c r="N441">
        <f t="shared" si="76"/>
        <v>0.95132392579673353</v>
      </c>
      <c r="O441">
        <f t="shared" si="77"/>
        <v>7.4101729494723033E-4</v>
      </c>
      <c r="P441">
        <f t="shared" si="78"/>
        <v>1.3958333333333325E-5</v>
      </c>
      <c r="T441">
        <f t="shared" si="71"/>
        <v>8.5828450000000002E-4</v>
      </c>
      <c r="U441">
        <f t="shared" si="72"/>
        <v>1.4304741666666667E-5</v>
      </c>
      <c r="W441">
        <f t="shared" si="73"/>
        <v>257.49078176804142</v>
      </c>
    </row>
    <row r="442" spans="1:23" x14ac:dyDescent="0.25">
      <c r="A442" s="70" t="s">
        <v>32</v>
      </c>
      <c r="B442" s="70">
        <v>144</v>
      </c>
      <c r="C442" s="118">
        <f t="shared" si="75"/>
        <v>24</v>
      </c>
      <c r="D442" s="120">
        <f t="shared" si="70"/>
        <v>1440</v>
      </c>
      <c r="E442" s="70" t="s">
        <v>71</v>
      </c>
      <c r="F442" s="70">
        <v>11</v>
      </c>
      <c r="G442" s="70">
        <v>15</v>
      </c>
      <c r="H442" s="70" t="s">
        <v>72</v>
      </c>
      <c r="I442" s="70">
        <v>1.452E-2</v>
      </c>
      <c r="J442" s="70">
        <v>599</v>
      </c>
      <c r="K442" s="70">
        <f t="shared" si="68"/>
        <v>4.4544036000000002E-3</v>
      </c>
      <c r="L442">
        <f t="shared" si="69"/>
        <v>5.9900000000000003E-4</v>
      </c>
      <c r="M442">
        <f t="shared" ref="M442:M481" si="79">(L442-L2)/B442</f>
        <v>-2.8472222222222236E-7</v>
      </c>
      <c r="N442">
        <f t="shared" si="76"/>
        <v>1.0330578512396693</v>
      </c>
      <c r="O442">
        <f t="shared" si="77"/>
        <v>-1.213297416213859E-5</v>
      </c>
      <c r="P442">
        <f t="shared" si="78"/>
        <v>-8.33333333333331E-7</v>
      </c>
      <c r="T442">
        <f t="shared" si="71"/>
        <v>1.8560015000000001E-4</v>
      </c>
      <c r="U442">
        <f t="shared" si="72"/>
        <v>3.0933358333333337E-6</v>
      </c>
      <c r="W442">
        <f t="shared" si="73"/>
        <v>55.681219595327363</v>
      </c>
    </row>
    <row r="443" spans="1:23" x14ac:dyDescent="0.25">
      <c r="A443" s="70" t="s">
        <v>32</v>
      </c>
      <c r="B443" s="70">
        <v>144</v>
      </c>
      <c r="C443" s="118">
        <f t="shared" si="75"/>
        <v>24</v>
      </c>
      <c r="D443" s="120">
        <f t="shared" si="70"/>
        <v>1440</v>
      </c>
      <c r="E443" s="70" t="s">
        <v>70</v>
      </c>
      <c r="F443" s="70">
        <v>11</v>
      </c>
      <c r="G443" s="70">
        <v>150</v>
      </c>
      <c r="H443" s="70" t="s">
        <v>72</v>
      </c>
      <c r="I443" s="70">
        <v>1.2870000000000001E-2</v>
      </c>
      <c r="J443" s="70">
        <v>870</v>
      </c>
      <c r="K443" s="70">
        <f t="shared" si="68"/>
        <v>6.4696679999999996E-3</v>
      </c>
      <c r="L443">
        <f t="shared" si="69"/>
        <v>8.7000000000000001E-4</v>
      </c>
      <c r="M443">
        <f t="shared" si="79"/>
        <v>8.4722222222222253E-7</v>
      </c>
      <c r="N443">
        <f t="shared" si="76"/>
        <v>1.1655011655011653</v>
      </c>
      <c r="O443">
        <f t="shared" si="77"/>
        <v>4.0731585554946802E-5</v>
      </c>
      <c r="P443">
        <f t="shared" si="78"/>
        <v>-5.6250000000000012E-6</v>
      </c>
      <c r="T443">
        <f t="shared" si="71"/>
        <v>2.695695E-4</v>
      </c>
      <c r="U443">
        <f t="shared" si="72"/>
        <v>4.4928249999999996E-6</v>
      </c>
      <c r="W443">
        <f t="shared" si="73"/>
        <v>80.872556006568956</v>
      </c>
    </row>
    <row r="444" spans="1:23" x14ac:dyDescent="0.25">
      <c r="A444" s="70" t="s">
        <v>32</v>
      </c>
      <c r="B444" s="70">
        <v>144</v>
      </c>
      <c r="C444" s="118">
        <f t="shared" si="75"/>
        <v>24</v>
      </c>
      <c r="D444" s="120">
        <f t="shared" si="70"/>
        <v>1440</v>
      </c>
      <c r="E444" s="70" t="s">
        <v>66</v>
      </c>
      <c r="F444" s="70">
        <v>13</v>
      </c>
      <c r="G444" s="70">
        <v>15</v>
      </c>
      <c r="H444" s="70" t="s">
        <v>72</v>
      </c>
      <c r="I444" s="70">
        <v>1.13875E-2</v>
      </c>
      <c r="J444" s="70">
        <v>635</v>
      </c>
      <c r="K444" s="70">
        <f t="shared" si="68"/>
        <v>4.7221139999999995E-3</v>
      </c>
      <c r="L444">
        <f t="shared" si="69"/>
        <v>6.3500000000000004E-4</v>
      </c>
      <c r="M444">
        <f t="shared" si="79"/>
        <v>-7.6388888888888485E-8</v>
      </c>
      <c r="N444">
        <f t="shared" si="76"/>
        <v>1.3172338090010975</v>
      </c>
      <c r="O444">
        <f t="shared" si="77"/>
        <v>-4.1506329322947481E-6</v>
      </c>
      <c r="P444">
        <f t="shared" si="78"/>
        <v>-1.8750000000000005E-6</v>
      </c>
      <c r="T444">
        <f t="shared" si="71"/>
        <v>1.9675474999999998E-4</v>
      </c>
      <c r="U444">
        <f t="shared" si="72"/>
        <v>3.2792458333333329E-6</v>
      </c>
      <c r="W444">
        <f t="shared" si="73"/>
        <v>59.027670188702629</v>
      </c>
    </row>
    <row r="445" spans="1:23" x14ac:dyDescent="0.25">
      <c r="A445" s="70" t="s">
        <v>32</v>
      </c>
      <c r="B445" s="70">
        <v>144</v>
      </c>
      <c r="C445" s="118">
        <f t="shared" si="75"/>
        <v>24</v>
      </c>
      <c r="D445" s="120">
        <f t="shared" si="70"/>
        <v>1440</v>
      </c>
      <c r="E445" s="70" t="s">
        <v>65</v>
      </c>
      <c r="F445" s="70">
        <v>13</v>
      </c>
      <c r="G445" s="70">
        <v>150</v>
      </c>
      <c r="H445" s="70" t="s">
        <v>72</v>
      </c>
      <c r="I445" s="70">
        <v>1.7704999999999999E-2</v>
      </c>
      <c r="J445" s="70">
        <v>950</v>
      </c>
      <c r="K445" s="70">
        <f t="shared" si="68"/>
        <v>7.06458E-3</v>
      </c>
      <c r="L445">
        <f t="shared" si="69"/>
        <v>9.5E-4</v>
      </c>
      <c r="M445">
        <f t="shared" si="79"/>
        <v>1.4583333333333335E-6</v>
      </c>
      <c r="N445">
        <f t="shared" si="76"/>
        <v>0.84721829991527819</v>
      </c>
      <c r="O445">
        <f t="shared" si="77"/>
        <v>5.0965160475810162E-5</v>
      </c>
      <c r="P445">
        <f t="shared" si="78"/>
        <v>-2.9999999999999963E-6</v>
      </c>
      <c r="T445">
        <f t="shared" si="71"/>
        <v>2.9435749999999998E-4</v>
      </c>
      <c r="U445">
        <f t="shared" si="72"/>
        <v>4.9059583333333334E-6</v>
      </c>
      <c r="W445">
        <f t="shared" si="73"/>
        <v>88.309112880736208</v>
      </c>
    </row>
    <row r="446" spans="1:23" x14ac:dyDescent="0.25">
      <c r="A446" s="70" t="s">
        <v>32</v>
      </c>
      <c r="B446" s="70">
        <v>144</v>
      </c>
      <c r="C446" s="118">
        <f t="shared" si="75"/>
        <v>24</v>
      </c>
      <c r="D446" s="120">
        <f t="shared" si="70"/>
        <v>1440</v>
      </c>
      <c r="E446" s="70" t="s">
        <v>7</v>
      </c>
      <c r="F446" s="70">
        <v>26</v>
      </c>
      <c r="G446" s="70">
        <v>15</v>
      </c>
      <c r="H446" s="70" t="s">
        <v>72</v>
      </c>
      <c r="I446" s="70">
        <v>1.5352500000000003E-2</v>
      </c>
      <c r="J446" s="70">
        <v>603</v>
      </c>
      <c r="K446" s="70">
        <f t="shared" si="68"/>
        <v>4.4841491999999998E-3</v>
      </c>
      <c r="L446">
        <f t="shared" si="69"/>
        <v>6.0300000000000002E-4</v>
      </c>
      <c r="M446">
        <f t="shared" si="79"/>
        <v>-1.3888888888888851E-7</v>
      </c>
      <c r="N446">
        <f t="shared" si="76"/>
        <v>0.97703957010258891</v>
      </c>
      <c r="O446">
        <f t="shared" si="77"/>
        <v>-5.597587898507091E-6</v>
      </c>
      <c r="P446">
        <f t="shared" si="78"/>
        <v>-2.8749999999999975E-6</v>
      </c>
      <c r="T446">
        <f t="shared" si="71"/>
        <v>1.8683955E-4</v>
      </c>
      <c r="U446">
        <f t="shared" si="72"/>
        <v>3.1139925000000001E-6</v>
      </c>
      <c r="W446">
        <f t="shared" si="73"/>
        <v>56.05304743903573</v>
      </c>
    </row>
    <row r="447" spans="1:23" x14ac:dyDescent="0.25">
      <c r="A447" s="70" t="s">
        <v>32</v>
      </c>
      <c r="B447" s="70">
        <v>144</v>
      </c>
      <c r="C447" s="118">
        <f t="shared" si="75"/>
        <v>24</v>
      </c>
      <c r="D447" s="120">
        <f t="shared" si="70"/>
        <v>1440</v>
      </c>
      <c r="E447" s="70" t="s">
        <v>69</v>
      </c>
      <c r="F447" s="70">
        <v>26</v>
      </c>
      <c r="G447" s="70">
        <v>150</v>
      </c>
      <c r="H447" s="70" t="s">
        <v>72</v>
      </c>
      <c r="I447" s="70">
        <v>2.1547500000000001E-2</v>
      </c>
      <c r="J447" s="70">
        <v>1687</v>
      </c>
      <c r="K447" s="70">
        <f t="shared" si="68"/>
        <v>1.25452068E-2</v>
      </c>
      <c r="L447">
        <f t="shared" si="69"/>
        <v>1.6869999999999999E-3</v>
      </c>
      <c r="M447">
        <f t="shared" si="79"/>
        <v>6.7361111111111103E-6</v>
      </c>
      <c r="N447">
        <f t="shared" si="76"/>
        <v>0.69613644274277753</v>
      </c>
      <c r="O447">
        <f t="shared" si="77"/>
        <v>1.9343046563516752E-4</v>
      </c>
      <c r="P447">
        <f t="shared" si="78"/>
        <v>4.2791666666666666E-5</v>
      </c>
      <c r="T447">
        <f t="shared" si="71"/>
        <v>5.2271695E-4</v>
      </c>
      <c r="U447">
        <f t="shared" si="72"/>
        <v>8.711949166666666E-6</v>
      </c>
      <c r="W447">
        <f t="shared" si="73"/>
        <v>156.81839308400211</v>
      </c>
    </row>
    <row r="448" spans="1:23" x14ac:dyDescent="0.25">
      <c r="A448" s="70" t="s">
        <v>32</v>
      </c>
      <c r="B448" s="70">
        <v>144</v>
      </c>
      <c r="C448" s="118">
        <f t="shared" si="75"/>
        <v>24</v>
      </c>
      <c r="D448" s="120">
        <f t="shared" si="70"/>
        <v>1440</v>
      </c>
      <c r="E448" s="70" t="s">
        <v>68</v>
      </c>
      <c r="F448" s="70">
        <v>34</v>
      </c>
      <c r="G448" s="70">
        <v>15</v>
      </c>
      <c r="H448" s="70" t="s">
        <v>72</v>
      </c>
      <c r="I448" s="70">
        <v>1.10525E-2</v>
      </c>
      <c r="J448" s="70">
        <v>662</v>
      </c>
      <c r="K448" s="70">
        <f t="shared" si="68"/>
        <v>4.9228967999999998E-3</v>
      </c>
      <c r="L448">
        <f t="shared" si="69"/>
        <v>6.6200000000000005E-4</v>
      </c>
      <c r="M448">
        <f t="shared" si="79"/>
        <v>-2.2222222222222161E-7</v>
      </c>
      <c r="N448">
        <f t="shared" si="76"/>
        <v>1.3571590137977834</v>
      </c>
      <c r="O448">
        <f t="shared" si="77"/>
        <v>-1.2440547309561476E-5</v>
      </c>
      <c r="P448">
        <f t="shared" si="78"/>
        <v>2.5000000000000158E-7</v>
      </c>
      <c r="T448">
        <f t="shared" si="71"/>
        <v>2.0512069999999998E-4</v>
      </c>
      <c r="U448">
        <f t="shared" si="72"/>
        <v>3.4186783333333334E-6</v>
      </c>
      <c r="W448">
        <f t="shared" si="73"/>
        <v>61.537508133734086</v>
      </c>
    </row>
    <row r="449" spans="1:23" x14ac:dyDescent="0.25">
      <c r="A449" s="70" t="s">
        <v>32</v>
      </c>
      <c r="B449" s="70">
        <v>144</v>
      </c>
      <c r="C449" s="118">
        <f t="shared" si="75"/>
        <v>24</v>
      </c>
      <c r="D449" s="120">
        <f t="shared" si="70"/>
        <v>1440</v>
      </c>
      <c r="E449" s="70" t="s">
        <v>67</v>
      </c>
      <c r="F449" s="70">
        <v>34</v>
      </c>
      <c r="G449" s="70">
        <v>150</v>
      </c>
      <c r="H449" s="70" t="s">
        <v>72</v>
      </c>
      <c r="I449" s="70">
        <v>1.0512499999999998E-2</v>
      </c>
      <c r="J449" s="70">
        <v>622</v>
      </c>
      <c r="K449" s="70">
        <f t="shared" si="68"/>
        <v>4.6254408E-3</v>
      </c>
      <c r="L449">
        <f t="shared" si="69"/>
        <v>6.2200000000000005E-4</v>
      </c>
      <c r="M449">
        <f t="shared" si="79"/>
        <v>-4.2361111111111084E-7</v>
      </c>
      <c r="N449">
        <f t="shared" si="76"/>
        <v>1.4268727705112965</v>
      </c>
      <c r="O449">
        <f t="shared" si="77"/>
        <v>-2.4932961050756959E-5</v>
      </c>
      <c r="P449">
        <f t="shared" si="78"/>
        <v>-5.7916666666666632E-6</v>
      </c>
      <c r="T449">
        <f t="shared" si="71"/>
        <v>1.9272669999999999E-4</v>
      </c>
      <c r="U449">
        <f t="shared" si="72"/>
        <v>3.2121116666666665E-6</v>
      </c>
      <c r="W449">
        <f t="shared" si="73"/>
        <v>57.819229696650453</v>
      </c>
    </row>
    <row r="450" spans="1:23" x14ac:dyDescent="0.25">
      <c r="A450" s="70" t="s">
        <v>32</v>
      </c>
      <c r="B450" s="70">
        <v>144</v>
      </c>
      <c r="C450" s="118">
        <f t="shared" si="75"/>
        <v>24</v>
      </c>
      <c r="D450" s="120">
        <f t="shared" si="70"/>
        <v>1440</v>
      </c>
      <c r="E450" s="70" t="s">
        <v>64</v>
      </c>
      <c r="F450" s="70">
        <v>52</v>
      </c>
      <c r="G450" s="70">
        <v>15</v>
      </c>
      <c r="H450" s="70" t="s">
        <v>72</v>
      </c>
      <c r="I450" s="70">
        <v>1.0069999999999997E-2</v>
      </c>
      <c r="J450" s="70">
        <v>615</v>
      </c>
      <c r="K450" s="70">
        <f t="shared" ref="K450:K513" si="80">0.6197*J450*12*(10^-6)</f>
        <v>4.5733860000000005E-3</v>
      </c>
      <c r="L450">
        <f t="shared" ref="L450:L513" si="81">J450/1000000</f>
        <v>6.1499999999999999E-4</v>
      </c>
      <c r="M450">
        <f t="shared" si="79"/>
        <v>3.8888888888888858E-7</v>
      </c>
      <c r="N450">
        <f t="shared" si="76"/>
        <v>1.4895729890764651</v>
      </c>
      <c r="O450">
        <f t="shared" si="77"/>
        <v>2.3895085500806841E-5</v>
      </c>
      <c r="P450">
        <f t="shared" si="78"/>
        <v>-1.6249999999999988E-6</v>
      </c>
      <c r="T450">
        <f t="shared" si="71"/>
        <v>1.9055775000000001E-4</v>
      </c>
      <c r="U450">
        <f t="shared" si="72"/>
        <v>3.1759625000000005E-6</v>
      </c>
      <c r="W450">
        <f t="shared" si="73"/>
        <v>57.168530970160809</v>
      </c>
    </row>
    <row r="451" spans="1:23" x14ac:dyDescent="0.25">
      <c r="A451" s="70" t="s">
        <v>32</v>
      </c>
      <c r="B451" s="70">
        <v>144</v>
      </c>
      <c r="C451" s="118">
        <f t="shared" si="75"/>
        <v>24</v>
      </c>
      <c r="D451" s="120">
        <f t="shared" ref="D451:D514" si="82">C451*60</f>
        <v>1440</v>
      </c>
      <c r="E451" s="70" t="s">
        <v>63</v>
      </c>
      <c r="F451" s="70">
        <v>52</v>
      </c>
      <c r="G451" s="70">
        <v>150</v>
      </c>
      <c r="H451" s="70" t="s">
        <v>72</v>
      </c>
      <c r="I451" s="70">
        <v>1.5767500000000004E-2</v>
      </c>
      <c r="J451" s="70">
        <v>803</v>
      </c>
      <c r="K451" s="70">
        <f t="shared" si="80"/>
        <v>5.9714292000000004E-3</v>
      </c>
      <c r="L451">
        <f t="shared" si="81"/>
        <v>8.03E-4</v>
      </c>
      <c r="M451">
        <f t="shared" si="79"/>
        <v>1.4513888888888888E-6</v>
      </c>
      <c r="N451">
        <f t="shared" si="76"/>
        <v>0.95132392579673353</v>
      </c>
      <c r="O451">
        <f t="shared" si="77"/>
        <v>5.6955212799342132E-5</v>
      </c>
      <c r="P451">
        <f t="shared" si="78"/>
        <v>-4.7083333333333346E-6</v>
      </c>
      <c r="T451">
        <f t="shared" ref="T451:T514" si="83">K451/1/C451</f>
        <v>2.4880955000000003E-4</v>
      </c>
      <c r="U451">
        <f t="shared" ref="U451:U514" si="84">K451/1/D451</f>
        <v>4.1468258333333336E-6</v>
      </c>
      <c r="W451">
        <f t="shared" ref="W451:W514" si="85">(J451*((15*1)/(82.05*(273+22))))/1/(C451/3600)</f>
        <v>74.644439624453881</v>
      </c>
    </row>
    <row r="452" spans="1:23" x14ac:dyDescent="0.25">
      <c r="A452" s="70" t="s">
        <v>32</v>
      </c>
      <c r="B452" s="70">
        <v>144</v>
      </c>
      <c r="C452" s="118">
        <f t="shared" si="75"/>
        <v>24</v>
      </c>
      <c r="D452" s="120">
        <f t="shared" si="82"/>
        <v>1440</v>
      </c>
      <c r="E452" s="70" t="s">
        <v>71</v>
      </c>
      <c r="F452" s="70">
        <v>11</v>
      </c>
      <c r="G452" s="70">
        <v>15</v>
      </c>
      <c r="H452" s="70" t="s">
        <v>74</v>
      </c>
      <c r="I452" s="70">
        <v>1.452E-2</v>
      </c>
      <c r="J452" s="70">
        <v>609</v>
      </c>
      <c r="K452" s="70">
        <f t="shared" si="80"/>
        <v>4.5287675999999997E-3</v>
      </c>
      <c r="L452">
        <f t="shared" si="81"/>
        <v>6.0899999999999995E-4</v>
      </c>
      <c r="M452">
        <f t="shared" si="79"/>
        <v>5.8333333333333318E-7</v>
      </c>
      <c r="N452">
        <f t="shared" si="76"/>
        <v>1.0330578512396693</v>
      </c>
      <c r="O452">
        <f t="shared" si="77"/>
        <v>2.4857800722430265E-5</v>
      </c>
      <c r="P452">
        <f t="shared" si="78"/>
        <v>2.1666666666666653E-6</v>
      </c>
      <c r="T452">
        <f t="shared" si="83"/>
        <v>1.8869864999999998E-4</v>
      </c>
      <c r="U452">
        <f t="shared" si="84"/>
        <v>3.1449774999999997E-6</v>
      </c>
      <c r="W452">
        <f t="shared" si="85"/>
        <v>56.610789204598269</v>
      </c>
    </row>
    <row r="453" spans="1:23" x14ac:dyDescent="0.25">
      <c r="A453" s="70" t="s">
        <v>32</v>
      </c>
      <c r="B453" s="70">
        <v>144</v>
      </c>
      <c r="C453" s="118">
        <f t="shared" si="75"/>
        <v>24</v>
      </c>
      <c r="D453" s="120">
        <f t="shared" si="82"/>
        <v>1440</v>
      </c>
      <c r="E453" s="70" t="s">
        <v>70</v>
      </c>
      <c r="F453" s="70">
        <v>11</v>
      </c>
      <c r="G453" s="70">
        <v>150</v>
      </c>
      <c r="H453" s="70" t="s">
        <v>74</v>
      </c>
      <c r="I453" s="70">
        <v>1.2870000000000001E-2</v>
      </c>
      <c r="J453" s="70">
        <v>735</v>
      </c>
      <c r="K453" s="70">
        <f t="shared" si="80"/>
        <v>5.4657540000000006E-3</v>
      </c>
      <c r="L453">
        <f t="shared" si="81"/>
        <v>7.3499999999999998E-4</v>
      </c>
      <c r="M453">
        <f t="shared" si="79"/>
        <v>1.7638888888888888E-6</v>
      </c>
      <c r="N453">
        <f t="shared" si="76"/>
        <v>1.1655011655011653</v>
      </c>
      <c r="O453">
        <f t="shared" si="77"/>
        <v>8.4801825663577741E-5</v>
      </c>
      <c r="P453">
        <f t="shared" si="78"/>
        <v>7.3749999999999988E-6</v>
      </c>
      <c r="T453">
        <f t="shared" si="83"/>
        <v>2.2773975000000003E-4</v>
      </c>
      <c r="U453">
        <f t="shared" si="84"/>
        <v>3.7956625000000003E-6</v>
      </c>
      <c r="W453">
        <f t="shared" si="85"/>
        <v>68.323366281411708</v>
      </c>
    </row>
    <row r="454" spans="1:23" x14ac:dyDescent="0.25">
      <c r="A454" s="70" t="s">
        <v>32</v>
      </c>
      <c r="B454" s="70">
        <v>144</v>
      </c>
      <c r="C454" s="118">
        <f t="shared" si="75"/>
        <v>24</v>
      </c>
      <c r="D454" s="120">
        <f t="shared" si="82"/>
        <v>1440</v>
      </c>
      <c r="E454" s="70" t="s">
        <v>66</v>
      </c>
      <c r="F454" s="70">
        <v>13</v>
      </c>
      <c r="G454" s="70">
        <v>15</v>
      </c>
      <c r="H454" s="70" t="s">
        <v>74</v>
      </c>
      <c r="I454" s="70">
        <v>1.13875E-2</v>
      </c>
      <c r="J454" s="70">
        <v>519</v>
      </c>
      <c r="K454" s="70">
        <f t="shared" si="80"/>
        <v>3.8594916000000003E-3</v>
      </c>
      <c r="L454">
        <f t="shared" si="81"/>
        <v>5.1900000000000004E-4</v>
      </c>
      <c r="M454">
        <f t="shared" si="79"/>
        <v>-6.9444444444438603E-9</v>
      </c>
      <c r="N454">
        <f t="shared" si="76"/>
        <v>1.3172338090010975</v>
      </c>
      <c r="O454">
        <f t="shared" si="77"/>
        <v>-3.7733026657222011E-7</v>
      </c>
      <c r="P454">
        <f t="shared" si="78"/>
        <v>5.4166666666666632E-7</v>
      </c>
      <c r="T454">
        <f t="shared" si="83"/>
        <v>1.6081215E-4</v>
      </c>
      <c r="U454">
        <f t="shared" si="84"/>
        <v>2.6802025000000004E-6</v>
      </c>
      <c r="W454">
        <f t="shared" si="85"/>
        <v>48.244662721160104</v>
      </c>
    </row>
    <row r="455" spans="1:23" x14ac:dyDescent="0.25">
      <c r="A455" s="70" t="s">
        <v>32</v>
      </c>
      <c r="B455" s="70">
        <v>144</v>
      </c>
      <c r="C455" s="118">
        <f t="shared" si="75"/>
        <v>24</v>
      </c>
      <c r="D455" s="120">
        <f t="shared" si="82"/>
        <v>1440</v>
      </c>
      <c r="E455" s="70" t="s">
        <v>65</v>
      </c>
      <c r="F455" s="70">
        <v>13</v>
      </c>
      <c r="G455" s="70">
        <v>150</v>
      </c>
      <c r="H455" s="70" t="s">
        <v>74</v>
      </c>
      <c r="I455" s="70">
        <v>1.7704999999999999E-2</v>
      </c>
      <c r="J455" s="70">
        <v>553</v>
      </c>
      <c r="K455" s="70">
        <f t="shared" si="80"/>
        <v>4.1123291999999997E-3</v>
      </c>
      <c r="L455">
        <f t="shared" si="81"/>
        <v>5.53E-4</v>
      </c>
      <c r="M455">
        <f t="shared" si="79"/>
        <v>7.638888888888924E-8</v>
      </c>
      <c r="N455">
        <f t="shared" si="76"/>
        <v>0.84721829991527819</v>
      </c>
      <c r="O455">
        <f t="shared" si="77"/>
        <v>2.6696036439710204E-6</v>
      </c>
      <c r="P455">
        <f t="shared" si="78"/>
        <v>4.1666666666667682E-8</v>
      </c>
      <c r="T455">
        <f t="shared" si="83"/>
        <v>1.7134704999999999E-4</v>
      </c>
      <c r="U455">
        <f t="shared" si="84"/>
        <v>2.8557841666666664E-6</v>
      </c>
      <c r="W455">
        <f t="shared" si="85"/>
        <v>51.40519939268119</v>
      </c>
    </row>
    <row r="456" spans="1:23" x14ac:dyDescent="0.25">
      <c r="A456" s="70" t="s">
        <v>32</v>
      </c>
      <c r="B456" s="70">
        <v>144</v>
      </c>
      <c r="C456" s="118">
        <f t="shared" si="75"/>
        <v>24</v>
      </c>
      <c r="D456" s="120">
        <f t="shared" si="82"/>
        <v>1440</v>
      </c>
      <c r="E456" s="70" t="s">
        <v>7</v>
      </c>
      <c r="F456" s="70">
        <v>26</v>
      </c>
      <c r="G456" s="70">
        <v>15</v>
      </c>
      <c r="H456" s="70" t="s">
        <v>74</v>
      </c>
      <c r="I456" s="70">
        <v>1.5352500000000003E-2</v>
      </c>
      <c r="J456" s="70">
        <v>634</v>
      </c>
      <c r="K456" s="70">
        <f t="shared" si="80"/>
        <v>4.7146776000000007E-3</v>
      </c>
      <c r="L456">
        <f t="shared" si="81"/>
        <v>6.3400000000000001E-4</v>
      </c>
      <c r="M456">
        <f t="shared" si="79"/>
        <v>9.3750000000000024E-7</v>
      </c>
      <c r="N456">
        <f t="shared" si="76"/>
        <v>0.97703957010258891</v>
      </c>
      <c r="O456">
        <f t="shared" si="77"/>
        <v>3.7783718314922972E-5</v>
      </c>
      <c r="P456">
        <f t="shared" si="78"/>
        <v>2.5000000000000019E-6</v>
      </c>
      <c r="T456">
        <f t="shared" si="83"/>
        <v>1.9644490000000003E-4</v>
      </c>
      <c r="U456">
        <f t="shared" si="84"/>
        <v>3.2740816666666669E-6</v>
      </c>
      <c r="W456">
        <f t="shared" si="85"/>
        <v>58.934713227775539</v>
      </c>
    </row>
    <row r="457" spans="1:23" x14ac:dyDescent="0.25">
      <c r="A457" s="70" t="s">
        <v>32</v>
      </c>
      <c r="B457" s="70">
        <v>144</v>
      </c>
      <c r="C457" s="118">
        <f t="shared" si="75"/>
        <v>24</v>
      </c>
      <c r="D457" s="120">
        <f t="shared" si="82"/>
        <v>1440</v>
      </c>
      <c r="E457" s="70" t="s">
        <v>69</v>
      </c>
      <c r="F457" s="70">
        <v>26</v>
      </c>
      <c r="G457" s="70">
        <v>150</v>
      </c>
      <c r="H457" s="70" t="s">
        <v>74</v>
      </c>
      <c r="I457" s="70">
        <v>2.1547500000000001E-2</v>
      </c>
      <c r="J457" s="70">
        <v>631</v>
      </c>
      <c r="K457" s="70">
        <f t="shared" si="80"/>
        <v>4.6923683999999998E-3</v>
      </c>
      <c r="L457">
        <f t="shared" si="81"/>
        <v>6.3100000000000005E-4</v>
      </c>
      <c r="M457">
        <f t="shared" si="79"/>
        <v>1.0000000000000002E-6</v>
      </c>
      <c r="N457">
        <f t="shared" si="76"/>
        <v>0.69613644274277753</v>
      </c>
      <c r="O457">
        <f t="shared" si="77"/>
        <v>2.8715450568519722E-5</v>
      </c>
      <c r="P457">
        <f t="shared" si="78"/>
        <v>6.2500000000000164E-7</v>
      </c>
      <c r="T457">
        <f t="shared" si="83"/>
        <v>1.9551534999999998E-4</v>
      </c>
      <c r="U457">
        <f t="shared" si="84"/>
        <v>3.2585891666666665E-6</v>
      </c>
      <c r="W457">
        <f t="shared" si="85"/>
        <v>58.655842344994269</v>
      </c>
    </row>
    <row r="458" spans="1:23" x14ac:dyDescent="0.25">
      <c r="A458" s="70" t="s">
        <v>32</v>
      </c>
      <c r="B458" s="70">
        <v>144</v>
      </c>
      <c r="C458" s="118">
        <f t="shared" si="75"/>
        <v>24</v>
      </c>
      <c r="D458" s="120">
        <f t="shared" si="82"/>
        <v>1440</v>
      </c>
      <c r="E458" s="70" t="s">
        <v>68</v>
      </c>
      <c r="F458" s="70">
        <v>34</v>
      </c>
      <c r="G458" s="70">
        <v>15</v>
      </c>
      <c r="H458" s="70" t="s">
        <v>74</v>
      </c>
      <c r="I458" s="70">
        <v>1.10525E-2</v>
      </c>
      <c r="J458" s="70">
        <v>560</v>
      </c>
      <c r="K458" s="70">
        <f t="shared" si="80"/>
        <v>4.1643840000000001E-3</v>
      </c>
      <c r="L458">
        <f t="shared" si="81"/>
        <v>5.5999999999999995E-4</v>
      </c>
      <c r="M458">
        <f t="shared" si="79"/>
        <v>3.1944444444444394E-7</v>
      </c>
      <c r="N458">
        <f t="shared" si="76"/>
        <v>1.3571590137977834</v>
      </c>
      <c r="O458">
        <f t="shared" si="77"/>
        <v>1.7883286757494643E-5</v>
      </c>
      <c r="P458">
        <f t="shared" si="78"/>
        <v>1.7499999999999974E-6</v>
      </c>
      <c r="T458">
        <f t="shared" si="83"/>
        <v>1.73516E-4</v>
      </c>
      <c r="U458">
        <f t="shared" si="84"/>
        <v>2.8919333333333336E-6</v>
      </c>
      <c r="W458">
        <f t="shared" si="85"/>
        <v>52.055898119170827</v>
      </c>
    </row>
    <row r="459" spans="1:23" x14ac:dyDescent="0.25">
      <c r="A459" s="70" t="s">
        <v>32</v>
      </c>
      <c r="B459" s="70">
        <v>144</v>
      </c>
      <c r="C459" s="118">
        <f t="shared" si="75"/>
        <v>24</v>
      </c>
      <c r="D459" s="120">
        <f t="shared" si="82"/>
        <v>1440</v>
      </c>
      <c r="E459" s="70" t="s">
        <v>67</v>
      </c>
      <c r="F459" s="70">
        <v>34</v>
      </c>
      <c r="G459" s="70">
        <v>150</v>
      </c>
      <c r="H459" s="70" t="s">
        <v>74</v>
      </c>
      <c r="I459" s="70">
        <v>1.0512499999999998E-2</v>
      </c>
      <c r="J459" s="70">
        <v>593</v>
      </c>
      <c r="K459" s="70">
        <f t="shared" si="80"/>
        <v>4.4097852000000003E-3</v>
      </c>
      <c r="L459">
        <f t="shared" si="81"/>
        <v>5.9299999999999999E-4</v>
      </c>
      <c r="M459">
        <f t="shared" si="79"/>
        <v>6.1805555555555556E-7</v>
      </c>
      <c r="N459">
        <f t="shared" si="76"/>
        <v>1.4268727705112965</v>
      </c>
      <c r="O459">
        <f t="shared" si="77"/>
        <v>3.6377598910120832E-5</v>
      </c>
      <c r="P459">
        <f t="shared" si="78"/>
        <v>1.208333333333331E-6</v>
      </c>
      <c r="T459">
        <f t="shared" si="83"/>
        <v>1.8374105E-4</v>
      </c>
      <c r="U459">
        <f t="shared" si="84"/>
        <v>3.0623508333333337E-6</v>
      </c>
      <c r="W459">
        <f t="shared" si="85"/>
        <v>55.123477829764823</v>
      </c>
    </row>
    <row r="460" spans="1:23" x14ac:dyDescent="0.25">
      <c r="A460" s="70" t="s">
        <v>32</v>
      </c>
      <c r="B460" s="70">
        <v>144</v>
      </c>
      <c r="C460" s="118">
        <f t="shared" si="75"/>
        <v>24</v>
      </c>
      <c r="D460" s="120">
        <f t="shared" si="82"/>
        <v>1440</v>
      </c>
      <c r="E460" s="70" t="s">
        <v>64</v>
      </c>
      <c r="F460" s="70">
        <v>52</v>
      </c>
      <c r="G460" s="70">
        <v>15</v>
      </c>
      <c r="H460" s="70" t="s">
        <v>74</v>
      </c>
      <c r="I460" s="70">
        <v>1.0069999999999997E-2</v>
      </c>
      <c r="J460" s="70">
        <v>533</v>
      </c>
      <c r="K460" s="70">
        <f t="shared" si="80"/>
        <v>3.9636012000000007E-3</v>
      </c>
      <c r="L460">
        <f t="shared" si="81"/>
        <v>5.3300000000000005E-4</v>
      </c>
      <c r="M460">
        <f t="shared" si="79"/>
        <v>5.6944444444444472E-7</v>
      </c>
      <c r="N460">
        <f t="shared" si="76"/>
        <v>1.4895729890764651</v>
      </c>
      <c r="O460">
        <f t="shared" si="77"/>
        <v>3.4989232340467205E-5</v>
      </c>
      <c r="P460">
        <f t="shared" si="78"/>
        <v>-4.5833333333333094E-7</v>
      </c>
      <c r="T460">
        <f t="shared" si="83"/>
        <v>1.6515005000000002E-4</v>
      </c>
      <c r="U460">
        <f t="shared" si="84"/>
        <v>2.752500833333334E-6</v>
      </c>
      <c r="W460">
        <f t="shared" si="85"/>
        <v>49.54606017413937</v>
      </c>
    </row>
    <row r="461" spans="1:23" x14ac:dyDescent="0.25">
      <c r="A461" s="70" t="s">
        <v>32</v>
      </c>
      <c r="B461" s="70">
        <v>144</v>
      </c>
      <c r="C461" s="118">
        <f t="shared" si="75"/>
        <v>24</v>
      </c>
      <c r="D461" s="120">
        <f t="shared" si="82"/>
        <v>1440</v>
      </c>
      <c r="E461" s="70" t="s">
        <v>63</v>
      </c>
      <c r="F461" s="70">
        <v>52</v>
      </c>
      <c r="G461" s="70">
        <v>150</v>
      </c>
      <c r="H461" s="70" t="s">
        <v>74</v>
      </c>
      <c r="I461" s="70">
        <v>1.5767500000000004E-2</v>
      </c>
      <c r="J461" s="70">
        <v>575</v>
      </c>
      <c r="K461" s="70">
        <f t="shared" si="80"/>
        <v>4.2759299999999998E-3</v>
      </c>
      <c r="L461">
        <f t="shared" si="81"/>
        <v>5.7499999999999999E-4</v>
      </c>
      <c r="M461">
        <f t="shared" si="79"/>
        <v>4.5833333333333316E-7</v>
      </c>
      <c r="N461">
        <f t="shared" si="76"/>
        <v>0.95132392579673353</v>
      </c>
      <c r="O461">
        <f t="shared" si="77"/>
        <v>1.7985856673476458E-5</v>
      </c>
      <c r="P461">
        <f t="shared" si="78"/>
        <v>1.7083333333333343E-6</v>
      </c>
      <c r="T461">
        <f t="shared" si="83"/>
        <v>1.7816374999999999E-4</v>
      </c>
      <c r="U461">
        <f t="shared" si="84"/>
        <v>2.9693958333333332E-6</v>
      </c>
      <c r="W461">
        <f t="shared" si="85"/>
        <v>53.45025253307719</v>
      </c>
    </row>
    <row r="462" spans="1:23" x14ac:dyDescent="0.25">
      <c r="A462" s="70" t="s">
        <v>32</v>
      </c>
      <c r="B462" s="70">
        <v>144</v>
      </c>
      <c r="C462" s="118">
        <f t="shared" si="75"/>
        <v>24</v>
      </c>
      <c r="D462" s="120">
        <f t="shared" si="82"/>
        <v>1440</v>
      </c>
      <c r="E462" s="70" t="s">
        <v>71</v>
      </c>
      <c r="F462" s="70">
        <v>11</v>
      </c>
      <c r="G462" s="70">
        <v>15</v>
      </c>
      <c r="H462" s="70" t="s">
        <v>92</v>
      </c>
      <c r="I462" s="70">
        <v>1.452E-2</v>
      </c>
      <c r="J462" s="70">
        <v>620</v>
      </c>
      <c r="K462" s="70">
        <f t="shared" si="80"/>
        <v>4.6105679999999998E-3</v>
      </c>
      <c r="L462">
        <f t="shared" si="81"/>
        <v>6.2E-4</v>
      </c>
      <c r="M462">
        <f t="shared" si="79"/>
        <v>4.9305555555555548E-7</v>
      </c>
      <c r="N462">
        <f t="shared" si="76"/>
        <v>1.0330578512396693</v>
      </c>
      <c r="O462">
        <f t="shared" si="77"/>
        <v>2.1010760134435106E-5</v>
      </c>
      <c r="P462">
        <f t="shared" si="78"/>
        <v>-4.1666666666666778E-7</v>
      </c>
      <c r="T462">
        <f t="shared" si="83"/>
        <v>1.9210699999999998E-4</v>
      </c>
      <c r="U462">
        <f t="shared" si="84"/>
        <v>3.2017833333333333E-6</v>
      </c>
      <c r="W462">
        <f t="shared" si="85"/>
        <v>57.633315774796266</v>
      </c>
    </row>
    <row r="463" spans="1:23" x14ac:dyDescent="0.25">
      <c r="A463" s="70" t="s">
        <v>32</v>
      </c>
      <c r="B463" s="70">
        <v>144</v>
      </c>
      <c r="C463" s="118">
        <f t="shared" si="75"/>
        <v>24</v>
      </c>
      <c r="D463" s="120">
        <f t="shared" si="82"/>
        <v>1440</v>
      </c>
      <c r="E463" s="70" t="s">
        <v>70</v>
      </c>
      <c r="F463" s="70">
        <v>11</v>
      </c>
      <c r="G463" s="70">
        <v>150</v>
      </c>
      <c r="H463" s="70" t="s">
        <v>92</v>
      </c>
      <c r="I463" s="70">
        <v>1.2870000000000001E-2</v>
      </c>
      <c r="J463" s="70">
        <v>1155</v>
      </c>
      <c r="K463" s="70">
        <f t="shared" si="80"/>
        <v>8.5890420000000016E-3</v>
      </c>
      <c r="L463">
        <f t="shared" si="81"/>
        <v>1.155E-3</v>
      </c>
      <c r="M463">
        <f t="shared" si="79"/>
        <v>4.3263888888888884E-6</v>
      </c>
      <c r="N463">
        <f t="shared" si="76"/>
        <v>1.1655011655011653</v>
      </c>
      <c r="O463">
        <f t="shared" si="77"/>
        <v>2.0799817869452333E-4</v>
      </c>
      <c r="P463">
        <f t="shared" si="78"/>
        <v>9.5833333333333319E-6</v>
      </c>
      <c r="T463">
        <f t="shared" si="83"/>
        <v>3.5787675000000007E-4</v>
      </c>
      <c r="U463">
        <f t="shared" si="84"/>
        <v>5.9646125000000013E-6</v>
      </c>
      <c r="W463">
        <f t="shared" si="85"/>
        <v>107.36528987078984</v>
      </c>
    </row>
    <row r="464" spans="1:23" x14ac:dyDescent="0.25">
      <c r="A464" s="70" t="s">
        <v>32</v>
      </c>
      <c r="B464" s="70">
        <v>144</v>
      </c>
      <c r="C464" s="118">
        <f t="shared" si="75"/>
        <v>24</v>
      </c>
      <c r="D464" s="120">
        <f t="shared" si="82"/>
        <v>1440</v>
      </c>
      <c r="E464" s="70" t="s">
        <v>66</v>
      </c>
      <c r="F464" s="70">
        <v>13</v>
      </c>
      <c r="G464" s="70">
        <v>15</v>
      </c>
      <c r="H464" s="70" t="s">
        <v>92</v>
      </c>
      <c r="I464" s="70">
        <v>1.13875E-2</v>
      </c>
      <c r="J464" s="70">
        <v>654</v>
      </c>
      <c r="K464" s="70">
        <f t="shared" si="80"/>
        <v>4.8634055999999997E-3</v>
      </c>
      <c r="L464">
        <f t="shared" si="81"/>
        <v>6.5399999999999996E-4</v>
      </c>
      <c r="M464">
        <f t="shared" si="79"/>
        <v>6.2499999999999942E-7</v>
      </c>
      <c r="N464">
        <f t="shared" si="76"/>
        <v>1.3172338090010975</v>
      </c>
      <c r="O464">
        <f t="shared" si="77"/>
        <v>3.3959723991502632E-5</v>
      </c>
      <c r="P464">
        <f t="shared" si="78"/>
        <v>5.4166666666666632E-7</v>
      </c>
      <c r="T464">
        <f t="shared" si="83"/>
        <v>2.026419E-4</v>
      </c>
      <c r="U464">
        <f t="shared" si="84"/>
        <v>3.3773649999999997E-6</v>
      </c>
      <c r="W464">
        <f t="shared" si="85"/>
        <v>60.793852446317359</v>
      </c>
    </row>
    <row r="465" spans="1:23" x14ac:dyDescent="0.25">
      <c r="A465" s="70" t="s">
        <v>32</v>
      </c>
      <c r="B465" s="70">
        <v>144</v>
      </c>
      <c r="C465" s="118">
        <f t="shared" si="75"/>
        <v>24</v>
      </c>
      <c r="D465" s="120">
        <f t="shared" si="82"/>
        <v>1440</v>
      </c>
      <c r="E465" s="70" t="s">
        <v>65</v>
      </c>
      <c r="F465" s="70">
        <v>13</v>
      </c>
      <c r="G465" s="70">
        <v>150</v>
      </c>
      <c r="H465" s="70" t="s">
        <v>92</v>
      </c>
      <c r="I465" s="70">
        <v>1.7704999999999999E-2</v>
      </c>
      <c r="J465" s="70">
        <v>974</v>
      </c>
      <c r="K465" s="70">
        <f t="shared" si="80"/>
        <v>7.2430535999999995E-3</v>
      </c>
      <c r="L465">
        <f t="shared" si="81"/>
        <v>9.7400000000000004E-4</v>
      </c>
      <c r="M465">
        <f t="shared" si="79"/>
        <v>2.847222222222222E-6</v>
      </c>
      <c r="N465">
        <f t="shared" si="76"/>
        <v>0.84721829991527819</v>
      </c>
      <c r="O465">
        <f t="shared" si="77"/>
        <v>9.9503408548010295E-5</v>
      </c>
      <c r="P465">
        <f t="shared" si="78"/>
        <v>-5.2500000000000014E-6</v>
      </c>
      <c r="T465">
        <f t="shared" si="83"/>
        <v>3.017939E-4</v>
      </c>
      <c r="U465">
        <f t="shared" si="84"/>
        <v>5.0298983333333334E-6</v>
      </c>
      <c r="W465">
        <f t="shared" si="85"/>
        <v>90.540079942986395</v>
      </c>
    </row>
    <row r="466" spans="1:23" x14ac:dyDescent="0.25">
      <c r="A466" s="70" t="s">
        <v>32</v>
      </c>
      <c r="B466" s="70">
        <v>144</v>
      </c>
      <c r="C466" s="118">
        <f t="shared" si="75"/>
        <v>24</v>
      </c>
      <c r="D466" s="120">
        <f t="shared" si="82"/>
        <v>1440</v>
      </c>
      <c r="E466" s="70" t="s">
        <v>7</v>
      </c>
      <c r="F466" s="70">
        <v>26</v>
      </c>
      <c r="G466" s="70">
        <v>15</v>
      </c>
      <c r="H466" s="70" t="s">
        <v>92</v>
      </c>
      <c r="I466" s="70">
        <v>1.5352500000000003E-2</v>
      </c>
      <c r="J466" s="70">
        <v>661</v>
      </c>
      <c r="K466" s="70">
        <f t="shared" si="80"/>
        <v>4.9154604000000001E-3</v>
      </c>
      <c r="L466">
        <f t="shared" si="81"/>
        <v>6.6100000000000002E-4</v>
      </c>
      <c r="M466">
        <f t="shared" si="79"/>
        <v>7.5000000000000012E-7</v>
      </c>
      <c r="N466">
        <f t="shared" si="76"/>
        <v>0.97703957010258891</v>
      </c>
      <c r="O466">
        <f t="shared" si="77"/>
        <v>3.0226974651938375E-5</v>
      </c>
      <c r="P466">
        <f t="shared" si="78"/>
        <v>1.9999999999999991E-6</v>
      </c>
      <c r="T466">
        <f t="shared" si="83"/>
        <v>2.0481085E-4</v>
      </c>
      <c r="U466">
        <f t="shared" si="84"/>
        <v>3.4135141666666665E-6</v>
      </c>
      <c r="W466">
        <f t="shared" si="85"/>
        <v>61.444551172806989</v>
      </c>
    </row>
    <row r="467" spans="1:23" x14ac:dyDescent="0.25">
      <c r="A467" s="70" t="s">
        <v>32</v>
      </c>
      <c r="B467" s="70">
        <v>144</v>
      </c>
      <c r="C467" s="118">
        <f t="shared" ref="C467:C481" si="86">120-96</f>
        <v>24</v>
      </c>
      <c r="D467" s="120">
        <f t="shared" si="82"/>
        <v>1440</v>
      </c>
      <c r="E467" s="70" t="s">
        <v>69</v>
      </c>
      <c r="F467" s="70">
        <v>26</v>
      </c>
      <c r="G467" s="70">
        <v>150</v>
      </c>
      <c r="H467" s="70" t="s">
        <v>92</v>
      </c>
      <c r="I467" s="70">
        <v>2.1547500000000001E-2</v>
      </c>
      <c r="J467" s="70">
        <v>1008</v>
      </c>
      <c r="K467" s="70">
        <f t="shared" si="80"/>
        <v>7.4958911999999994E-3</v>
      </c>
      <c r="L467">
        <f t="shared" si="81"/>
        <v>1.008E-3</v>
      </c>
      <c r="M467">
        <f t="shared" si="79"/>
        <v>3.2222222222222222E-6</v>
      </c>
      <c r="N467">
        <f t="shared" si="76"/>
        <v>0.69613644274277753</v>
      </c>
      <c r="O467">
        <f t="shared" si="77"/>
        <v>9.2527562943007981E-5</v>
      </c>
      <c r="P467">
        <f t="shared" si="78"/>
        <v>1.6291666666666665E-5</v>
      </c>
      <c r="T467">
        <f t="shared" si="83"/>
        <v>3.1232879999999996E-4</v>
      </c>
      <c r="U467">
        <f t="shared" si="84"/>
        <v>5.2054799999999998E-6</v>
      </c>
      <c r="W467">
        <f t="shared" si="85"/>
        <v>93.700616614507481</v>
      </c>
    </row>
    <row r="468" spans="1:23" x14ac:dyDescent="0.25">
      <c r="A468" s="70" t="s">
        <v>32</v>
      </c>
      <c r="B468" s="70">
        <v>144</v>
      </c>
      <c r="C468" s="118">
        <f t="shared" si="86"/>
        <v>24</v>
      </c>
      <c r="D468" s="120">
        <f t="shared" si="82"/>
        <v>1440</v>
      </c>
      <c r="E468" s="70" t="s">
        <v>68</v>
      </c>
      <c r="F468" s="70">
        <v>34</v>
      </c>
      <c r="G468" s="70">
        <v>15</v>
      </c>
      <c r="H468" s="70" t="s">
        <v>92</v>
      </c>
      <c r="I468" s="70">
        <v>1.10525E-2</v>
      </c>
      <c r="J468" s="70">
        <v>598</v>
      </c>
      <c r="K468" s="70">
        <f t="shared" si="80"/>
        <v>4.4469671999999997E-3</v>
      </c>
      <c r="L468">
        <f t="shared" si="81"/>
        <v>5.9800000000000001E-4</v>
      </c>
      <c r="M468">
        <f t="shared" si="79"/>
        <v>1.8055555555555543E-7</v>
      </c>
      <c r="N468">
        <f t="shared" si="76"/>
        <v>1.3571590137977834</v>
      </c>
      <c r="O468">
        <f t="shared" si="77"/>
        <v>1.0107944689018721E-5</v>
      </c>
      <c r="P468">
        <f t="shared" si="78"/>
        <v>-1.2916666666666664E-6</v>
      </c>
      <c r="T468">
        <f t="shared" si="83"/>
        <v>1.8529029999999998E-4</v>
      </c>
      <c r="U468">
        <f t="shared" si="84"/>
        <v>3.0881716666666664E-6</v>
      </c>
      <c r="W468">
        <f t="shared" si="85"/>
        <v>55.588262634400273</v>
      </c>
    </row>
    <row r="469" spans="1:23" x14ac:dyDescent="0.25">
      <c r="A469" s="70" t="s">
        <v>32</v>
      </c>
      <c r="B469" s="70">
        <v>144</v>
      </c>
      <c r="C469" s="118">
        <f t="shared" si="86"/>
        <v>24</v>
      </c>
      <c r="D469" s="120">
        <f t="shared" si="82"/>
        <v>1440</v>
      </c>
      <c r="E469" s="70" t="s">
        <v>67</v>
      </c>
      <c r="F469" s="70">
        <v>34</v>
      </c>
      <c r="G469" s="70">
        <v>150</v>
      </c>
      <c r="H469" s="70" t="s">
        <v>92</v>
      </c>
      <c r="I469" s="70">
        <v>1.0512499999999998E-2</v>
      </c>
      <c r="J469" s="70">
        <v>613</v>
      </c>
      <c r="K469" s="70">
        <f t="shared" si="80"/>
        <v>4.5585132000000002E-3</v>
      </c>
      <c r="L469">
        <f t="shared" si="81"/>
        <v>6.1300000000000005E-4</v>
      </c>
      <c r="M469">
        <f t="shared" si="79"/>
        <v>-6.9444444444443871E-8</v>
      </c>
      <c r="N469">
        <f t="shared" si="76"/>
        <v>1.4268727705112965</v>
      </c>
      <c r="O469">
        <f t="shared" si="77"/>
        <v>-4.0873706640584863E-6</v>
      </c>
      <c r="P469">
        <f t="shared" si="78"/>
        <v>1.333333333333334E-6</v>
      </c>
      <c r="T469">
        <f t="shared" si="83"/>
        <v>1.8993805E-4</v>
      </c>
      <c r="U469">
        <f t="shared" si="84"/>
        <v>3.1656341666666669E-6</v>
      </c>
      <c r="W469">
        <f t="shared" si="85"/>
        <v>56.982617048306636</v>
      </c>
    </row>
    <row r="470" spans="1:23" x14ac:dyDescent="0.25">
      <c r="A470" s="70" t="s">
        <v>32</v>
      </c>
      <c r="B470" s="70">
        <v>144</v>
      </c>
      <c r="C470" s="118">
        <f t="shared" si="86"/>
        <v>24</v>
      </c>
      <c r="D470" s="120">
        <f t="shared" si="82"/>
        <v>1440</v>
      </c>
      <c r="E470" s="70" t="s">
        <v>64</v>
      </c>
      <c r="F470" s="70">
        <v>52</v>
      </c>
      <c r="G470" s="70">
        <v>15</v>
      </c>
      <c r="H470" s="70" t="s">
        <v>92</v>
      </c>
      <c r="I470" s="70">
        <v>1.0069999999999997E-2</v>
      </c>
      <c r="J470" s="70">
        <v>608</v>
      </c>
      <c r="K470" s="70">
        <f t="shared" si="80"/>
        <v>4.5213312E-3</v>
      </c>
      <c r="L470">
        <f t="shared" si="81"/>
        <v>6.0800000000000003E-4</v>
      </c>
      <c r="M470">
        <f t="shared" si="79"/>
        <v>4.444444444444447E-7</v>
      </c>
      <c r="N470">
        <f t="shared" si="76"/>
        <v>1.4895729890764651</v>
      </c>
      <c r="O470">
        <f t="shared" si="77"/>
        <v>2.7308669143779286E-5</v>
      </c>
      <c r="P470">
        <f t="shared" si="78"/>
        <v>-1.8333333333333327E-6</v>
      </c>
      <c r="T470">
        <f t="shared" si="83"/>
        <v>1.883888E-4</v>
      </c>
      <c r="U470">
        <f t="shared" si="84"/>
        <v>3.1398133333333333E-6</v>
      </c>
      <c r="W470">
        <f t="shared" si="85"/>
        <v>56.517832243671187</v>
      </c>
    </row>
    <row r="471" spans="1:23" x14ac:dyDescent="0.25">
      <c r="A471" s="70" t="s">
        <v>32</v>
      </c>
      <c r="B471" s="70">
        <v>144</v>
      </c>
      <c r="C471" s="118">
        <f t="shared" si="86"/>
        <v>24</v>
      </c>
      <c r="D471" s="120">
        <f t="shared" si="82"/>
        <v>1440</v>
      </c>
      <c r="E471" s="70" t="s">
        <v>63</v>
      </c>
      <c r="F471" s="70">
        <v>52</v>
      </c>
      <c r="G471" s="70">
        <v>150</v>
      </c>
      <c r="H471" s="70" t="s">
        <v>92</v>
      </c>
      <c r="I471" s="70">
        <v>1.5767500000000004E-2</v>
      </c>
      <c r="J471" s="70">
        <v>744</v>
      </c>
      <c r="K471" s="70">
        <f t="shared" si="80"/>
        <v>5.5326815999999996E-3</v>
      </c>
      <c r="L471">
        <f t="shared" si="81"/>
        <v>7.4399999999999998E-4</v>
      </c>
      <c r="M471">
        <f t="shared" si="79"/>
        <v>1.5763888888888889E-6</v>
      </c>
      <c r="N471">
        <f t="shared" si="76"/>
        <v>0.95132392579673353</v>
      </c>
      <c r="O471">
        <f t="shared" si="77"/>
        <v>6.1860446437562991E-5</v>
      </c>
      <c r="P471">
        <f t="shared" si="78"/>
        <v>-7.8750000000000017E-6</v>
      </c>
      <c r="T471">
        <f t="shared" si="83"/>
        <v>2.3052839999999997E-4</v>
      </c>
      <c r="U471">
        <f t="shared" si="84"/>
        <v>3.8421399999999994E-6</v>
      </c>
      <c r="W471">
        <f t="shared" si="85"/>
        <v>69.159978929755525</v>
      </c>
    </row>
    <row r="472" spans="1:23" x14ac:dyDescent="0.25">
      <c r="A472" s="70" t="s">
        <v>32</v>
      </c>
      <c r="B472" s="70">
        <v>144</v>
      </c>
      <c r="C472" s="118">
        <f t="shared" si="86"/>
        <v>24</v>
      </c>
      <c r="D472" s="120">
        <f t="shared" si="82"/>
        <v>1440</v>
      </c>
      <c r="E472" s="70" t="s">
        <v>71</v>
      </c>
      <c r="F472" s="70">
        <v>11</v>
      </c>
      <c r="G472" s="70">
        <v>15</v>
      </c>
      <c r="H472" s="70" t="s">
        <v>10</v>
      </c>
      <c r="I472" s="70">
        <v>1.452E-2</v>
      </c>
      <c r="J472" s="70">
        <v>669</v>
      </c>
      <c r="K472" s="70">
        <f t="shared" si="80"/>
        <v>4.9749516000000002E-3</v>
      </c>
      <c r="L472">
        <f t="shared" si="81"/>
        <v>6.69E-4</v>
      </c>
      <c r="M472">
        <f t="shared" si="79"/>
        <v>1.111111111111111E-6</v>
      </c>
      <c r="N472">
        <f t="shared" si="76"/>
        <v>1.0330578512396693</v>
      </c>
      <c r="O472">
        <f t="shared" si="77"/>
        <v>4.7348191852248133E-5</v>
      </c>
      <c r="P472">
        <f t="shared" si="78"/>
        <v>-3.8333333333333319E-6</v>
      </c>
      <c r="T472">
        <f t="shared" si="83"/>
        <v>2.0728965000000002E-4</v>
      </c>
      <c r="U472">
        <f t="shared" si="84"/>
        <v>3.4548275000000002E-6</v>
      </c>
      <c r="W472">
        <f t="shared" si="85"/>
        <v>62.188206860223723</v>
      </c>
    </row>
    <row r="473" spans="1:23" x14ac:dyDescent="0.25">
      <c r="A473" s="70" t="s">
        <v>32</v>
      </c>
      <c r="B473" s="70">
        <v>144</v>
      </c>
      <c r="C473" s="118">
        <f t="shared" si="86"/>
        <v>24</v>
      </c>
      <c r="D473" s="120">
        <f t="shared" si="82"/>
        <v>1440</v>
      </c>
      <c r="E473" s="70" t="s">
        <v>70</v>
      </c>
      <c r="F473" s="70">
        <v>11</v>
      </c>
      <c r="G473" s="70">
        <v>150</v>
      </c>
      <c r="H473" s="70" t="s">
        <v>10</v>
      </c>
      <c r="I473" s="70">
        <v>1.2870000000000001E-2</v>
      </c>
      <c r="J473" s="70">
        <v>1963</v>
      </c>
      <c r="K473" s="70">
        <f t="shared" si="80"/>
        <v>1.45976532E-2</v>
      </c>
      <c r="L473">
        <f t="shared" si="81"/>
        <v>1.9629999999999999E-3</v>
      </c>
      <c r="M473">
        <f t="shared" si="79"/>
        <v>1.0333333333333333E-5</v>
      </c>
      <c r="N473">
        <f t="shared" si="76"/>
        <v>1.1655011655011653</v>
      </c>
      <c r="O473">
        <f t="shared" si="77"/>
        <v>4.967917975882035E-4</v>
      </c>
      <c r="P473">
        <f t="shared" si="78"/>
        <v>-8.1250000000000128E-6</v>
      </c>
      <c r="T473">
        <f t="shared" si="83"/>
        <v>6.0823555000000002E-4</v>
      </c>
      <c r="U473">
        <f t="shared" si="84"/>
        <v>1.0137259166666666E-5</v>
      </c>
      <c r="W473">
        <f t="shared" si="85"/>
        <v>182.47451429987916</v>
      </c>
    </row>
    <row r="474" spans="1:23" x14ac:dyDescent="0.25">
      <c r="A474" s="70" t="s">
        <v>32</v>
      </c>
      <c r="B474" s="70">
        <v>144</v>
      </c>
      <c r="C474" s="118">
        <f t="shared" si="86"/>
        <v>24</v>
      </c>
      <c r="D474" s="120">
        <f t="shared" si="82"/>
        <v>1440</v>
      </c>
      <c r="E474" s="70" t="s">
        <v>66</v>
      </c>
      <c r="F474" s="70">
        <v>13</v>
      </c>
      <c r="G474" s="70">
        <v>15</v>
      </c>
      <c r="H474" s="70" t="s">
        <v>10</v>
      </c>
      <c r="I474" s="70">
        <v>1.13875E-2</v>
      </c>
      <c r="J474" s="70">
        <v>990</v>
      </c>
      <c r="K474" s="70">
        <f t="shared" si="80"/>
        <v>7.3620359999999998E-3</v>
      </c>
      <c r="L474">
        <f t="shared" si="81"/>
        <v>9.8999999999999999E-4</v>
      </c>
      <c r="M474">
        <f t="shared" si="79"/>
        <v>3.2361111111111108E-6</v>
      </c>
      <c r="N474">
        <f t="shared" si="76"/>
        <v>1.3172338090010975</v>
      </c>
      <c r="O474">
        <f t="shared" si="77"/>
        <v>1.7583590422266934E-4</v>
      </c>
      <c r="P474">
        <f t="shared" si="78"/>
        <v>-1.3083333333333336E-5</v>
      </c>
      <c r="T474">
        <f t="shared" si="83"/>
        <v>3.0675149999999997E-4</v>
      </c>
      <c r="U474">
        <f t="shared" si="84"/>
        <v>5.1125249999999998E-6</v>
      </c>
      <c r="W474">
        <f t="shared" si="85"/>
        <v>92.027391317819848</v>
      </c>
    </row>
    <row r="475" spans="1:23" x14ac:dyDescent="0.25">
      <c r="A475" s="70" t="s">
        <v>32</v>
      </c>
      <c r="B475" s="70">
        <v>144</v>
      </c>
      <c r="C475" s="118">
        <f t="shared" si="86"/>
        <v>24</v>
      </c>
      <c r="D475" s="120">
        <f t="shared" si="82"/>
        <v>1440</v>
      </c>
      <c r="E475" s="70" t="s">
        <v>65</v>
      </c>
      <c r="F475" s="70">
        <v>13</v>
      </c>
      <c r="G475" s="70">
        <v>150</v>
      </c>
      <c r="H475" s="70" t="s">
        <v>10</v>
      </c>
      <c r="I475" s="70">
        <v>1.7704999999999999E-2</v>
      </c>
      <c r="J475" s="70">
        <v>1610</v>
      </c>
      <c r="K475" s="70">
        <f t="shared" si="80"/>
        <v>1.1972604000000001E-2</v>
      </c>
      <c r="L475">
        <f t="shared" si="81"/>
        <v>1.6100000000000001E-3</v>
      </c>
      <c r="M475">
        <f t="shared" si="79"/>
        <v>7.5069444444444457E-6</v>
      </c>
      <c r="N475">
        <f t="shared" si="76"/>
        <v>0.84721829991527819</v>
      </c>
      <c r="O475">
        <f t="shared" si="77"/>
        <v>2.6234923083024185E-4</v>
      </c>
      <c r="P475">
        <f t="shared" si="78"/>
        <v>-2.4583333333333336E-5</v>
      </c>
      <c r="T475">
        <f t="shared" si="83"/>
        <v>4.9885850000000009E-4</v>
      </c>
      <c r="U475">
        <f t="shared" si="84"/>
        <v>8.3143083333333344E-6</v>
      </c>
      <c r="W475">
        <f t="shared" si="85"/>
        <v>149.66070709261612</v>
      </c>
    </row>
    <row r="476" spans="1:23" x14ac:dyDescent="0.25">
      <c r="A476" s="70" t="s">
        <v>32</v>
      </c>
      <c r="B476" s="70">
        <v>144</v>
      </c>
      <c r="C476" s="118">
        <f t="shared" si="86"/>
        <v>24</v>
      </c>
      <c r="D476" s="120">
        <f t="shared" si="82"/>
        <v>1440</v>
      </c>
      <c r="E476" s="70" t="s">
        <v>7</v>
      </c>
      <c r="F476" s="70">
        <v>26</v>
      </c>
      <c r="G476" s="70">
        <v>15</v>
      </c>
      <c r="H476" s="70" t="s">
        <v>10</v>
      </c>
      <c r="I476" s="70">
        <v>1.5352500000000003E-2</v>
      </c>
      <c r="J476" s="70">
        <v>1880</v>
      </c>
      <c r="K476" s="70">
        <f t="shared" si="80"/>
        <v>1.3980431999999999E-2</v>
      </c>
      <c r="L476">
        <f t="shared" si="81"/>
        <v>1.8799999999999999E-3</v>
      </c>
      <c r="M476">
        <f t="shared" si="79"/>
        <v>9.3888888888888886E-6</v>
      </c>
      <c r="N476">
        <f t="shared" si="76"/>
        <v>0.97703957010258891</v>
      </c>
      <c r="O476">
        <f t="shared" si="77"/>
        <v>3.7839694193908036E-4</v>
      </c>
      <c r="P476">
        <f t="shared" si="78"/>
        <v>-6.6666666666666751E-6</v>
      </c>
      <c r="T476">
        <f t="shared" si="83"/>
        <v>5.8251799999999997E-4</v>
      </c>
      <c r="U476">
        <f t="shared" si="84"/>
        <v>9.7086333333333322E-6</v>
      </c>
      <c r="W476">
        <f t="shared" si="85"/>
        <v>174.75908654293065</v>
      </c>
    </row>
    <row r="477" spans="1:23" x14ac:dyDescent="0.25">
      <c r="A477" s="70" t="s">
        <v>32</v>
      </c>
      <c r="B477" s="70">
        <v>144</v>
      </c>
      <c r="C477" s="118">
        <f t="shared" si="86"/>
        <v>24</v>
      </c>
      <c r="D477" s="120">
        <f t="shared" si="82"/>
        <v>1440</v>
      </c>
      <c r="E477" s="70" t="s">
        <v>69</v>
      </c>
      <c r="F477" s="70">
        <v>26</v>
      </c>
      <c r="G477" s="70">
        <v>150</v>
      </c>
      <c r="H477" s="70" t="s">
        <v>10</v>
      </c>
      <c r="I477" s="70">
        <v>2.1547500000000001E-2</v>
      </c>
      <c r="J477" s="70">
        <v>1960</v>
      </c>
      <c r="K477" s="70">
        <f t="shared" si="80"/>
        <v>1.4575344E-2</v>
      </c>
      <c r="L477">
        <f t="shared" si="81"/>
        <v>1.9599999999999999E-3</v>
      </c>
      <c r="M477">
        <f t="shared" si="79"/>
        <v>9.9652777777777781E-6</v>
      </c>
      <c r="N477">
        <f t="shared" si="76"/>
        <v>0.69613644274277753</v>
      </c>
      <c r="O477">
        <f t="shared" si="77"/>
        <v>2.8615744142934581E-4</v>
      </c>
      <c r="P477">
        <f t="shared" si="78"/>
        <v>-1.0000000000000008E-5</v>
      </c>
      <c r="T477">
        <f t="shared" si="83"/>
        <v>6.0730600000000006E-4</v>
      </c>
      <c r="U477">
        <f t="shared" si="84"/>
        <v>1.0121766666666667E-5</v>
      </c>
      <c r="W477">
        <f t="shared" si="85"/>
        <v>182.19564341709787</v>
      </c>
    </row>
    <row r="478" spans="1:23" x14ac:dyDescent="0.25">
      <c r="A478" s="70" t="s">
        <v>32</v>
      </c>
      <c r="B478" s="70">
        <v>144</v>
      </c>
      <c r="C478" s="118">
        <f t="shared" si="86"/>
        <v>24</v>
      </c>
      <c r="D478" s="120">
        <f t="shared" si="82"/>
        <v>1440</v>
      </c>
      <c r="E478" s="70" t="s">
        <v>68</v>
      </c>
      <c r="F478" s="70">
        <v>34</v>
      </c>
      <c r="G478" s="70">
        <v>15</v>
      </c>
      <c r="H478" s="70" t="s">
        <v>10</v>
      </c>
      <c r="I478" s="70">
        <v>1.10525E-2</v>
      </c>
      <c r="J478" s="70">
        <v>848</v>
      </c>
      <c r="K478" s="70">
        <f t="shared" si="80"/>
        <v>6.3060672000000012E-3</v>
      </c>
      <c r="L478">
        <f t="shared" si="81"/>
        <v>8.4800000000000001E-4</v>
      </c>
      <c r="M478">
        <f t="shared" si="79"/>
        <v>2.1319444444444443E-6</v>
      </c>
      <c r="N478">
        <f t="shared" si="76"/>
        <v>1.3571590137977834</v>
      </c>
      <c r="O478">
        <f t="shared" si="77"/>
        <v>1.1935150075110573E-4</v>
      </c>
      <c r="P478">
        <f t="shared" si="78"/>
        <v>-6.3333333333333334E-6</v>
      </c>
      <c r="T478">
        <f t="shared" si="83"/>
        <v>2.6275280000000005E-4</v>
      </c>
      <c r="U478">
        <f t="shared" si="84"/>
        <v>4.3792133333333341E-6</v>
      </c>
      <c r="W478">
        <f t="shared" si="85"/>
        <v>78.827502866172949</v>
      </c>
    </row>
    <row r="479" spans="1:23" x14ac:dyDescent="0.25">
      <c r="A479" s="70" t="s">
        <v>32</v>
      </c>
      <c r="B479" s="70">
        <v>144</v>
      </c>
      <c r="C479" s="118">
        <f t="shared" si="86"/>
        <v>24</v>
      </c>
      <c r="D479" s="120">
        <f t="shared" si="82"/>
        <v>1440</v>
      </c>
      <c r="E479" s="70" t="s">
        <v>67</v>
      </c>
      <c r="F479" s="70">
        <v>34</v>
      </c>
      <c r="G479" s="70">
        <v>150</v>
      </c>
      <c r="H479" s="70" t="s">
        <v>10</v>
      </c>
      <c r="I479" s="70">
        <v>1.0512499999999998E-2</v>
      </c>
      <c r="J479" s="70">
        <v>2172</v>
      </c>
      <c r="K479" s="70">
        <f t="shared" si="80"/>
        <v>1.6151860799999997E-2</v>
      </c>
      <c r="L479">
        <f t="shared" si="81"/>
        <v>2.1719999999999999E-3</v>
      </c>
      <c r="M479">
        <f t="shared" si="79"/>
        <v>1.1597222222222223E-5</v>
      </c>
      <c r="N479">
        <f t="shared" si="76"/>
        <v>1.4268727705112965</v>
      </c>
      <c r="O479">
        <f t="shared" si="77"/>
        <v>6.8259090089777289E-4</v>
      </c>
      <c r="P479">
        <f t="shared" si="78"/>
        <v>-2.4499999999999999E-5</v>
      </c>
      <c r="T479">
        <f t="shared" si="83"/>
        <v>6.7299419999999985E-4</v>
      </c>
      <c r="U479">
        <f t="shared" si="84"/>
        <v>1.1216569999999998E-5</v>
      </c>
      <c r="W479">
        <f t="shared" si="85"/>
        <v>201.90251913364111</v>
      </c>
    </row>
    <row r="480" spans="1:23" x14ac:dyDescent="0.25">
      <c r="A480" s="70" t="s">
        <v>32</v>
      </c>
      <c r="B480" s="70">
        <v>144</v>
      </c>
      <c r="C480" s="118">
        <f t="shared" si="86"/>
        <v>24</v>
      </c>
      <c r="D480" s="120">
        <f t="shared" si="82"/>
        <v>1440</v>
      </c>
      <c r="E480" s="70" t="s">
        <v>64</v>
      </c>
      <c r="F480" s="70">
        <v>52</v>
      </c>
      <c r="G480" s="70">
        <v>15</v>
      </c>
      <c r="H480" s="70" t="s">
        <v>10</v>
      </c>
      <c r="I480" s="70">
        <v>1.0069999999999997E-2</v>
      </c>
      <c r="J480" s="70">
        <v>1512</v>
      </c>
      <c r="K480" s="70">
        <f t="shared" si="80"/>
        <v>1.12438368E-2</v>
      </c>
      <c r="L480">
        <f t="shared" si="81"/>
        <v>1.5120000000000001E-3</v>
      </c>
      <c r="M480">
        <f t="shared" si="79"/>
        <v>7.0000000000000016E-6</v>
      </c>
      <c r="N480">
        <f t="shared" si="76"/>
        <v>1.4895729890764651</v>
      </c>
      <c r="O480">
        <f t="shared" si="77"/>
        <v>4.3011153901452361E-4</v>
      </c>
      <c r="P480">
        <f t="shared" si="78"/>
        <v>-7.7916666666666618E-6</v>
      </c>
      <c r="T480">
        <f t="shared" si="83"/>
        <v>4.6849320000000002E-4</v>
      </c>
      <c r="U480">
        <f t="shared" si="84"/>
        <v>7.8082200000000006E-6</v>
      </c>
      <c r="W480">
        <f t="shared" si="85"/>
        <v>140.55092492176124</v>
      </c>
    </row>
    <row r="481" spans="1:23" x14ac:dyDescent="0.25">
      <c r="A481" s="70" t="s">
        <v>32</v>
      </c>
      <c r="B481" s="70">
        <v>144</v>
      </c>
      <c r="C481" s="118">
        <f t="shared" si="86"/>
        <v>24</v>
      </c>
      <c r="D481" s="120">
        <f t="shared" si="82"/>
        <v>1440</v>
      </c>
      <c r="E481" s="70" t="s">
        <v>63</v>
      </c>
      <c r="F481" s="70">
        <v>52</v>
      </c>
      <c r="G481" s="70">
        <v>150</v>
      </c>
      <c r="H481" s="70" t="s">
        <v>10</v>
      </c>
      <c r="I481" s="70">
        <v>1.5767500000000004E-2</v>
      </c>
      <c r="J481" s="70">
        <v>2280</v>
      </c>
      <c r="K481" s="70">
        <f t="shared" si="80"/>
        <v>1.6954992000000002E-2</v>
      </c>
      <c r="L481">
        <f t="shared" si="81"/>
        <v>2.2799999999999999E-3</v>
      </c>
      <c r="M481">
        <f t="shared" si="79"/>
        <v>1.2333333333333333E-5</v>
      </c>
      <c r="N481">
        <f t="shared" si="76"/>
        <v>0.95132392579673353</v>
      </c>
      <c r="O481">
        <f t="shared" si="77"/>
        <v>4.8398305230445754E-4</v>
      </c>
      <c r="P481">
        <f t="shared" si="78"/>
        <v>-2.0416666666666667E-5</v>
      </c>
      <c r="T481">
        <f t="shared" si="83"/>
        <v>7.0645800000000009E-4</v>
      </c>
      <c r="U481">
        <f t="shared" si="84"/>
        <v>1.1774300000000002E-5</v>
      </c>
      <c r="W481">
        <f t="shared" si="85"/>
        <v>211.94187091376693</v>
      </c>
    </row>
    <row r="482" spans="1:23" x14ac:dyDescent="0.25">
      <c r="A482" s="70" t="s">
        <v>33</v>
      </c>
      <c r="B482" s="70">
        <v>171</v>
      </c>
      <c r="C482" s="118">
        <f>171-144</f>
        <v>27</v>
      </c>
      <c r="D482" s="120">
        <f t="shared" si="82"/>
        <v>1620</v>
      </c>
      <c r="E482" s="70" t="s">
        <v>71</v>
      </c>
      <c r="F482" s="70">
        <v>11</v>
      </c>
      <c r="G482" s="70">
        <v>15</v>
      </c>
      <c r="H482" s="70" t="s">
        <v>72</v>
      </c>
      <c r="I482" s="70">
        <v>1.452E-2</v>
      </c>
      <c r="J482" s="70">
        <v>611</v>
      </c>
      <c r="K482" s="70">
        <f t="shared" si="80"/>
        <v>4.5436404E-3</v>
      </c>
      <c r="L482">
        <f t="shared" si="81"/>
        <v>6.11E-4</v>
      </c>
      <c r="M482">
        <f t="shared" ref="M482:M521" si="87">(L482-L2)/B482</f>
        <v>-1.6959064327485412E-7</v>
      </c>
      <c r="N482">
        <f t="shared" si="76"/>
        <v>1.0330578512396693</v>
      </c>
      <c r="O482">
        <f t="shared" si="77"/>
        <v>-7.2268292827115705E-6</v>
      </c>
      <c r="P482">
        <f t="shared" si="78"/>
        <v>4.4444444444444322E-7</v>
      </c>
      <c r="T482">
        <f t="shared" si="83"/>
        <v>1.6828297777777778E-4</v>
      </c>
      <c r="U482">
        <f t="shared" si="84"/>
        <v>2.8047162962962962E-6</v>
      </c>
      <c r="W482">
        <f t="shared" si="85"/>
        <v>50.485958334624407</v>
      </c>
    </row>
    <row r="483" spans="1:23" x14ac:dyDescent="0.25">
      <c r="A483" s="70" t="s">
        <v>33</v>
      </c>
      <c r="B483" s="70">
        <v>171</v>
      </c>
      <c r="C483" s="118">
        <f t="shared" ref="C483:C521" si="88">171-144</f>
        <v>27</v>
      </c>
      <c r="D483" s="120">
        <f t="shared" si="82"/>
        <v>1620</v>
      </c>
      <c r="E483" s="70" t="s">
        <v>70</v>
      </c>
      <c r="F483" s="70">
        <v>11</v>
      </c>
      <c r="G483" s="70">
        <v>150</v>
      </c>
      <c r="H483" s="70" t="s">
        <v>72</v>
      </c>
      <c r="I483" s="70">
        <v>1.2870000000000001E-2</v>
      </c>
      <c r="J483" s="70">
        <v>2354</v>
      </c>
      <c r="K483" s="70">
        <f t="shared" si="80"/>
        <v>1.7505285600000003E-2</v>
      </c>
      <c r="L483">
        <f t="shared" si="81"/>
        <v>2.3540000000000002E-3</v>
      </c>
      <c r="M483">
        <f t="shared" si="87"/>
        <v>9.3918128654970779E-6</v>
      </c>
      <c r="N483">
        <f t="shared" si="76"/>
        <v>1.1655011655011653</v>
      </c>
      <c r="O483">
        <f t="shared" si="77"/>
        <v>4.5152667058667511E-4</v>
      </c>
      <c r="P483">
        <f t="shared" si="78"/>
        <v>5.4962962962962964E-5</v>
      </c>
      <c r="T483">
        <f t="shared" si="83"/>
        <v>6.4834391111111126E-4</v>
      </c>
      <c r="U483">
        <f t="shared" si="84"/>
        <v>1.0805731851851854E-5</v>
      </c>
      <c r="W483">
        <f t="shared" si="85"/>
        <v>194.50727646433037</v>
      </c>
    </row>
    <row r="484" spans="1:23" x14ac:dyDescent="0.25">
      <c r="A484" s="70" t="s">
        <v>33</v>
      </c>
      <c r="B484" s="70">
        <v>171</v>
      </c>
      <c r="C484" s="118">
        <f t="shared" si="88"/>
        <v>27</v>
      </c>
      <c r="D484" s="120">
        <f t="shared" si="82"/>
        <v>1620</v>
      </c>
      <c r="E484" s="70" t="s">
        <v>66</v>
      </c>
      <c r="F484" s="70">
        <v>13</v>
      </c>
      <c r="G484" s="70">
        <v>15</v>
      </c>
      <c r="H484" s="70" t="s">
        <v>72</v>
      </c>
      <c r="I484" s="70">
        <v>1.13875E-2</v>
      </c>
      <c r="J484" s="70">
        <v>708</v>
      </c>
      <c r="K484" s="70">
        <f t="shared" si="80"/>
        <v>5.2649711999999994E-3</v>
      </c>
      <c r="L484">
        <f t="shared" si="81"/>
        <v>7.0799999999999997E-4</v>
      </c>
      <c r="M484">
        <f t="shared" si="87"/>
        <v>3.6257309941520461E-7</v>
      </c>
      <c r="N484">
        <f t="shared" si="76"/>
        <v>1.3172338090010975</v>
      </c>
      <c r="O484">
        <f t="shared" si="77"/>
        <v>1.970061181261441E-5</v>
      </c>
      <c r="P484">
        <f t="shared" si="78"/>
        <v>2.703703703703701E-6</v>
      </c>
      <c r="T484">
        <f t="shared" si="83"/>
        <v>1.949989333333333E-4</v>
      </c>
      <c r="U484">
        <f t="shared" si="84"/>
        <v>3.249982222222222E-6</v>
      </c>
      <c r="W484">
        <f t="shared" si="85"/>
        <v>58.500914076782458</v>
      </c>
    </row>
    <row r="485" spans="1:23" x14ac:dyDescent="0.25">
      <c r="A485" s="70" t="s">
        <v>33</v>
      </c>
      <c r="B485" s="70">
        <v>171</v>
      </c>
      <c r="C485" s="118">
        <f t="shared" si="88"/>
        <v>27</v>
      </c>
      <c r="D485" s="120">
        <f t="shared" si="82"/>
        <v>1620</v>
      </c>
      <c r="E485" s="70" t="s">
        <v>65</v>
      </c>
      <c r="F485" s="70">
        <v>13</v>
      </c>
      <c r="G485" s="70">
        <v>150</v>
      </c>
      <c r="H485" s="70" t="s">
        <v>72</v>
      </c>
      <c r="I485" s="70">
        <v>1.7704999999999999E-2</v>
      </c>
      <c r="J485" s="70">
        <v>1014</v>
      </c>
      <c r="K485" s="70">
        <f t="shared" si="80"/>
        <v>7.5405096000000001E-3</v>
      </c>
      <c r="L485">
        <f t="shared" si="81"/>
        <v>1.0139999999999999E-3</v>
      </c>
      <c r="M485">
        <f t="shared" si="87"/>
        <v>1.6023391812865494E-6</v>
      </c>
      <c r="N485">
        <f t="shared" si="76"/>
        <v>0.84721829991527819</v>
      </c>
      <c r="O485">
        <f t="shared" si="77"/>
        <v>5.5997810407506685E-5</v>
      </c>
      <c r="P485">
        <f t="shared" si="78"/>
        <v>2.3703703703703678E-6</v>
      </c>
      <c r="T485">
        <f t="shared" si="83"/>
        <v>2.7927813333333335E-4</v>
      </c>
      <c r="U485">
        <f t="shared" si="84"/>
        <v>4.654635555555556E-6</v>
      </c>
      <c r="W485">
        <f t="shared" si="85"/>
        <v>83.785207448951141</v>
      </c>
    </row>
    <row r="486" spans="1:23" x14ac:dyDescent="0.25">
      <c r="A486" s="70" t="s">
        <v>33</v>
      </c>
      <c r="B486" s="70">
        <v>171</v>
      </c>
      <c r="C486" s="118">
        <f t="shared" si="88"/>
        <v>27</v>
      </c>
      <c r="D486" s="120">
        <f t="shared" si="82"/>
        <v>1620</v>
      </c>
      <c r="E486" s="70" t="s">
        <v>7</v>
      </c>
      <c r="F486" s="70">
        <v>26</v>
      </c>
      <c r="G486" s="70">
        <v>15</v>
      </c>
      <c r="H486" s="70" t="s">
        <v>72</v>
      </c>
      <c r="I486" s="70">
        <v>1.5352500000000003E-2</v>
      </c>
      <c r="J486" s="70">
        <v>634</v>
      </c>
      <c r="K486" s="70">
        <f t="shared" si="80"/>
        <v>4.7146776000000007E-3</v>
      </c>
      <c r="L486">
        <f t="shared" si="81"/>
        <v>6.3400000000000001E-4</v>
      </c>
      <c r="M486">
        <f t="shared" si="87"/>
        <v>6.4327485380117248E-8</v>
      </c>
      <c r="N486">
        <f t="shared" si="76"/>
        <v>0.97703957010258891</v>
      </c>
      <c r="O486">
        <f t="shared" si="77"/>
        <v>2.5925670266769868E-6</v>
      </c>
      <c r="P486">
        <f t="shared" si="78"/>
        <v>1.148148148148148E-6</v>
      </c>
      <c r="T486">
        <f t="shared" si="83"/>
        <v>1.7461768888888893E-4</v>
      </c>
      <c r="U486">
        <f t="shared" si="84"/>
        <v>2.9102948148148151E-6</v>
      </c>
      <c r="W486">
        <f t="shared" si="85"/>
        <v>52.38641175802271</v>
      </c>
    </row>
    <row r="487" spans="1:23" x14ac:dyDescent="0.25">
      <c r="A487" s="70" t="s">
        <v>33</v>
      </c>
      <c r="B487" s="70">
        <v>171</v>
      </c>
      <c r="C487" s="118">
        <f t="shared" si="88"/>
        <v>27</v>
      </c>
      <c r="D487" s="120">
        <f t="shared" si="82"/>
        <v>1620</v>
      </c>
      <c r="E487" s="70" t="s">
        <v>69</v>
      </c>
      <c r="F487" s="70">
        <v>26</v>
      </c>
      <c r="G487" s="70">
        <v>150</v>
      </c>
      <c r="H487" s="70" t="s">
        <v>72</v>
      </c>
      <c r="I487" s="70">
        <v>2.1547500000000001E-2</v>
      </c>
      <c r="J487" s="70">
        <v>659</v>
      </c>
      <c r="K487" s="70">
        <f t="shared" si="80"/>
        <v>4.9005876000000007E-3</v>
      </c>
      <c r="L487">
        <f t="shared" si="81"/>
        <v>6.5899999999999997E-4</v>
      </c>
      <c r="M487">
        <f t="shared" si="87"/>
        <v>-3.391812865497076E-7</v>
      </c>
      <c r="N487">
        <f t="shared" si="76"/>
        <v>0.69613644274277753</v>
      </c>
      <c r="O487">
        <f t="shared" si="77"/>
        <v>-9.7397434676850509E-6</v>
      </c>
      <c r="P487">
        <f t="shared" si="78"/>
        <v>-3.8074074074074065E-5</v>
      </c>
      <c r="T487">
        <f t="shared" si="83"/>
        <v>1.8150324444444446E-4</v>
      </c>
      <c r="U487">
        <f t="shared" si="84"/>
        <v>3.0250540740740744E-6</v>
      </c>
      <c r="W487">
        <f t="shared" si="85"/>
        <v>54.452122000846948</v>
      </c>
    </row>
    <row r="488" spans="1:23" x14ac:dyDescent="0.25">
      <c r="A488" s="70" t="s">
        <v>33</v>
      </c>
      <c r="B488" s="70">
        <v>171</v>
      </c>
      <c r="C488" s="118">
        <f t="shared" si="88"/>
        <v>27</v>
      </c>
      <c r="D488" s="120">
        <f t="shared" si="82"/>
        <v>1620</v>
      </c>
      <c r="E488" s="70" t="s">
        <v>68</v>
      </c>
      <c r="F488" s="70">
        <v>34</v>
      </c>
      <c r="G488" s="70">
        <v>15</v>
      </c>
      <c r="H488" s="70" t="s">
        <v>72</v>
      </c>
      <c r="I488" s="70">
        <v>1.10525E-2</v>
      </c>
      <c r="J488" s="70">
        <v>667</v>
      </c>
      <c r="K488" s="70">
        <f t="shared" si="80"/>
        <v>4.9600788E-3</v>
      </c>
      <c r="L488">
        <f t="shared" si="81"/>
        <v>6.6699999999999995E-4</v>
      </c>
      <c r="M488">
        <f t="shared" si="87"/>
        <v>-1.578947368421053E-7</v>
      </c>
      <c r="N488">
        <f t="shared" si="76"/>
        <v>1.3571590137977834</v>
      </c>
      <c r="O488">
        <f t="shared" si="77"/>
        <v>-8.8393362462673911E-6</v>
      </c>
      <c r="P488">
        <f t="shared" si="78"/>
        <v>1.8518518518518166E-7</v>
      </c>
      <c r="T488">
        <f t="shared" si="83"/>
        <v>1.8370662222222221E-4</v>
      </c>
      <c r="U488">
        <f t="shared" si="84"/>
        <v>3.061777037037037E-6</v>
      </c>
      <c r="W488">
        <f t="shared" si="85"/>
        <v>55.113149278550708</v>
      </c>
    </row>
    <row r="489" spans="1:23" x14ac:dyDescent="0.25">
      <c r="A489" s="70" t="s">
        <v>33</v>
      </c>
      <c r="B489" s="70">
        <v>171</v>
      </c>
      <c r="C489" s="118">
        <f t="shared" si="88"/>
        <v>27</v>
      </c>
      <c r="D489" s="120">
        <f t="shared" si="82"/>
        <v>1620</v>
      </c>
      <c r="E489" s="70" t="s">
        <v>67</v>
      </c>
      <c r="F489" s="70">
        <v>34</v>
      </c>
      <c r="G489" s="70">
        <v>150</v>
      </c>
      <c r="H489" s="70" t="s">
        <v>72</v>
      </c>
      <c r="I489" s="70">
        <v>1.0512499999999998E-2</v>
      </c>
      <c r="J489" s="70">
        <v>635</v>
      </c>
      <c r="K489" s="70">
        <f t="shared" si="80"/>
        <v>4.7221139999999995E-3</v>
      </c>
      <c r="L489">
        <f t="shared" si="81"/>
        <v>6.3500000000000004E-4</v>
      </c>
      <c r="M489">
        <f t="shared" si="87"/>
        <v>-2.8070175438596478E-7</v>
      </c>
      <c r="N489">
        <f t="shared" si="76"/>
        <v>1.4268727705112965</v>
      </c>
      <c r="O489">
        <f t="shared" si="77"/>
        <v>-1.6521582473668117E-5</v>
      </c>
      <c r="P489">
        <f t="shared" si="78"/>
        <v>4.8148148148148118E-7</v>
      </c>
      <c r="T489">
        <f t="shared" si="83"/>
        <v>1.7489311111111108E-4</v>
      </c>
      <c r="U489">
        <f t="shared" si="84"/>
        <v>2.9148851851851849E-6</v>
      </c>
      <c r="W489">
        <f t="shared" si="85"/>
        <v>52.469040167735677</v>
      </c>
    </row>
    <row r="490" spans="1:23" x14ac:dyDescent="0.25">
      <c r="A490" s="70" t="s">
        <v>33</v>
      </c>
      <c r="B490" s="70">
        <v>171</v>
      </c>
      <c r="C490" s="118">
        <f t="shared" si="88"/>
        <v>27</v>
      </c>
      <c r="D490" s="120">
        <f t="shared" si="82"/>
        <v>1620</v>
      </c>
      <c r="E490" s="70" t="s">
        <v>64</v>
      </c>
      <c r="F490" s="70">
        <v>52</v>
      </c>
      <c r="G490" s="70">
        <v>15</v>
      </c>
      <c r="H490" s="70" t="s">
        <v>72</v>
      </c>
      <c r="I490" s="70">
        <v>1.0069999999999997E-2</v>
      </c>
      <c r="J490" s="70">
        <v>614</v>
      </c>
      <c r="K490" s="70">
        <f t="shared" si="80"/>
        <v>4.5659495999999999E-3</v>
      </c>
      <c r="L490">
        <f t="shared" si="81"/>
        <v>6.1399999999999996E-4</v>
      </c>
      <c r="M490">
        <f t="shared" si="87"/>
        <v>3.2163742690058438E-7</v>
      </c>
      <c r="N490">
        <f t="shared" si="76"/>
        <v>1.4895729890764651</v>
      </c>
      <c r="O490">
        <f t="shared" si="77"/>
        <v>1.9762852669840237E-5</v>
      </c>
      <c r="P490">
        <f t="shared" si="78"/>
        <v>-3.7037037037037936E-8</v>
      </c>
      <c r="T490">
        <f t="shared" si="83"/>
        <v>1.6910924444444445E-4</v>
      </c>
      <c r="U490">
        <f t="shared" si="84"/>
        <v>2.8184874074074075E-6</v>
      </c>
      <c r="W490">
        <f t="shared" si="85"/>
        <v>50.733843563763315</v>
      </c>
    </row>
    <row r="491" spans="1:23" x14ac:dyDescent="0.25">
      <c r="A491" s="70" t="s">
        <v>33</v>
      </c>
      <c r="B491" s="70">
        <v>171</v>
      </c>
      <c r="C491" s="118">
        <f t="shared" si="88"/>
        <v>27</v>
      </c>
      <c r="D491" s="120">
        <f t="shared" si="82"/>
        <v>1620</v>
      </c>
      <c r="E491" s="70" t="s">
        <v>63</v>
      </c>
      <c r="F491" s="70">
        <v>52</v>
      </c>
      <c r="G491" s="70">
        <v>150</v>
      </c>
      <c r="H491" s="70" t="s">
        <v>72</v>
      </c>
      <c r="I491" s="70">
        <v>1.5767500000000004E-2</v>
      </c>
      <c r="J491" s="70">
        <v>791</v>
      </c>
      <c r="K491" s="70">
        <f t="shared" si="80"/>
        <v>5.8821923999999998E-3</v>
      </c>
      <c r="L491">
        <f t="shared" si="81"/>
        <v>7.9100000000000004E-4</v>
      </c>
      <c r="M491">
        <f t="shared" si="87"/>
        <v>1.1520467836257311E-6</v>
      </c>
      <c r="N491">
        <f t="shared" ref="N491:N554" si="89">0.015/I491</f>
        <v>0.95132392579673353</v>
      </c>
      <c r="O491">
        <f t="shared" ref="O491:O554" si="90">N491*O$2*M491</f>
        <v>4.5208469086760624E-5</v>
      </c>
      <c r="P491">
        <f t="shared" ref="P491:P554" si="91">(L491-L451)/(B491-B451)</f>
        <v>-4.4444444444444322E-7</v>
      </c>
      <c r="T491">
        <f t="shared" si="83"/>
        <v>2.1785897777777777E-4</v>
      </c>
      <c r="U491">
        <f t="shared" si="84"/>
        <v>3.6309829629629628E-6</v>
      </c>
      <c r="W491">
        <f t="shared" si="85"/>
        <v>65.359072082958932</v>
      </c>
    </row>
    <row r="492" spans="1:23" x14ac:dyDescent="0.25">
      <c r="A492" s="70" t="s">
        <v>33</v>
      </c>
      <c r="B492" s="70">
        <v>171</v>
      </c>
      <c r="C492" s="118">
        <f t="shared" si="88"/>
        <v>27</v>
      </c>
      <c r="D492" s="120">
        <f t="shared" si="82"/>
        <v>1620</v>
      </c>
      <c r="E492" s="70" t="s">
        <v>71</v>
      </c>
      <c r="F492" s="70">
        <v>11</v>
      </c>
      <c r="G492" s="70">
        <v>15</v>
      </c>
      <c r="H492" s="70" t="s">
        <v>74</v>
      </c>
      <c r="I492" s="70">
        <v>1.452E-2</v>
      </c>
      <c r="J492" s="70">
        <v>950</v>
      </c>
      <c r="K492" s="70">
        <f t="shared" si="80"/>
        <v>7.06458E-3</v>
      </c>
      <c r="L492">
        <f t="shared" si="81"/>
        <v>9.5E-4</v>
      </c>
      <c r="M492">
        <f t="shared" si="87"/>
        <v>2.4853801169590643E-6</v>
      </c>
      <c r="N492">
        <f t="shared" si="89"/>
        <v>1.0330578512396693</v>
      </c>
      <c r="O492">
        <f t="shared" si="90"/>
        <v>1.0591042914318661E-4</v>
      </c>
      <c r="P492">
        <f t="shared" si="91"/>
        <v>1.2629629629629632E-5</v>
      </c>
      <c r="T492">
        <f t="shared" si="83"/>
        <v>2.6165111111111109E-4</v>
      </c>
      <c r="U492">
        <f t="shared" si="84"/>
        <v>4.3608518518518517E-6</v>
      </c>
      <c r="W492">
        <f t="shared" si="85"/>
        <v>78.49698922732108</v>
      </c>
    </row>
    <row r="493" spans="1:23" x14ac:dyDescent="0.25">
      <c r="A493" s="70" t="s">
        <v>33</v>
      </c>
      <c r="B493" s="70">
        <v>171</v>
      </c>
      <c r="C493" s="118">
        <f t="shared" si="88"/>
        <v>27</v>
      </c>
      <c r="D493" s="120">
        <f t="shared" si="82"/>
        <v>1620</v>
      </c>
      <c r="E493" s="70" t="s">
        <v>70</v>
      </c>
      <c r="F493" s="70">
        <v>11</v>
      </c>
      <c r="G493" s="70">
        <v>150</v>
      </c>
      <c r="H493" s="70" t="s">
        <v>74</v>
      </c>
      <c r="I493" s="70">
        <v>1.2870000000000001E-2</v>
      </c>
      <c r="J493" s="70">
        <v>727</v>
      </c>
      <c r="K493" s="70">
        <f t="shared" si="80"/>
        <v>5.4062628000000005E-3</v>
      </c>
      <c r="L493">
        <f t="shared" si="81"/>
        <v>7.27E-4</v>
      </c>
      <c r="M493">
        <f t="shared" si="87"/>
        <v>1.4385964912280704E-6</v>
      </c>
      <c r="N493">
        <f t="shared" si="89"/>
        <v>1.1655011655011653</v>
      </c>
      <c r="O493">
        <f t="shared" si="90"/>
        <v>6.916286485947825E-5</v>
      </c>
      <c r="P493">
        <f t="shared" si="91"/>
        <v>-2.9629629629629544E-7</v>
      </c>
      <c r="T493">
        <f t="shared" si="83"/>
        <v>2.0023195555555557E-4</v>
      </c>
      <c r="U493">
        <f t="shared" si="84"/>
        <v>3.3371992592592594E-6</v>
      </c>
      <c r="W493">
        <f t="shared" si="85"/>
        <v>60.070853861328878</v>
      </c>
    </row>
    <row r="494" spans="1:23" x14ac:dyDescent="0.25">
      <c r="A494" s="70" t="s">
        <v>33</v>
      </c>
      <c r="B494" s="70">
        <v>171</v>
      </c>
      <c r="C494" s="118">
        <f t="shared" si="88"/>
        <v>27</v>
      </c>
      <c r="D494" s="120">
        <f t="shared" si="82"/>
        <v>1620</v>
      </c>
      <c r="E494" s="70" t="s">
        <v>66</v>
      </c>
      <c r="F494" s="70">
        <v>13</v>
      </c>
      <c r="G494" s="70">
        <v>15</v>
      </c>
      <c r="H494" s="70" t="s">
        <v>74</v>
      </c>
      <c r="I494" s="70">
        <v>1.13875E-2</v>
      </c>
      <c r="J494" s="70">
        <v>537</v>
      </c>
      <c r="K494" s="70">
        <f t="shared" si="80"/>
        <v>3.9933468000000003E-3</v>
      </c>
      <c r="L494">
        <f t="shared" si="81"/>
        <v>5.3700000000000004E-4</v>
      </c>
      <c r="M494">
        <f t="shared" si="87"/>
        <v>9.9415204678363084E-8</v>
      </c>
      <c r="N494">
        <f t="shared" si="89"/>
        <v>1.3172338090010975</v>
      </c>
      <c r="O494">
        <f t="shared" si="90"/>
        <v>5.4017806582975276E-6</v>
      </c>
      <c r="P494">
        <f t="shared" si="91"/>
        <v>6.6666666666666681E-7</v>
      </c>
      <c r="T494">
        <f t="shared" si="83"/>
        <v>1.4790173333333335E-4</v>
      </c>
      <c r="U494">
        <f t="shared" si="84"/>
        <v>2.465028888888889E-6</v>
      </c>
      <c r="W494">
        <f t="shared" si="85"/>
        <v>44.371456015864659</v>
      </c>
    </row>
    <row r="495" spans="1:23" x14ac:dyDescent="0.25">
      <c r="A495" s="70" t="s">
        <v>33</v>
      </c>
      <c r="B495" s="70">
        <v>171</v>
      </c>
      <c r="C495" s="118">
        <f t="shared" si="88"/>
        <v>27</v>
      </c>
      <c r="D495" s="120">
        <f t="shared" si="82"/>
        <v>1620</v>
      </c>
      <c r="E495" s="70" t="s">
        <v>65</v>
      </c>
      <c r="F495" s="70">
        <v>13</v>
      </c>
      <c r="G495" s="70">
        <v>150</v>
      </c>
      <c r="H495" s="70" t="s">
        <v>74</v>
      </c>
      <c r="I495" s="70">
        <v>1.7704999999999999E-2</v>
      </c>
      <c r="J495" s="70">
        <v>560</v>
      </c>
      <c r="K495" s="70">
        <f t="shared" si="80"/>
        <v>4.1643840000000001E-3</v>
      </c>
      <c r="L495">
        <f t="shared" si="81"/>
        <v>5.5999999999999995E-4</v>
      </c>
      <c r="M495">
        <f t="shared" si="87"/>
        <v>1.0526315789473686E-7</v>
      </c>
      <c r="N495">
        <f t="shared" si="89"/>
        <v>0.84721829991527819</v>
      </c>
      <c r="O495">
        <f t="shared" si="90"/>
        <v>3.6786882749456963E-6</v>
      </c>
      <c r="P495">
        <f t="shared" si="91"/>
        <v>2.5925925925925753E-7</v>
      </c>
      <c r="T495">
        <f t="shared" si="83"/>
        <v>1.5423644444444444E-4</v>
      </c>
      <c r="U495">
        <f t="shared" si="84"/>
        <v>2.5706074074074075E-6</v>
      </c>
      <c r="W495">
        <f t="shared" si="85"/>
        <v>46.271909439262963</v>
      </c>
    </row>
    <row r="496" spans="1:23" x14ac:dyDescent="0.25">
      <c r="A496" s="70" t="s">
        <v>33</v>
      </c>
      <c r="B496" s="70">
        <v>171</v>
      </c>
      <c r="C496" s="118">
        <f t="shared" si="88"/>
        <v>27</v>
      </c>
      <c r="D496" s="120">
        <f t="shared" si="82"/>
        <v>1620</v>
      </c>
      <c r="E496" s="70" t="s">
        <v>7</v>
      </c>
      <c r="F496" s="70">
        <v>26</v>
      </c>
      <c r="G496" s="70">
        <v>15</v>
      </c>
      <c r="H496" s="70" t="s">
        <v>74</v>
      </c>
      <c r="I496" s="70">
        <v>1.5352500000000003E-2</v>
      </c>
      <c r="J496" s="70">
        <v>631</v>
      </c>
      <c r="K496" s="70">
        <f t="shared" si="80"/>
        <v>4.6923683999999998E-3</v>
      </c>
      <c r="L496">
        <f t="shared" si="81"/>
        <v>6.3100000000000005E-4</v>
      </c>
      <c r="M496">
        <f t="shared" si="87"/>
        <v>7.7192982456140386E-7</v>
      </c>
      <c r="N496">
        <f t="shared" si="89"/>
        <v>0.97703957010258891</v>
      </c>
      <c r="O496">
        <f t="shared" si="90"/>
        <v>3.111080432012372E-5</v>
      </c>
      <c r="P496">
        <f t="shared" si="91"/>
        <v>-1.111111111111098E-7</v>
      </c>
      <c r="T496">
        <f t="shared" si="83"/>
        <v>1.7379142222222221E-4</v>
      </c>
      <c r="U496">
        <f t="shared" si="84"/>
        <v>2.8965237037037038E-6</v>
      </c>
      <c r="W496">
        <f t="shared" si="85"/>
        <v>52.138526528883801</v>
      </c>
    </row>
    <row r="497" spans="1:23" x14ac:dyDescent="0.25">
      <c r="A497" s="70" t="s">
        <v>33</v>
      </c>
      <c r="B497" s="70">
        <v>171</v>
      </c>
      <c r="C497" s="118">
        <f t="shared" si="88"/>
        <v>27</v>
      </c>
      <c r="D497" s="120">
        <f t="shared" si="82"/>
        <v>1620</v>
      </c>
      <c r="E497" s="70" t="s">
        <v>69</v>
      </c>
      <c r="F497" s="70">
        <v>26</v>
      </c>
      <c r="G497" s="70">
        <v>150</v>
      </c>
      <c r="H497" s="70" t="s">
        <v>74</v>
      </c>
      <c r="I497" s="70">
        <v>2.1547500000000001E-2</v>
      </c>
      <c r="J497" s="70">
        <v>767</v>
      </c>
      <c r="K497" s="70">
        <f t="shared" si="80"/>
        <v>5.7037188000000003E-3</v>
      </c>
      <c r="L497">
        <f t="shared" si="81"/>
        <v>7.67E-4</v>
      </c>
      <c r="M497">
        <f t="shared" si="87"/>
        <v>1.6374269005847951E-6</v>
      </c>
      <c r="N497">
        <f t="shared" si="89"/>
        <v>0.69613644274277753</v>
      </c>
      <c r="O497">
        <f t="shared" si="90"/>
        <v>4.701945122330713E-5</v>
      </c>
      <c r="P497">
        <f t="shared" si="91"/>
        <v>5.0370370370370346E-6</v>
      </c>
      <c r="T497">
        <f t="shared" si="83"/>
        <v>2.1124884444444444E-4</v>
      </c>
      <c r="U497">
        <f t="shared" si="84"/>
        <v>3.5208140740740741E-6</v>
      </c>
      <c r="W497">
        <f t="shared" si="85"/>
        <v>63.375990249847661</v>
      </c>
    </row>
    <row r="498" spans="1:23" x14ac:dyDescent="0.25">
      <c r="A498" s="70" t="s">
        <v>33</v>
      </c>
      <c r="B498" s="70">
        <v>171</v>
      </c>
      <c r="C498" s="118">
        <f t="shared" si="88"/>
        <v>27</v>
      </c>
      <c r="D498" s="120">
        <f t="shared" si="82"/>
        <v>1620</v>
      </c>
      <c r="E498" s="70" t="s">
        <v>68</v>
      </c>
      <c r="F498" s="70">
        <v>34</v>
      </c>
      <c r="G498" s="70">
        <v>15</v>
      </c>
      <c r="H498" s="70" t="s">
        <v>74</v>
      </c>
      <c r="I498" s="70">
        <v>1.10525E-2</v>
      </c>
      <c r="J498" s="70">
        <v>560</v>
      </c>
      <c r="K498" s="70">
        <f t="shared" si="80"/>
        <v>4.1643840000000001E-3</v>
      </c>
      <c r="L498">
        <f t="shared" si="81"/>
        <v>5.5999999999999995E-4</v>
      </c>
      <c r="M498">
        <f t="shared" si="87"/>
        <v>2.6900584795321596E-7</v>
      </c>
      <c r="N498">
        <f t="shared" si="89"/>
        <v>1.3571590137977834</v>
      </c>
      <c r="O498">
        <f t="shared" si="90"/>
        <v>1.5059609901048122E-5</v>
      </c>
      <c r="P498">
        <f t="shared" si="91"/>
        <v>0</v>
      </c>
      <c r="T498">
        <f t="shared" si="83"/>
        <v>1.5423644444444444E-4</v>
      </c>
      <c r="U498">
        <f t="shared" si="84"/>
        <v>2.5706074074074075E-6</v>
      </c>
      <c r="W498">
        <f t="shared" si="85"/>
        <v>46.271909439262963</v>
      </c>
    </row>
    <row r="499" spans="1:23" x14ac:dyDescent="0.25">
      <c r="A499" s="70" t="s">
        <v>33</v>
      </c>
      <c r="B499" s="70">
        <v>171</v>
      </c>
      <c r="C499" s="118">
        <f t="shared" si="88"/>
        <v>27</v>
      </c>
      <c r="D499" s="120">
        <f t="shared" si="82"/>
        <v>1620</v>
      </c>
      <c r="E499" s="70" t="s">
        <v>67</v>
      </c>
      <c r="F499" s="70">
        <v>34</v>
      </c>
      <c r="G499" s="70">
        <v>150</v>
      </c>
      <c r="H499" s="70" t="s">
        <v>74</v>
      </c>
      <c r="I499" s="70">
        <v>1.0512499999999998E-2</v>
      </c>
      <c r="J499" s="70">
        <v>622</v>
      </c>
      <c r="K499" s="70">
        <f t="shared" si="80"/>
        <v>4.6254408E-3</v>
      </c>
      <c r="L499">
        <f t="shared" si="81"/>
        <v>6.2200000000000005E-4</v>
      </c>
      <c r="M499">
        <f t="shared" si="87"/>
        <v>6.9005847953216403E-7</v>
      </c>
      <c r="N499">
        <f t="shared" si="89"/>
        <v>1.4268727705112965</v>
      </c>
      <c r="O499">
        <f t="shared" si="90"/>
        <v>4.0615556914434155E-5</v>
      </c>
      <c r="P499">
        <f t="shared" si="91"/>
        <v>1.074074074074076E-6</v>
      </c>
      <c r="T499">
        <f t="shared" si="83"/>
        <v>1.7131262222222222E-4</v>
      </c>
      <c r="U499">
        <f t="shared" si="84"/>
        <v>2.8552103703703706E-6</v>
      </c>
      <c r="W499">
        <f t="shared" si="85"/>
        <v>51.394870841467075</v>
      </c>
    </row>
    <row r="500" spans="1:23" x14ac:dyDescent="0.25">
      <c r="A500" s="70" t="s">
        <v>33</v>
      </c>
      <c r="B500" s="70">
        <v>171</v>
      </c>
      <c r="C500" s="118">
        <f t="shared" si="88"/>
        <v>27</v>
      </c>
      <c r="D500" s="120">
        <f t="shared" si="82"/>
        <v>1620</v>
      </c>
      <c r="E500" s="70" t="s">
        <v>64</v>
      </c>
      <c r="F500" s="70">
        <v>52</v>
      </c>
      <c r="G500" s="70">
        <v>15</v>
      </c>
      <c r="H500" s="70" t="s">
        <v>74</v>
      </c>
      <c r="I500" s="70">
        <v>1.0069999999999997E-2</v>
      </c>
      <c r="J500" s="70">
        <v>550</v>
      </c>
      <c r="K500" s="70">
        <f t="shared" si="80"/>
        <v>4.0900200000000006E-3</v>
      </c>
      <c r="L500">
        <f t="shared" si="81"/>
        <v>5.5000000000000003E-4</v>
      </c>
      <c r="M500">
        <f t="shared" si="87"/>
        <v>5.7894736842105273E-7</v>
      </c>
      <c r="N500">
        <f t="shared" si="89"/>
        <v>1.4895729890764651</v>
      </c>
      <c r="O500">
        <f t="shared" si="90"/>
        <v>3.5573134805712477E-5</v>
      </c>
      <c r="P500">
        <f t="shared" si="91"/>
        <v>6.296296296296289E-7</v>
      </c>
      <c r="T500">
        <f t="shared" si="83"/>
        <v>1.5148222222222224E-4</v>
      </c>
      <c r="U500">
        <f t="shared" si="84"/>
        <v>2.5247037037037041E-6</v>
      </c>
      <c r="W500">
        <f t="shared" si="85"/>
        <v>45.445625342133262</v>
      </c>
    </row>
    <row r="501" spans="1:23" x14ac:dyDescent="0.25">
      <c r="A501" s="70" t="s">
        <v>33</v>
      </c>
      <c r="B501" s="70">
        <v>171</v>
      </c>
      <c r="C501" s="118">
        <f t="shared" si="88"/>
        <v>27</v>
      </c>
      <c r="D501" s="120">
        <f t="shared" si="82"/>
        <v>1620</v>
      </c>
      <c r="E501" s="70" t="s">
        <v>63</v>
      </c>
      <c r="F501" s="70">
        <v>52</v>
      </c>
      <c r="G501" s="70">
        <v>150</v>
      </c>
      <c r="H501" s="70" t="s">
        <v>74</v>
      </c>
      <c r="I501" s="70">
        <v>1.5767500000000004E-2</v>
      </c>
      <c r="J501" s="70">
        <v>592</v>
      </c>
      <c r="K501" s="70">
        <f t="shared" si="80"/>
        <v>4.4023488000000006E-3</v>
      </c>
      <c r="L501">
        <f t="shared" si="81"/>
        <v>5.9199999999999997E-4</v>
      </c>
      <c r="M501">
        <f t="shared" si="87"/>
        <v>4.8538011695906409E-7</v>
      </c>
      <c r="N501">
        <f t="shared" si="89"/>
        <v>0.95132392579673353</v>
      </c>
      <c r="O501">
        <f t="shared" si="90"/>
        <v>1.9047223016249388E-5</v>
      </c>
      <c r="P501">
        <f t="shared" si="91"/>
        <v>6.296296296296289E-7</v>
      </c>
      <c r="T501">
        <f t="shared" si="83"/>
        <v>1.6304995555555557E-4</v>
      </c>
      <c r="U501">
        <f t="shared" si="84"/>
        <v>2.7174992592592596E-6</v>
      </c>
      <c r="W501">
        <f t="shared" si="85"/>
        <v>48.916018550077986</v>
      </c>
    </row>
    <row r="502" spans="1:23" x14ac:dyDescent="0.25">
      <c r="A502" s="70" t="s">
        <v>33</v>
      </c>
      <c r="B502" s="70">
        <v>171</v>
      </c>
      <c r="C502" s="118">
        <f t="shared" si="88"/>
        <v>27</v>
      </c>
      <c r="D502" s="120">
        <f t="shared" si="82"/>
        <v>1620</v>
      </c>
      <c r="E502" s="70" t="s">
        <v>71</v>
      </c>
      <c r="F502" s="70">
        <v>11</v>
      </c>
      <c r="G502" s="70">
        <v>15</v>
      </c>
      <c r="H502" s="70" t="s">
        <v>92</v>
      </c>
      <c r="I502" s="70">
        <v>1.452E-2</v>
      </c>
      <c r="J502" s="70">
        <v>779</v>
      </c>
      <c r="K502" s="70">
        <f t="shared" si="80"/>
        <v>5.7929556E-3</v>
      </c>
      <c r="L502">
        <f t="shared" si="81"/>
        <v>7.7899999999999996E-4</v>
      </c>
      <c r="M502">
        <f t="shared" si="87"/>
        <v>1.3450292397660815E-6</v>
      </c>
      <c r="N502">
        <f t="shared" si="89"/>
        <v>1.0330578512396693</v>
      </c>
      <c r="O502">
        <f t="shared" si="90"/>
        <v>5.7316232242195091E-5</v>
      </c>
      <c r="P502">
        <f t="shared" si="91"/>
        <v>5.8888888888888874E-6</v>
      </c>
      <c r="T502">
        <f t="shared" si="83"/>
        <v>2.1455391111111112E-4</v>
      </c>
      <c r="U502">
        <f t="shared" si="84"/>
        <v>3.5758985185185187E-6</v>
      </c>
      <c r="W502">
        <f t="shared" si="85"/>
        <v>64.367531166403296</v>
      </c>
    </row>
    <row r="503" spans="1:23" x14ac:dyDescent="0.25">
      <c r="A503" s="70" t="s">
        <v>33</v>
      </c>
      <c r="B503" s="70">
        <v>171</v>
      </c>
      <c r="C503" s="118">
        <f t="shared" si="88"/>
        <v>27</v>
      </c>
      <c r="D503" s="120">
        <f t="shared" si="82"/>
        <v>1620</v>
      </c>
      <c r="E503" s="70" t="s">
        <v>70</v>
      </c>
      <c r="F503" s="70">
        <v>11</v>
      </c>
      <c r="G503" s="70">
        <v>150</v>
      </c>
      <c r="H503" s="70" t="s">
        <v>92</v>
      </c>
      <c r="I503" s="70">
        <v>1.2870000000000001E-2</v>
      </c>
      <c r="J503" s="70">
        <v>1054</v>
      </c>
      <c r="K503" s="70">
        <f t="shared" si="80"/>
        <v>7.8379655999999999E-3</v>
      </c>
      <c r="L503">
        <f t="shared" si="81"/>
        <v>1.054E-3</v>
      </c>
      <c r="M503">
        <f t="shared" si="87"/>
        <v>3.0526315789473684E-6</v>
      </c>
      <c r="N503">
        <f t="shared" si="89"/>
        <v>1.1655011655011653</v>
      </c>
      <c r="O503">
        <f t="shared" si="90"/>
        <v>1.46760225433527E-4</v>
      </c>
      <c r="P503">
        <f t="shared" si="91"/>
        <v>-3.7407407407407392E-6</v>
      </c>
      <c r="T503">
        <f t="shared" si="83"/>
        <v>2.902950222222222E-4</v>
      </c>
      <c r="U503">
        <f t="shared" si="84"/>
        <v>4.8382503703703703E-6</v>
      </c>
      <c r="W503">
        <f t="shared" si="85"/>
        <v>87.090343837469931</v>
      </c>
    </row>
    <row r="504" spans="1:23" x14ac:dyDescent="0.25">
      <c r="A504" s="70" t="s">
        <v>33</v>
      </c>
      <c r="B504" s="70">
        <v>171</v>
      </c>
      <c r="C504" s="118">
        <f t="shared" si="88"/>
        <v>27</v>
      </c>
      <c r="D504" s="120">
        <f t="shared" si="82"/>
        <v>1620</v>
      </c>
      <c r="E504" s="70" t="s">
        <v>66</v>
      </c>
      <c r="F504" s="70">
        <v>13</v>
      </c>
      <c r="G504" s="70">
        <v>15</v>
      </c>
      <c r="H504" s="70" t="s">
        <v>92</v>
      </c>
      <c r="I504" s="70">
        <v>1.13875E-2</v>
      </c>
      <c r="J504" s="70">
        <v>636</v>
      </c>
      <c r="K504" s="70">
        <f t="shared" si="80"/>
        <v>4.7295504E-3</v>
      </c>
      <c r="L504">
        <f t="shared" si="81"/>
        <v>6.3599999999999996E-4</v>
      </c>
      <c r="M504">
        <f t="shared" si="87"/>
        <v>4.2105263157894685E-7</v>
      </c>
      <c r="N504">
        <f t="shared" si="89"/>
        <v>1.3172338090010975</v>
      </c>
      <c r="O504">
        <f t="shared" si="90"/>
        <v>2.287812984690703E-5</v>
      </c>
      <c r="P504">
        <f t="shared" si="91"/>
        <v>-6.6666666666666681E-7</v>
      </c>
      <c r="T504">
        <f t="shared" si="83"/>
        <v>1.7516853333333332E-4</v>
      </c>
      <c r="U504">
        <f t="shared" si="84"/>
        <v>2.9194755555555555E-6</v>
      </c>
      <c r="W504">
        <f t="shared" si="85"/>
        <v>52.551668577448652</v>
      </c>
    </row>
    <row r="505" spans="1:23" x14ac:dyDescent="0.25">
      <c r="A505" s="70" t="s">
        <v>33</v>
      </c>
      <c r="B505" s="70">
        <v>171</v>
      </c>
      <c r="C505" s="118">
        <f t="shared" si="88"/>
        <v>27</v>
      </c>
      <c r="D505" s="120">
        <f t="shared" si="82"/>
        <v>1620</v>
      </c>
      <c r="E505" s="70" t="s">
        <v>65</v>
      </c>
      <c r="F505" s="70">
        <v>13</v>
      </c>
      <c r="G505" s="70">
        <v>150</v>
      </c>
      <c r="H505" s="70" t="s">
        <v>92</v>
      </c>
      <c r="I505" s="70">
        <v>1.7704999999999999E-2</v>
      </c>
      <c r="J505" s="70">
        <v>924</v>
      </c>
      <c r="K505" s="70">
        <f t="shared" si="80"/>
        <v>6.8712335999999994E-3</v>
      </c>
      <c r="L505">
        <f t="shared" si="81"/>
        <v>9.2400000000000002E-4</v>
      </c>
      <c r="M505">
        <f t="shared" si="87"/>
        <v>2.1052631578947366E-6</v>
      </c>
      <c r="N505">
        <f t="shared" si="89"/>
        <v>0.84721829991527819</v>
      </c>
      <c r="O505">
        <f t="shared" si="90"/>
        <v>7.35737654989139E-5</v>
      </c>
      <c r="P505">
        <f t="shared" si="91"/>
        <v>-1.8518518518518527E-6</v>
      </c>
      <c r="T505">
        <f t="shared" si="83"/>
        <v>2.5449013333333332E-4</v>
      </c>
      <c r="U505">
        <f t="shared" si="84"/>
        <v>4.2415022222222222E-6</v>
      </c>
      <c r="W505">
        <f t="shared" si="85"/>
        <v>76.348650574783875</v>
      </c>
    </row>
    <row r="506" spans="1:23" x14ac:dyDescent="0.25">
      <c r="A506" s="70" t="s">
        <v>33</v>
      </c>
      <c r="B506" s="70">
        <v>171</v>
      </c>
      <c r="C506" s="118">
        <f t="shared" si="88"/>
        <v>27</v>
      </c>
      <c r="D506" s="120">
        <f t="shared" si="82"/>
        <v>1620</v>
      </c>
      <c r="E506" s="70" t="s">
        <v>7</v>
      </c>
      <c r="F506" s="70">
        <v>26</v>
      </c>
      <c r="G506" s="70">
        <v>15</v>
      </c>
      <c r="H506" s="70" t="s">
        <v>92</v>
      </c>
      <c r="I506" s="70">
        <v>1.5352500000000003E-2</v>
      </c>
      <c r="J506" s="70">
        <v>647</v>
      </c>
      <c r="K506" s="70">
        <f t="shared" si="80"/>
        <v>4.8113508000000001E-3</v>
      </c>
      <c r="L506">
        <f t="shared" si="81"/>
        <v>6.4700000000000001E-4</v>
      </c>
      <c r="M506">
        <f t="shared" si="87"/>
        <v>5.4970760233918137E-7</v>
      </c>
      <c r="N506">
        <f t="shared" si="89"/>
        <v>0.97703957010258891</v>
      </c>
      <c r="O506">
        <f t="shared" si="90"/>
        <v>2.2154663682512337E-5</v>
      </c>
      <c r="P506">
        <f t="shared" si="91"/>
        <v>-5.1851851851851909E-7</v>
      </c>
      <c r="T506">
        <f t="shared" si="83"/>
        <v>1.7819817777777779E-4</v>
      </c>
      <c r="U506">
        <f t="shared" si="84"/>
        <v>2.9699696296296299E-6</v>
      </c>
      <c r="W506">
        <f t="shared" si="85"/>
        <v>53.460581084291313</v>
      </c>
    </row>
    <row r="507" spans="1:23" x14ac:dyDescent="0.25">
      <c r="A507" s="70" t="s">
        <v>33</v>
      </c>
      <c r="B507" s="70">
        <v>171</v>
      </c>
      <c r="C507" s="118">
        <f t="shared" si="88"/>
        <v>27</v>
      </c>
      <c r="D507" s="120">
        <f t="shared" si="82"/>
        <v>1620</v>
      </c>
      <c r="E507" s="70" t="s">
        <v>69</v>
      </c>
      <c r="F507" s="70">
        <v>26</v>
      </c>
      <c r="G507" s="70">
        <v>150</v>
      </c>
      <c r="H507" s="70" t="s">
        <v>92</v>
      </c>
      <c r="I507" s="70">
        <v>2.1547500000000001E-2</v>
      </c>
      <c r="J507" s="70">
        <v>741</v>
      </c>
      <c r="K507" s="70">
        <f t="shared" si="80"/>
        <v>5.5103723999999996E-3</v>
      </c>
      <c r="L507">
        <f t="shared" si="81"/>
        <v>7.4100000000000001E-4</v>
      </c>
      <c r="M507">
        <f t="shared" si="87"/>
        <v>1.1520467836257311E-6</v>
      </c>
      <c r="N507">
        <f t="shared" si="89"/>
        <v>0.69613644274277753</v>
      </c>
      <c r="O507">
        <f t="shared" si="90"/>
        <v>3.3081542467826813E-5</v>
      </c>
      <c r="P507">
        <f t="shared" si="91"/>
        <v>-9.8888888888888889E-6</v>
      </c>
      <c r="T507">
        <f t="shared" si="83"/>
        <v>2.0408786666666664E-4</v>
      </c>
      <c r="U507">
        <f t="shared" si="84"/>
        <v>3.4014644444444443E-6</v>
      </c>
      <c r="W507">
        <f t="shared" si="85"/>
        <v>61.227651597310455</v>
      </c>
    </row>
    <row r="508" spans="1:23" x14ac:dyDescent="0.25">
      <c r="A508" s="70" t="s">
        <v>33</v>
      </c>
      <c r="B508" s="70">
        <v>171</v>
      </c>
      <c r="C508" s="118">
        <f t="shared" si="88"/>
        <v>27</v>
      </c>
      <c r="D508" s="120">
        <f t="shared" si="82"/>
        <v>1620</v>
      </c>
      <c r="E508" s="70" t="s">
        <v>68</v>
      </c>
      <c r="F508" s="70">
        <v>34</v>
      </c>
      <c r="G508" s="70">
        <v>15</v>
      </c>
      <c r="H508" s="70" t="s">
        <v>92</v>
      </c>
      <c r="I508" s="70">
        <v>1.10525E-2</v>
      </c>
      <c r="J508" s="70">
        <v>632</v>
      </c>
      <c r="K508" s="70">
        <f t="shared" si="80"/>
        <v>4.6998047999999995E-3</v>
      </c>
      <c r="L508">
        <f t="shared" si="81"/>
        <v>6.3199999999999997E-4</v>
      </c>
      <c r="M508">
        <f t="shared" si="87"/>
        <v>3.5087719298245579E-7</v>
      </c>
      <c r="N508">
        <f t="shared" si="89"/>
        <v>1.3571590137977834</v>
      </c>
      <c r="O508">
        <f t="shared" si="90"/>
        <v>1.9642969436149733E-5</v>
      </c>
      <c r="P508">
        <f t="shared" si="91"/>
        <v>1.2592592592592578E-6</v>
      </c>
      <c r="T508">
        <f t="shared" si="83"/>
        <v>1.7406684444444442E-4</v>
      </c>
      <c r="U508">
        <f t="shared" si="84"/>
        <v>2.901114074074074E-6</v>
      </c>
      <c r="W508">
        <f t="shared" si="85"/>
        <v>52.221154938596769</v>
      </c>
    </row>
    <row r="509" spans="1:23" x14ac:dyDescent="0.25">
      <c r="A509" s="70" t="s">
        <v>33</v>
      </c>
      <c r="B509" s="70">
        <v>171</v>
      </c>
      <c r="C509" s="118">
        <f t="shared" si="88"/>
        <v>27</v>
      </c>
      <c r="D509" s="120">
        <f t="shared" si="82"/>
        <v>1620</v>
      </c>
      <c r="E509" s="70" t="s">
        <v>67</v>
      </c>
      <c r="F509" s="70">
        <v>34</v>
      </c>
      <c r="G509" s="70">
        <v>150</v>
      </c>
      <c r="H509" s="70" t="s">
        <v>92</v>
      </c>
      <c r="I509" s="70">
        <v>1.0512499999999998E-2</v>
      </c>
      <c r="J509" s="70">
        <v>627</v>
      </c>
      <c r="K509" s="70">
        <f t="shared" si="80"/>
        <v>4.6626228000000011E-3</v>
      </c>
      <c r="L509">
        <f t="shared" si="81"/>
        <v>6.2699999999999995E-4</v>
      </c>
      <c r="M509">
        <f t="shared" si="87"/>
        <v>2.339181286549701E-8</v>
      </c>
      <c r="N509">
        <f t="shared" si="89"/>
        <v>1.4268727705112965</v>
      </c>
      <c r="O509">
        <f t="shared" si="90"/>
        <v>1.3767985394723399E-6</v>
      </c>
      <c r="P509">
        <f t="shared" si="91"/>
        <v>5.1851851851851507E-7</v>
      </c>
      <c r="T509">
        <f t="shared" si="83"/>
        <v>1.7268973333333336E-4</v>
      </c>
      <c r="U509">
        <f t="shared" si="84"/>
        <v>2.8781622222222227E-6</v>
      </c>
      <c r="W509">
        <f t="shared" si="85"/>
        <v>51.808012890031918</v>
      </c>
    </row>
    <row r="510" spans="1:23" x14ac:dyDescent="0.25">
      <c r="A510" s="70" t="s">
        <v>33</v>
      </c>
      <c r="B510" s="70">
        <v>171</v>
      </c>
      <c r="C510" s="118">
        <f t="shared" si="88"/>
        <v>27</v>
      </c>
      <c r="D510" s="120">
        <f t="shared" si="82"/>
        <v>1620</v>
      </c>
      <c r="E510" s="70" t="s">
        <v>64</v>
      </c>
      <c r="F510" s="70">
        <v>52</v>
      </c>
      <c r="G510" s="70">
        <v>15</v>
      </c>
      <c r="H510" s="70" t="s">
        <v>92</v>
      </c>
      <c r="I510" s="70">
        <v>1.0069999999999997E-2</v>
      </c>
      <c r="J510" s="70">
        <v>614</v>
      </c>
      <c r="K510" s="70">
        <f t="shared" si="80"/>
        <v>4.5659495999999999E-3</v>
      </c>
      <c r="L510">
        <f t="shared" si="81"/>
        <v>6.1399999999999996E-4</v>
      </c>
      <c r="M510">
        <f t="shared" si="87"/>
        <v>4.0935672514619861E-7</v>
      </c>
      <c r="N510">
        <f t="shared" si="89"/>
        <v>1.4895729890764651</v>
      </c>
      <c r="O510">
        <f t="shared" si="90"/>
        <v>2.5152721579796683E-5</v>
      </c>
      <c r="P510">
        <f t="shared" si="91"/>
        <v>2.222222222222196E-7</v>
      </c>
      <c r="T510">
        <f t="shared" si="83"/>
        <v>1.6910924444444445E-4</v>
      </c>
      <c r="U510">
        <f t="shared" si="84"/>
        <v>2.8184874074074075E-6</v>
      </c>
      <c r="W510">
        <f t="shared" si="85"/>
        <v>50.733843563763315</v>
      </c>
    </row>
    <row r="511" spans="1:23" x14ac:dyDescent="0.25">
      <c r="A511" s="70" t="s">
        <v>33</v>
      </c>
      <c r="B511" s="70">
        <v>171</v>
      </c>
      <c r="C511" s="118">
        <f t="shared" si="88"/>
        <v>27</v>
      </c>
      <c r="D511" s="120">
        <f t="shared" si="82"/>
        <v>1620</v>
      </c>
      <c r="E511" s="70" t="s">
        <v>63</v>
      </c>
      <c r="F511" s="70">
        <v>52</v>
      </c>
      <c r="G511" s="70">
        <v>150</v>
      </c>
      <c r="H511" s="70" t="s">
        <v>92</v>
      </c>
      <c r="I511" s="70">
        <v>1.5767500000000004E-2</v>
      </c>
      <c r="J511" s="70">
        <v>713</v>
      </c>
      <c r="K511" s="70">
        <f t="shared" si="80"/>
        <v>5.3021532000000005E-3</v>
      </c>
      <c r="L511">
        <f t="shared" si="81"/>
        <v>7.1299999999999998E-4</v>
      </c>
      <c r="M511">
        <f t="shared" si="87"/>
        <v>1.1461988304093568E-6</v>
      </c>
      <c r="N511">
        <f t="shared" si="89"/>
        <v>0.95132392579673353</v>
      </c>
      <c r="O511">
        <f t="shared" si="90"/>
        <v>4.4978984472107014E-5</v>
      </c>
      <c r="P511">
        <f t="shared" si="91"/>
        <v>-1.148148148148148E-6</v>
      </c>
      <c r="T511">
        <f t="shared" si="83"/>
        <v>1.9637604444444447E-4</v>
      </c>
      <c r="U511">
        <f t="shared" si="84"/>
        <v>3.2729340740740745E-6</v>
      </c>
      <c r="W511">
        <f t="shared" si="85"/>
        <v>58.914056125347308</v>
      </c>
    </row>
    <row r="512" spans="1:23" x14ac:dyDescent="0.25">
      <c r="A512" s="70" t="s">
        <v>33</v>
      </c>
      <c r="B512" s="70">
        <v>171</v>
      </c>
      <c r="C512" s="118">
        <f t="shared" si="88"/>
        <v>27</v>
      </c>
      <c r="D512" s="120">
        <f t="shared" si="82"/>
        <v>1620</v>
      </c>
      <c r="E512" s="70" t="s">
        <v>71</v>
      </c>
      <c r="F512" s="70">
        <v>11</v>
      </c>
      <c r="G512" s="70">
        <v>15</v>
      </c>
      <c r="H512" s="70" t="s">
        <v>10</v>
      </c>
      <c r="I512" s="70">
        <v>1.452E-2</v>
      </c>
      <c r="J512" s="70">
        <v>755</v>
      </c>
      <c r="K512" s="70">
        <f t="shared" si="80"/>
        <v>5.6144819999999996E-3</v>
      </c>
      <c r="L512">
        <f t="shared" si="81"/>
        <v>7.5500000000000003E-4</v>
      </c>
      <c r="M512">
        <f t="shared" si="87"/>
        <v>1.4385964912280704E-6</v>
      </c>
      <c r="N512">
        <f t="shared" si="89"/>
        <v>1.0330578512396693</v>
      </c>
      <c r="O512">
        <f t="shared" si="90"/>
        <v>6.1303448398173903E-5</v>
      </c>
      <c r="P512">
        <f t="shared" si="91"/>
        <v>3.1851851851851863E-6</v>
      </c>
      <c r="T512">
        <f t="shared" si="83"/>
        <v>2.0794377777777777E-4</v>
      </c>
      <c r="U512">
        <f t="shared" si="84"/>
        <v>3.4657296296296296E-6</v>
      </c>
      <c r="W512">
        <f t="shared" si="85"/>
        <v>62.384449333292025</v>
      </c>
    </row>
    <row r="513" spans="1:23" x14ac:dyDescent="0.25">
      <c r="A513" s="70" t="s">
        <v>33</v>
      </c>
      <c r="B513" s="70">
        <v>171</v>
      </c>
      <c r="C513" s="118">
        <f t="shared" si="88"/>
        <v>27</v>
      </c>
      <c r="D513" s="120">
        <f t="shared" si="82"/>
        <v>1620</v>
      </c>
      <c r="E513" s="70" t="s">
        <v>70</v>
      </c>
      <c r="F513" s="70">
        <v>11</v>
      </c>
      <c r="G513" s="70">
        <v>150</v>
      </c>
      <c r="H513" s="70" t="s">
        <v>10</v>
      </c>
      <c r="I513" s="70">
        <v>1.2870000000000001E-2</v>
      </c>
      <c r="J513" s="70">
        <v>1970</v>
      </c>
      <c r="K513" s="70">
        <f t="shared" si="80"/>
        <v>1.4649707999999997E-2</v>
      </c>
      <c r="L513">
        <f t="shared" si="81"/>
        <v>1.97E-3</v>
      </c>
      <c r="M513">
        <f t="shared" si="87"/>
        <v>8.7426900584795319E-6</v>
      </c>
      <c r="N513">
        <f t="shared" si="89"/>
        <v>1.1655011655011653</v>
      </c>
      <c r="O513">
        <f t="shared" si="90"/>
        <v>4.2031903644276412E-4</v>
      </c>
      <c r="P513">
        <f t="shared" si="91"/>
        <v>2.5925925925926156E-7</v>
      </c>
      <c r="T513">
        <f t="shared" si="83"/>
        <v>5.4258177777777772E-4</v>
      </c>
      <c r="U513">
        <f t="shared" si="84"/>
        <v>9.0430296296296278E-6</v>
      </c>
      <c r="W513">
        <f t="shared" si="85"/>
        <v>162.77796713455004</v>
      </c>
    </row>
    <row r="514" spans="1:23" x14ac:dyDescent="0.25">
      <c r="A514" s="70" t="s">
        <v>33</v>
      </c>
      <c r="B514" s="70">
        <v>171</v>
      </c>
      <c r="C514" s="118">
        <f t="shared" si="88"/>
        <v>27</v>
      </c>
      <c r="D514" s="120">
        <f t="shared" si="82"/>
        <v>1620</v>
      </c>
      <c r="E514" s="70" t="s">
        <v>66</v>
      </c>
      <c r="F514" s="70">
        <v>13</v>
      </c>
      <c r="G514" s="70">
        <v>15</v>
      </c>
      <c r="H514" s="70" t="s">
        <v>10</v>
      </c>
      <c r="I514" s="70">
        <v>1.13875E-2</v>
      </c>
      <c r="J514" s="70">
        <v>980</v>
      </c>
      <c r="K514" s="70">
        <f t="shared" ref="K514:K561" si="92">0.6197*J514*12*(10^-6)</f>
        <v>7.2876720000000002E-3</v>
      </c>
      <c r="L514">
        <f t="shared" ref="L514:L561" si="93">J514/1000000</f>
        <v>9.7999999999999997E-4</v>
      </c>
      <c r="M514">
        <f t="shared" si="87"/>
        <v>2.666666666666666E-6</v>
      </c>
      <c r="N514">
        <f t="shared" si="89"/>
        <v>1.3172338090010975</v>
      </c>
      <c r="O514">
        <f t="shared" si="90"/>
        <v>1.4489482236374466E-4</v>
      </c>
      <c r="P514">
        <f t="shared" si="91"/>
        <v>-3.7037037037037132E-7</v>
      </c>
      <c r="T514">
        <f t="shared" si="83"/>
        <v>2.6991377777777777E-4</v>
      </c>
      <c r="U514">
        <f t="shared" si="84"/>
        <v>4.4985629629629635E-6</v>
      </c>
      <c r="W514">
        <f t="shared" si="85"/>
        <v>80.975841518710169</v>
      </c>
    </row>
    <row r="515" spans="1:23" x14ac:dyDescent="0.25">
      <c r="A515" s="70" t="s">
        <v>33</v>
      </c>
      <c r="B515" s="70">
        <v>171</v>
      </c>
      <c r="C515" s="118">
        <f t="shared" si="88"/>
        <v>27</v>
      </c>
      <c r="D515" s="120">
        <f t="shared" ref="D515:D561" si="94">C515*60</f>
        <v>1620</v>
      </c>
      <c r="E515" s="70" t="s">
        <v>65</v>
      </c>
      <c r="F515" s="70">
        <v>13</v>
      </c>
      <c r="G515" s="70">
        <v>150</v>
      </c>
      <c r="H515" s="70" t="s">
        <v>10</v>
      </c>
      <c r="I515" s="70">
        <v>1.7704999999999999E-2</v>
      </c>
      <c r="J515" s="70">
        <v>1525</v>
      </c>
      <c r="K515" s="70">
        <f t="shared" si="92"/>
        <v>1.134051E-2</v>
      </c>
      <c r="L515">
        <f t="shared" si="93"/>
        <v>1.5250000000000001E-3</v>
      </c>
      <c r="M515">
        <f t="shared" si="87"/>
        <v>5.8245614035087728E-6</v>
      </c>
      <c r="N515">
        <f t="shared" si="89"/>
        <v>0.84721829991527819</v>
      </c>
      <c r="O515">
        <f t="shared" si="90"/>
        <v>2.0355408454699519E-4</v>
      </c>
      <c r="P515">
        <f t="shared" si="91"/>
        <v>-3.1481481481481483E-6</v>
      </c>
      <c r="T515">
        <f t="shared" ref="T515:T561" si="95">K515/1/C515</f>
        <v>4.200188888888889E-4</v>
      </c>
      <c r="U515">
        <f t="shared" ref="U515:U561" si="96">K515/1/D515</f>
        <v>7.0003148148148146E-6</v>
      </c>
      <c r="W515">
        <f t="shared" ref="W515:W561" si="97">(J515*((15*1)/(82.05*(273+22))))/1/(C515/3600)</f>
        <v>126.00832481227859</v>
      </c>
    </row>
    <row r="516" spans="1:23" x14ac:dyDescent="0.25">
      <c r="A516" s="70" t="s">
        <v>33</v>
      </c>
      <c r="B516" s="70">
        <v>171</v>
      </c>
      <c r="C516" s="118">
        <f t="shared" si="88"/>
        <v>27</v>
      </c>
      <c r="D516" s="120">
        <f t="shared" si="94"/>
        <v>1620</v>
      </c>
      <c r="E516" s="70" t="s">
        <v>7</v>
      </c>
      <c r="F516" s="70">
        <v>26</v>
      </c>
      <c r="G516" s="70">
        <v>15</v>
      </c>
      <c r="H516" s="70" t="s">
        <v>10</v>
      </c>
      <c r="I516" s="70">
        <v>1.5352500000000003E-2</v>
      </c>
      <c r="J516" s="70">
        <v>2735</v>
      </c>
      <c r="K516" s="70">
        <f t="shared" si="92"/>
        <v>2.0338553999999998E-2</v>
      </c>
      <c r="L516">
        <f t="shared" si="93"/>
        <v>2.735E-3</v>
      </c>
      <c r="M516">
        <f t="shared" si="87"/>
        <v>1.2906432748538009E-5</v>
      </c>
      <c r="N516">
        <f t="shared" si="89"/>
        <v>0.97703957010258891</v>
      </c>
      <c r="O516">
        <f t="shared" si="90"/>
        <v>5.2016322071600756E-4</v>
      </c>
      <c r="P516">
        <f t="shared" si="91"/>
        <v>3.1666666666666666E-5</v>
      </c>
      <c r="T516">
        <f t="shared" si="95"/>
        <v>7.5327977777777777E-4</v>
      </c>
      <c r="U516">
        <f t="shared" si="96"/>
        <v>1.2554662962962962E-5</v>
      </c>
      <c r="W516">
        <f t="shared" si="97"/>
        <v>225.98870056497179</v>
      </c>
    </row>
    <row r="517" spans="1:23" x14ac:dyDescent="0.25">
      <c r="A517" s="70" t="s">
        <v>33</v>
      </c>
      <c r="B517" s="70">
        <v>171</v>
      </c>
      <c r="C517" s="118">
        <f t="shared" si="88"/>
        <v>27</v>
      </c>
      <c r="D517" s="120">
        <f t="shared" si="94"/>
        <v>1620</v>
      </c>
      <c r="E517" s="70" t="s">
        <v>69</v>
      </c>
      <c r="F517" s="70">
        <v>26</v>
      </c>
      <c r="G517" s="70">
        <v>150</v>
      </c>
      <c r="H517" s="70" t="s">
        <v>10</v>
      </c>
      <c r="I517" s="70">
        <v>2.1547500000000001E-2</v>
      </c>
      <c r="J517" s="70">
        <v>2022</v>
      </c>
      <c r="K517" s="70">
        <f t="shared" si="92"/>
        <v>1.5036400799999999E-2</v>
      </c>
      <c r="L517">
        <f t="shared" si="93"/>
        <v>2.0219999999999999E-3</v>
      </c>
      <c r="M517">
        <f t="shared" si="87"/>
        <v>8.7543859649122806E-6</v>
      </c>
      <c r="N517">
        <f t="shared" si="89"/>
        <v>0.69613644274277753</v>
      </c>
      <c r="O517">
        <f t="shared" si="90"/>
        <v>2.5138613743318141E-4</v>
      </c>
      <c r="P517">
        <f t="shared" si="91"/>
        <v>2.296296296296296E-6</v>
      </c>
      <c r="T517">
        <f t="shared" si="95"/>
        <v>5.5690373333333327E-4</v>
      </c>
      <c r="U517">
        <f t="shared" si="96"/>
        <v>9.2817288888888884E-6</v>
      </c>
      <c r="W517">
        <f t="shared" si="97"/>
        <v>167.07464443962445</v>
      </c>
    </row>
    <row r="518" spans="1:23" x14ac:dyDescent="0.25">
      <c r="A518" s="70" t="s">
        <v>33</v>
      </c>
      <c r="B518" s="70">
        <v>171</v>
      </c>
      <c r="C518" s="118">
        <f t="shared" si="88"/>
        <v>27</v>
      </c>
      <c r="D518" s="120">
        <f t="shared" si="94"/>
        <v>1620</v>
      </c>
      <c r="E518" s="70" t="s">
        <v>68</v>
      </c>
      <c r="F518" s="70">
        <v>34</v>
      </c>
      <c r="G518" s="70">
        <v>15</v>
      </c>
      <c r="H518" s="70" t="s">
        <v>10</v>
      </c>
      <c r="I518" s="70">
        <v>1.10525E-2</v>
      </c>
      <c r="J518" s="70">
        <v>836</v>
      </c>
      <c r="K518" s="70">
        <f t="shared" si="92"/>
        <v>6.2168304000000006E-3</v>
      </c>
      <c r="L518">
        <f t="shared" si="93"/>
        <v>8.3600000000000005E-4</v>
      </c>
      <c r="M518">
        <f t="shared" si="87"/>
        <v>1.7251461988304094E-6</v>
      </c>
      <c r="N518">
        <f t="shared" si="89"/>
        <v>1.3571590137977834</v>
      </c>
      <c r="O518">
        <f t="shared" si="90"/>
        <v>9.6577933061069631E-5</v>
      </c>
      <c r="P518">
        <f t="shared" si="91"/>
        <v>-4.4444444444444322E-7</v>
      </c>
      <c r="T518">
        <f t="shared" si="95"/>
        <v>2.3025297777777779E-4</v>
      </c>
      <c r="U518">
        <f t="shared" si="96"/>
        <v>3.8375496296296297E-6</v>
      </c>
      <c r="W518">
        <f t="shared" si="97"/>
        <v>69.077350520042557</v>
      </c>
    </row>
    <row r="519" spans="1:23" x14ac:dyDescent="0.25">
      <c r="A519" s="70" t="s">
        <v>33</v>
      </c>
      <c r="B519" s="70">
        <v>171</v>
      </c>
      <c r="C519" s="118">
        <f t="shared" si="88"/>
        <v>27</v>
      </c>
      <c r="D519" s="120">
        <f t="shared" si="94"/>
        <v>1620</v>
      </c>
      <c r="E519" s="70" t="s">
        <v>67</v>
      </c>
      <c r="F519" s="70">
        <v>34</v>
      </c>
      <c r="G519" s="70">
        <v>150</v>
      </c>
      <c r="H519" s="70" t="s">
        <v>10</v>
      </c>
      <c r="I519" s="70">
        <v>1.0512499999999998E-2</v>
      </c>
      <c r="J519" s="70">
        <v>2319</v>
      </c>
      <c r="K519" s="70">
        <f t="shared" si="92"/>
        <v>1.7245011599999999E-2</v>
      </c>
      <c r="L519">
        <f t="shared" si="93"/>
        <v>2.3189999999999999E-3</v>
      </c>
      <c r="M519">
        <f t="shared" si="87"/>
        <v>1.0625730994152048E-5</v>
      </c>
      <c r="N519">
        <f t="shared" si="89"/>
        <v>1.4268727705112965</v>
      </c>
      <c r="O519">
        <f t="shared" si="90"/>
        <v>6.2541073655531215E-4</v>
      </c>
      <c r="P519">
        <f t="shared" si="91"/>
        <v>5.4444444444444439E-6</v>
      </c>
      <c r="T519">
        <f t="shared" si="95"/>
        <v>6.3870413333333334E-4</v>
      </c>
      <c r="U519">
        <f t="shared" si="96"/>
        <v>1.0645068888888889E-5</v>
      </c>
      <c r="W519">
        <f t="shared" si="97"/>
        <v>191.61528212437642</v>
      </c>
    </row>
    <row r="520" spans="1:23" x14ac:dyDescent="0.25">
      <c r="A520" s="70" t="s">
        <v>33</v>
      </c>
      <c r="B520" s="70">
        <v>171</v>
      </c>
      <c r="C520" s="118">
        <f t="shared" si="88"/>
        <v>27</v>
      </c>
      <c r="D520" s="120">
        <f t="shared" si="94"/>
        <v>1620</v>
      </c>
      <c r="E520" s="70" t="s">
        <v>64</v>
      </c>
      <c r="F520" s="70">
        <v>52</v>
      </c>
      <c r="G520" s="70">
        <v>15</v>
      </c>
      <c r="H520" s="70" t="s">
        <v>10</v>
      </c>
      <c r="I520" s="70">
        <v>1.0069999999999997E-2</v>
      </c>
      <c r="J520" s="70">
        <v>1669</v>
      </c>
      <c r="K520" s="70">
        <f t="shared" si="92"/>
        <v>1.24113516E-2</v>
      </c>
      <c r="L520">
        <f t="shared" si="93"/>
        <v>1.6689999999999999E-3</v>
      </c>
      <c r="M520">
        <f t="shared" si="87"/>
        <v>6.8128654970760222E-6</v>
      </c>
      <c r="N520">
        <f t="shared" si="89"/>
        <v>1.4895729890764651</v>
      </c>
      <c r="O520">
        <f t="shared" si="90"/>
        <v>4.1861315200661636E-4</v>
      </c>
      <c r="P520">
        <f t="shared" si="91"/>
        <v>5.814814814814808E-6</v>
      </c>
      <c r="T520">
        <f t="shared" si="95"/>
        <v>4.5967968888888891E-4</v>
      </c>
      <c r="U520">
        <f t="shared" si="96"/>
        <v>7.6613281481481485E-6</v>
      </c>
      <c r="W520">
        <f t="shared" si="97"/>
        <v>137.9068158109462</v>
      </c>
    </row>
    <row r="521" spans="1:23" x14ac:dyDescent="0.25">
      <c r="A521" s="70" t="s">
        <v>33</v>
      </c>
      <c r="B521" s="70">
        <v>171</v>
      </c>
      <c r="C521" s="118">
        <f t="shared" si="88"/>
        <v>27</v>
      </c>
      <c r="D521" s="120">
        <f t="shared" si="94"/>
        <v>1620</v>
      </c>
      <c r="E521" s="70" t="s">
        <v>63</v>
      </c>
      <c r="F521" s="70">
        <v>52</v>
      </c>
      <c r="G521" s="70">
        <v>150</v>
      </c>
      <c r="H521" s="70" t="s">
        <v>10</v>
      </c>
      <c r="I521" s="70">
        <v>1.5767500000000004E-2</v>
      </c>
      <c r="J521" s="70">
        <v>2496</v>
      </c>
      <c r="K521" s="70">
        <f t="shared" si="92"/>
        <v>1.8561254400000001E-2</v>
      </c>
      <c r="L521">
        <f t="shared" si="93"/>
        <v>2.496E-3</v>
      </c>
      <c r="M521">
        <f t="shared" si="87"/>
        <v>1.1649122807017542E-5</v>
      </c>
      <c r="N521">
        <f t="shared" si="89"/>
        <v>0.95132392579673353</v>
      </c>
      <c r="O521">
        <f t="shared" si="90"/>
        <v>4.5713335238998549E-4</v>
      </c>
      <c r="P521">
        <f t="shared" si="91"/>
        <v>8.0000000000000013E-6</v>
      </c>
      <c r="T521">
        <f t="shared" si="95"/>
        <v>6.8745386666666669E-4</v>
      </c>
      <c r="U521">
        <f t="shared" si="96"/>
        <v>1.1457564444444445E-5</v>
      </c>
      <c r="W521">
        <f t="shared" si="97"/>
        <v>206.24051064357204</v>
      </c>
    </row>
    <row r="522" spans="1:23" x14ac:dyDescent="0.25">
      <c r="A522" s="70" t="s">
        <v>114</v>
      </c>
      <c r="B522" s="72">
        <v>192</v>
      </c>
      <c r="C522" s="118">
        <f>192-171</f>
        <v>21</v>
      </c>
      <c r="D522" s="120">
        <f t="shared" si="94"/>
        <v>1260</v>
      </c>
      <c r="E522" s="70" t="s">
        <v>71</v>
      </c>
      <c r="F522" s="70">
        <v>11</v>
      </c>
      <c r="G522" s="70">
        <v>15</v>
      </c>
      <c r="H522" s="70" t="s">
        <v>72</v>
      </c>
      <c r="I522" s="70">
        <v>1.452E-2</v>
      </c>
      <c r="J522" s="57">
        <v>588</v>
      </c>
      <c r="K522" s="70">
        <f t="shared" si="92"/>
        <v>4.3726031999999993E-3</v>
      </c>
      <c r="L522">
        <f t="shared" si="93"/>
        <v>5.8799999999999998E-4</v>
      </c>
      <c r="M522">
        <f t="shared" ref="M522:M561" si="98">(L522-L2)/B522</f>
        <v>-2.7083333333333369E-7</v>
      </c>
      <c r="N522">
        <f t="shared" si="89"/>
        <v>1.0330578512396693</v>
      </c>
      <c r="O522">
        <f t="shared" si="90"/>
        <v>-1.1541121763985498E-5</v>
      </c>
      <c r="P522">
        <f t="shared" si="91"/>
        <v>-1.095238095238096E-6</v>
      </c>
      <c r="T522">
        <f t="shared" si="95"/>
        <v>2.0821919999999995E-4</v>
      </c>
      <c r="U522">
        <f t="shared" si="96"/>
        <v>3.4703199999999993E-6</v>
      </c>
      <c r="W522">
        <f t="shared" si="97"/>
        <v>62.467077743004992</v>
      </c>
    </row>
    <row r="523" spans="1:23" x14ac:dyDescent="0.25">
      <c r="A523" s="70" t="s">
        <v>114</v>
      </c>
      <c r="B523" s="72">
        <v>192</v>
      </c>
      <c r="C523" s="118">
        <f t="shared" ref="C523:C561" si="99">192-171</f>
        <v>21</v>
      </c>
      <c r="D523" s="120">
        <f t="shared" si="94"/>
        <v>1260</v>
      </c>
      <c r="E523" s="70" t="s">
        <v>70</v>
      </c>
      <c r="F523" s="70">
        <v>11</v>
      </c>
      <c r="G523" s="70">
        <v>150</v>
      </c>
      <c r="H523" s="70" t="s">
        <v>72</v>
      </c>
      <c r="I523" s="70">
        <v>1.2870000000000001E-2</v>
      </c>
      <c r="J523" s="57">
        <v>845</v>
      </c>
      <c r="K523" s="70">
        <f t="shared" si="92"/>
        <v>6.2837580000000004E-3</v>
      </c>
      <c r="L523">
        <f t="shared" si="93"/>
        <v>8.4500000000000005E-4</v>
      </c>
      <c r="M523">
        <f t="shared" si="98"/>
        <v>5.0520833333333372E-7</v>
      </c>
      <c r="N523">
        <f t="shared" si="89"/>
        <v>1.1655011655011653</v>
      </c>
      <c r="O523">
        <f t="shared" si="90"/>
        <v>2.4288711878052304E-5</v>
      </c>
      <c r="P523">
        <f t="shared" si="91"/>
        <v>-7.1857142857142863E-5</v>
      </c>
      <c r="T523">
        <f t="shared" si="95"/>
        <v>2.9922657142857144E-4</v>
      </c>
      <c r="U523">
        <f t="shared" si="96"/>
        <v>4.9871095238095238E-6</v>
      </c>
      <c r="W523">
        <f t="shared" si="97"/>
        <v>89.769865123876215</v>
      </c>
    </row>
    <row r="524" spans="1:23" x14ac:dyDescent="0.25">
      <c r="A524" s="70" t="s">
        <v>114</v>
      </c>
      <c r="B524" s="72">
        <v>192</v>
      </c>
      <c r="C524" s="118">
        <f t="shared" si="99"/>
        <v>21</v>
      </c>
      <c r="D524" s="120">
        <f t="shared" si="94"/>
        <v>1260</v>
      </c>
      <c r="E524" s="70" t="s">
        <v>66</v>
      </c>
      <c r="F524" s="70">
        <v>13</v>
      </c>
      <c r="G524" s="70">
        <v>15</v>
      </c>
      <c r="H524" s="70" t="s">
        <v>72</v>
      </c>
      <c r="I524" s="70">
        <v>1.13875E-2</v>
      </c>
      <c r="J524" s="57">
        <v>656</v>
      </c>
      <c r="K524" s="70">
        <f t="shared" si="92"/>
        <v>4.8782783999999999E-3</v>
      </c>
      <c r="L524">
        <f t="shared" si="93"/>
        <v>6.5600000000000001E-4</v>
      </c>
      <c r="M524">
        <f t="shared" si="98"/>
        <v>5.2083333333333472E-8</v>
      </c>
      <c r="N524">
        <f t="shared" si="89"/>
        <v>1.3172338090010975</v>
      </c>
      <c r="O524">
        <f t="shared" si="90"/>
        <v>2.8299769992918966E-6</v>
      </c>
      <c r="P524">
        <f t="shared" si="91"/>
        <v>-2.4761904761904743E-6</v>
      </c>
      <c r="T524">
        <f t="shared" si="95"/>
        <v>2.3229897142857143E-4</v>
      </c>
      <c r="U524">
        <f t="shared" si="96"/>
        <v>3.8716495238095235E-6</v>
      </c>
      <c r="W524">
        <f t="shared" si="97"/>
        <v>69.691161563624618</v>
      </c>
    </row>
    <row r="525" spans="1:23" x14ac:dyDescent="0.25">
      <c r="A525" s="70" t="s">
        <v>114</v>
      </c>
      <c r="B525" s="72">
        <v>192</v>
      </c>
      <c r="C525" s="118">
        <f t="shared" si="99"/>
        <v>21</v>
      </c>
      <c r="D525" s="120">
        <f t="shared" si="94"/>
        <v>1260</v>
      </c>
      <c r="E525" s="70" t="s">
        <v>65</v>
      </c>
      <c r="F525" s="70">
        <v>13</v>
      </c>
      <c r="G525" s="70">
        <v>150</v>
      </c>
      <c r="H525" s="70" t="s">
        <v>72</v>
      </c>
      <c r="I525" s="70">
        <v>1.7704999999999999E-2</v>
      </c>
      <c r="J525" s="57">
        <v>884</v>
      </c>
      <c r="K525" s="70">
        <f t="shared" si="92"/>
        <v>6.5737775999999987E-3</v>
      </c>
      <c r="L525">
        <f t="shared" si="93"/>
        <v>8.8400000000000002E-4</v>
      </c>
      <c r="M525">
        <f t="shared" si="98"/>
        <v>7.5000000000000012E-7</v>
      </c>
      <c r="N525">
        <f t="shared" si="89"/>
        <v>0.84721829991527819</v>
      </c>
      <c r="O525">
        <f t="shared" si="90"/>
        <v>2.6210653958988085E-5</v>
      </c>
      <c r="P525">
        <f t="shared" si="91"/>
        <v>-6.1904761904761863E-6</v>
      </c>
      <c r="T525">
        <f t="shared" si="95"/>
        <v>3.1303702857142849E-4</v>
      </c>
      <c r="U525">
        <f t="shared" si="96"/>
        <v>5.2172838095238086E-6</v>
      </c>
      <c r="W525">
        <f t="shared" si="97"/>
        <v>93.913089668055136</v>
      </c>
    </row>
    <row r="526" spans="1:23" x14ac:dyDescent="0.25">
      <c r="A526" s="70" t="s">
        <v>114</v>
      </c>
      <c r="B526" s="72">
        <v>192</v>
      </c>
      <c r="C526" s="118">
        <f t="shared" si="99"/>
        <v>21</v>
      </c>
      <c r="D526" s="120">
        <f t="shared" si="94"/>
        <v>1260</v>
      </c>
      <c r="E526" s="70" t="s">
        <v>7</v>
      </c>
      <c r="F526" s="70">
        <v>26</v>
      </c>
      <c r="G526" s="70">
        <v>15</v>
      </c>
      <c r="H526" s="70" t="s">
        <v>72</v>
      </c>
      <c r="I526" s="70">
        <v>1.5352500000000003E-2</v>
      </c>
      <c r="J526" s="57">
        <v>618</v>
      </c>
      <c r="K526" s="70">
        <f t="shared" si="92"/>
        <v>4.5956951999999995E-3</v>
      </c>
      <c r="L526">
        <f t="shared" si="93"/>
        <v>6.1799999999999995E-4</v>
      </c>
      <c r="M526">
        <f t="shared" si="98"/>
        <v>-2.6041666666666736E-8</v>
      </c>
      <c r="N526">
        <f t="shared" si="89"/>
        <v>0.97703957010258891</v>
      </c>
      <c r="O526">
        <f t="shared" si="90"/>
        <v>-1.0495477309700852E-6</v>
      </c>
      <c r="P526">
        <f t="shared" si="91"/>
        <v>-7.6190476190476489E-7</v>
      </c>
      <c r="T526">
        <f t="shared" si="95"/>
        <v>2.1884262857142854E-4</v>
      </c>
      <c r="U526">
        <f t="shared" si="96"/>
        <v>3.6473771428571426E-6</v>
      </c>
      <c r="W526">
        <f t="shared" si="97"/>
        <v>65.654173546219539</v>
      </c>
    </row>
    <row r="527" spans="1:23" x14ac:dyDescent="0.25">
      <c r="A527" s="70" t="s">
        <v>114</v>
      </c>
      <c r="B527" s="72">
        <v>192</v>
      </c>
      <c r="C527" s="118">
        <f t="shared" si="99"/>
        <v>21</v>
      </c>
      <c r="D527" s="120">
        <f t="shared" si="94"/>
        <v>1260</v>
      </c>
      <c r="E527" s="70" t="s">
        <v>69</v>
      </c>
      <c r="F527" s="70">
        <v>26</v>
      </c>
      <c r="G527" s="70">
        <v>150</v>
      </c>
      <c r="H527" s="70" t="s">
        <v>72</v>
      </c>
      <c r="I527" s="70">
        <v>2.1547500000000001E-2</v>
      </c>
      <c r="J527" s="57">
        <v>669</v>
      </c>
      <c r="K527" s="70">
        <f t="shared" si="92"/>
        <v>4.9749516000000002E-3</v>
      </c>
      <c r="L527">
        <f t="shared" si="93"/>
        <v>6.69E-4</v>
      </c>
      <c r="M527">
        <f t="shared" si="98"/>
        <v>-2.4999999999999988E-7</v>
      </c>
      <c r="N527">
        <f t="shared" si="89"/>
        <v>0.69613644274277753</v>
      </c>
      <c r="O527">
        <f t="shared" si="90"/>
        <v>-7.1788626421299262E-6</v>
      </c>
      <c r="P527">
        <f t="shared" si="91"/>
        <v>4.7619047619047744E-7</v>
      </c>
      <c r="T527">
        <f t="shared" si="95"/>
        <v>2.3690245714285714E-4</v>
      </c>
      <c r="U527">
        <f t="shared" si="96"/>
        <v>3.9483742857142859E-6</v>
      </c>
      <c r="W527">
        <f t="shared" si="97"/>
        <v>71.072236411684258</v>
      </c>
    </row>
    <row r="528" spans="1:23" x14ac:dyDescent="0.25">
      <c r="A528" s="70" t="s">
        <v>114</v>
      </c>
      <c r="B528" s="72">
        <v>192</v>
      </c>
      <c r="C528" s="118">
        <f t="shared" si="99"/>
        <v>21</v>
      </c>
      <c r="D528" s="120">
        <f t="shared" si="94"/>
        <v>1260</v>
      </c>
      <c r="E528" s="70" t="s">
        <v>68</v>
      </c>
      <c r="F528" s="70">
        <v>34</v>
      </c>
      <c r="G528" s="70">
        <v>15</v>
      </c>
      <c r="H528" s="70" t="s">
        <v>72</v>
      </c>
      <c r="I528" s="70">
        <v>1.10525E-2</v>
      </c>
      <c r="J528" s="57">
        <v>620</v>
      </c>
      <c r="K528" s="70">
        <f t="shared" si="92"/>
        <v>4.6105679999999998E-3</v>
      </c>
      <c r="L528">
        <f t="shared" si="93"/>
        <v>6.2E-4</v>
      </c>
      <c r="M528">
        <f t="shared" si="98"/>
        <v>-3.8541666666666644E-7</v>
      </c>
      <c r="N528">
        <f t="shared" si="89"/>
        <v>1.3571590137977834</v>
      </c>
      <c r="O528">
        <f t="shared" si="90"/>
        <v>-2.1576574240020733E-5</v>
      </c>
      <c r="P528">
        <f t="shared" si="91"/>
        <v>-2.2380952380952358E-6</v>
      </c>
      <c r="T528">
        <f t="shared" si="95"/>
        <v>2.1955085714285712E-4</v>
      </c>
      <c r="U528">
        <f t="shared" si="96"/>
        <v>3.6591809523809522E-6</v>
      </c>
      <c r="W528">
        <f t="shared" si="97"/>
        <v>65.866646599767165</v>
      </c>
    </row>
    <row r="529" spans="1:23" x14ac:dyDescent="0.25">
      <c r="A529" s="70" t="s">
        <v>114</v>
      </c>
      <c r="B529" s="72">
        <v>192</v>
      </c>
      <c r="C529" s="118">
        <f t="shared" si="99"/>
        <v>21</v>
      </c>
      <c r="D529" s="120">
        <f t="shared" si="94"/>
        <v>1260</v>
      </c>
      <c r="E529" s="70" t="s">
        <v>67</v>
      </c>
      <c r="F529" s="70">
        <v>34</v>
      </c>
      <c r="G529" s="70">
        <v>150</v>
      </c>
      <c r="H529" s="70" t="s">
        <v>72</v>
      </c>
      <c r="I529" s="70">
        <v>1.0512499999999998E-2</v>
      </c>
      <c r="J529" s="57">
        <v>697</v>
      </c>
      <c r="K529" s="70">
        <f t="shared" si="92"/>
        <v>5.1831707999999994E-3</v>
      </c>
      <c r="L529">
        <f t="shared" si="93"/>
        <v>6.9700000000000003E-4</v>
      </c>
      <c r="M529">
        <f t="shared" si="98"/>
        <v>7.2916666666666741E-8</v>
      </c>
      <c r="N529">
        <f t="shared" si="89"/>
        <v>1.4268727705112965</v>
      </c>
      <c r="O529">
        <f t="shared" si="90"/>
        <v>4.2917391972614508E-6</v>
      </c>
      <c r="P529">
        <f t="shared" si="91"/>
        <v>2.952380952380952E-6</v>
      </c>
      <c r="T529">
        <f t="shared" si="95"/>
        <v>2.4681765714285709E-4</v>
      </c>
      <c r="U529">
        <f t="shared" si="96"/>
        <v>4.1136276190476187E-6</v>
      </c>
      <c r="W529">
        <f t="shared" si="97"/>
        <v>74.046859161351151</v>
      </c>
    </row>
    <row r="530" spans="1:23" x14ac:dyDescent="0.25">
      <c r="A530" s="70" t="s">
        <v>114</v>
      </c>
      <c r="B530" s="72">
        <v>192</v>
      </c>
      <c r="C530" s="118">
        <f t="shared" si="99"/>
        <v>21</v>
      </c>
      <c r="D530" s="120">
        <f t="shared" si="94"/>
        <v>1260</v>
      </c>
      <c r="E530" s="70" t="s">
        <v>64</v>
      </c>
      <c r="F530" s="70">
        <v>52</v>
      </c>
      <c r="G530" s="70">
        <v>15</v>
      </c>
      <c r="H530" s="70" t="s">
        <v>72</v>
      </c>
      <c r="I530" s="70">
        <v>1.0069999999999997E-2</v>
      </c>
      <c r="J530" s="57">
        <v>620</v>
      </c>
      <c r="K530" s="70">
        <f t="shared" si="92"/>
        <v>4.6105679999999998E-3</v>
      </c>
      <c r="L530">
        <f t="shared" si="93"/>
        <v>6.2E-4</v>
      </c>
      <c r="M530">
        <f t="shared" si="98"/>
        <v>3.1770833333333313E-7</v>
      </c>
      <c r="N530">
        <f t="shared" si="89"/>
        <v>1.4895729890764651</v>
      </c>
      <c r="O530">
        <f t="shared" si="90"/>
        <v>1.952143145824845E-5</v>
      </c>
      <c r="P530">
        <f t="shared" si="91"/>
        <v>2.8571428571428749E-7</v>
      </c>
      <c r="T530">
        <f t="shared" si="95"/>
        <v>2.1955085714285712E-4</v>
      </c>
      <c r="U530">
        <f t="shared" si="96"/>
        <v>3.6591809523809522E-6</v>
      </c>
      <c r="W530">
        <f t="shared" si="97"/>
        <v>65.866646599767165</v>
      </c>
    </row>
    <row r="531" spans="1:23" x14ac:dyDescent="0.25">
      <c r="A531" s="70" t="s">
        <v>114</v>
      </c>
      <c r="B531" s="72">
        <v>192</v>
      </c>
      <c r="C531" s="118">
        <f t="shared" si="99"/>
        <v>21</v>
      </c>
      <c r="D531" s="120">
        <f t="shared" si="94"/>
        <v>1260</v>
      </c>
      <c r="E531" s="70" t="s">
        <v>63</v>
      </c>
      <c r="F531" s="70">
        <v>52</v>
      </c>
      <c r="G531" s="70">
        <v>150</v>
      </c>
      <c r="H531" s="70" t="s">
        <v>72</v>
      </c>
      <c r="I531" s="70">
        <v>1.5767500000000004E-2</v>
      </c>
      <c r="J531" s="57">
        <v>826</v>
      </c>
      <c r="K531" s="70">
        <f t="shared" si="92"/>
        <v>6.1424664000000002E-3</v>
      </c>
      <c r="L531">
        <f t="shared" si="93"/>
        <v>8.2600000000000002E-4</v>
      </c>
      <c r="M531">
        <f t="shared" si="98"/>
        <v>1.2083333333333333E-6</v>
      </c>
      <c r="N531">
        <f t="shared" si="89"/>
        <v>0.95132392579673353</v>
      </c>
      <c r="O531">
        <f t="shared" si="90"/>
        <v>4.7417258502801586E-5</v>
      </c>
      <c r="P531">
        <f t="shared" si="91"/>
        <v>1.6666666666666658E-6</v>
      </c>
      <c r="T531">
        <f t="shared" si="95"/>
        <v>2.924984E-4</v>
      </c>
      <c r="U531">
        <f t="shared" si="96"/>
        <v>4.8749733333333334E-6</v>
      </c>
      <c r="W531">
        <f t="shared" si="97"/>
        <v>87.751371115173669</v>
      </c>
    </row>
    <row r="532" spans="1:23" x14ac:dyDescent="0.25">
      <c r="A532" s="70" t="s">
        <v>114</v>
      </c>
      <c r="B532" s="72">
        <v>192</v>
      </c>
      <c r="C532" s="118">
        <f t="shared" si="99"/>
        <v>21</v>
      </c>
      <c r="D532" s="120">
        <f t="shared" si="94"/>
        <v>1260</v>
      </c>
      <c r="E532" s="70" t="s">
        <v>71</v>
      </c>
      <c r="F532" s="70">
        <v>11</v>
      </c>
      <c r="G532" s="70">
        <v>15</v>
      </c>
      <c r="H532" s="70" t="s">
        <v>74</v>
      </c>
      <c r="I532" s="70">
        <v>1.452E-2</v>
      </c>
      <c r="J532" s="71">
        <v>921</v>
      </c>
      <c r="K532" s="70">
        <f t="shared" si="92"/>
        <v>6.8489243999999994E-3</v>
      </c>
      <c r="L532">
        <f t="shared" si="93"/>
        <v>9.2100000000000005E-4</v>
      </c>
      <c r="M532">
        <f t="shared" si="98"/>
        <v>2.0625000000000006E-6</v>
      </c>
      <c r="N532">
        <f t="shared" si="89"/>
        <v>1.0330578512396693</v>
      </c>
      <c r="O532">
        <f t="shared" si="90"/>
        <v>8.7890081125735619E-5</v>
      </c>
      <c r="P532">
        <f t="shared" si="91"/>
        <v>-1.3809523809523785E-6</v>
      </c>
      <c r="T532">
        <f t="shared" si="95"/>
        <v>3.2613925714285711E-4</v>
      </c>
      <c r="U532">
        <f t="shared" si="96"/>
        <v>5.4356542857142855E-6</v>
      </c>
      <c r="W532">
        <f t="shared" si="97"/>
        <v>97.843841158686388</v>
      </c>
    </row>
    <row r="533" spans="1:23" x14ac:dyDescent="0.25">
      <c r="A533" s="70" t="s">
        <v>114</v>
      </c>
      <c r="B533" s="72">
        <v>192</v>
      </c>
      <c r="C533" s="118">
        <f t="shared" si="99"/>
        <v>21</v>
      </c>
      <c r="D533" s="120">
        <f t="shared" si="94"/>
        <v>1260</v>
      </c>
      <c r="E533" s="70" t="s">
        <v>70</v>
      </c>
      <c r="F533" s="70">
        <v>11</v>
      </c>
      <c r="G533" s="70">
        <v>150</v>
      </c>
      <c r="H533" s="70" t="s">
        <v>74</v>
      </c>
      <c r="I533" s="70">
        <v>1.2870000000000001E-2</v>
      </c>
      <c r="J533" s="71">
        <v>730</v>
      </c>
      <c r="K533" s="70">
        <f t="shared" si="92"/>
        <v>5.4285719999999996E-3</v>
      </c>
      <c r="L533">
        <f t="shared" si="93"/>
        <v>7.2999999999999996E-4</v>
      </c>
      <c r="M533">
        <f t="shared" si="98"/>
        <v>1.296875E-6</v>
      </c>
      <c r="N533">
        <f t="shared" si="89"/>
        <v>1.1655011655011653</v>
      </c>
      <c r="O533">
        <f t="shared" si="90"/>
        <v>6.2349373790051749E-5</v>
      </c>
      <c r="P533">
        <f t="shared" si="91"/>
        <v>1.4285714285714118E-7</v>
      </c>
      <c r="T533">
        <f t="shared" si="95"/>
        <v>2.5850342857142855E-4</v>
      </c>
      <c r="U533">
        <f t="shared" si="96"/>
        <v>4.3083904761904756E-6</v>
      </c>
      <c r="W533">
        <f t="shared" si="97"/>
        <v>77.552664544887151</v>
      </c>
    </row>
    <row r="534" spans="1:23" x14ac:dyDescent="0.25">
      <c r="A534" s="70" t="s">
        <v>114</v>
      </c>
      <c r="B534" s="72">
        <v>192</v>
      </c>
      <c r="C534" s="118">
        <f t="shared" si="99"/>
        <v>21</v>
      </c>
      <c r="D534" s="120">
        <f t="shared" si="94"/>
        <v>1260</v>
      </c>
      <c r="E534" s="70" t="s">
        <v>66</v>
      </c>
      <c r="F534" s="70">
        <v>13</v>
      </c>
      <c r="G534" s="70">
        <v>15</v>
      </c>
      <c r="H534" s="70" t="s">
        <v>74</v>
      </c>
      <c r="I534" s="70">
        <v>1.13875E-2</v>
      </c>
      <c r="J534" s="57">
        <v>542</v>
      </c>
      <c r="K534" s="70">
        <f t="shared" si="92"/>
        <v>4.0305287999999996E-3</v>
      </c>
      <c r="L534">
        <f t="shared" si="93"/>
        <v>5.4199999999999995E-4</v>
      </c>
      <c r="M534">
        <f t="shared" si="98"/>
        <v>1.1458333333333329E-7</v>
      </c>
      <c r="N534">
        <f t="shared" si="89"/>
        <v>1.3172338090010975</v>
      </c>
      <c r="O534">
        <f t="shared" si="90"/>
        <v>6.2259493984421535E-6</v>
      </c>
      <c r="P534">
        <f t="shared" si="91"/>
        <v>2.3809523809523356E-7</v>
      </c>
      <c r="T534">
        <f t="shared" si="95"/>
        <v>1.9192994285714284E-4</v>
      </c>
      <c r="U534">
        <f t="shared" si="96"/>
        <v>3.1988323809523805E-6</v>
      </c>
      <c r="W534">
        <f t="shared" si="97"/>
        <v>57.580197511409366</v>
      </c>
    </row>
    <row r="535" spans="1:23" x14ac:dyDescent="0.25">
      <c r="A535" s="70" t="s">
        <v>114</v>
      </c>
      <c r="B535" s="72">
        <v>192</v>
      </c>
      <c r="C535" s="118">
        <f t="shared" si="99"/>
        <v>21</v>
      </c>
      <c r="D535" s="120">
        <f t="shared" si="94"/>
        <v>1260</v>
      </c>
      <c r="E535" s="70" t="s">
        <v>65</v>
      </c>
      <c r="F535" s="70">
        <v>13</v>
      </c>
      <c r="G535" s="70">
        <v>150</v>
      </c>
      <c r="H535" s="70" t="s">
        <v>74</v>
      </c>
      <c r="I535" s="70">
        <v>1.7704999999999999E-2</v>
      </c>
      <c r="J535" s="57">
        <v>549</v>
      </c>
      <c r="K535" s="70">
        <f t="shared" si="92"/>
        <v>4.0825836000000001E-3</v>
      </c>
      <c r="L535">
        <f t="shared" si="93"/>
        <v>5.4900000000000001E-4</v>
      </c>
      <c r="M535">
        <f t="shared" si="98"/>
        <v>3.6458333333333655E-8</v>
      </c>
      <c r="N535">
        <f t="shared" si="89"/>
        <v>0.84721829991527819</v>
      </c>
      <c r="O535">
        <f t="shared" si="90"/>
        <v>1.2741290118952652E-6</v>
      </c>
      <c r="P535">
        <f t="shared" si="91"/>
        <v>-5.2380952380952103E-7</v>
      </c>
      <c r="T535">
        <f t="shared" si="95"/>
        <v>1.9440874285714285E-4</v>
      </c>
      <c r="U535">
        <f t="shared" si="96"/>
        <v>3.2401457142857145E-6</v>
      </c>
      <c r="W535">
        <f t="shared" si="97"/>
        <v>58.323853198826093</v>
      </c>
    </row>
    <row r="536" spans="1:23" x14ac:dyDescent="0.25">
      <c r="A536" s="70" t="s">
        <v>114</v>
      </c>
      <c r="B536" s="72">
        <v>192</v>
      </c>
      <c r="C536" s="118">
        <f t="shared" si="99"/>
        <v>21</v>
      </c>
      <c r="D536" s="120">
        <f t="shared" si="94"/>
        <v>1260</v>
      </c>
      <c r="E536" s="70" t="s">
        <v>7</v>
      </c>
      <c r="F536" s="70">
        <v>26</v>
      </c>
      <c r="G536" s="70">
        <v>15</v>
      </c>
      <c r="H536" s="70" t="s">
        <v>74</v>
      </c>
      <c r="I536" s="70">
        <v>1.5352500000000003E-2</v>
      </c>
      <c r="J536" s="71">
        <v>611</v>
      </c>
      <c r="K536" s="70">
        <f t="shared" si="92"/>
        <v>4.5436404E-3</v>
      </c>
      <c r="L536">
        <f t="shared" si="93"/>
        <v>6.11E-4</v>
      </c>
      <c r="M536">
        <f t="shared" si="98"/>
        <v>5.833333333333334E-7</v>
      </c>
      <c r="N536">
        <f t="shared" si="89"/>
        <v>0.97703957010258891</v>
      </c>
      <c r="O536">
        <f t="shared" si="90"/>
        <v>2.3509869173729848E-5</v>
      </c>
      <c r="P536">
        <f t="shared" si="91"/>
        <v>-9.5238095238095489E-7</v>
      </c>
      <c r="T536">
        <f t="shared" si="95"/>
        <v>2.1636382857142858E-4</v>
      </c>
      <c r="U536">
        <f t="shared" si="96"/>
        <v>3.6060638095238094E-6</v>
      </c>
      <c r="W536">
        <f t="shared" si="97"/>
        <v>64.910517858802805</v>
      </c>
    </row>
    <row r="537" spans="1:23" x14ac:dyDescent="0.25">
      <c r="A537" s="70" t="s">
        <v>114</v>
      </c>
      <c r="B537" s="72">
        <v>192</v>
      </c>
      <c r="C537" s="118">
        <f t="shared" si="99"/>
        <v>21</v>
      </c>
      <c r="D537" s="120">
        <f t="shared" si="94"/>
        <v>1260</v>
      </c>
      <c r="E537" s="70" t="s">
        <v>69</v>
      </c>
      <c r="F537" s="70">
        <v>26</v>
      </c>
      <c r="G537" s="70">
        <v>150</v>
      </c>
      <c r="H537" s="70" t="s">
        <v>74</v>
      </c>
      <c r="I537" s="70">
        <v>2.1547500000000001E-2</v>
      </c>
      <c r="J537" s="71">
        <v>680</v>
      </c>
      <c r="K537" s="70">
        <f t="shared" si="92"/>
        <v>5.0567520000000003E-3</v>
      </c>
      <c r="L537">
        <f t="shared" si="93"/>
        <v>6.8000000000000005E-4</v>
      </c>
      <c r="M537">
        <f t="shared" si="98"/>
        <v>1.0052083333333335E-6</v>
      </c>
      <c r="N537">
        <f t="shared" si="89"/>
        <v>0.69613644274277753</v>
      </c>
      <c r="O537">
        <f t="shared" si="90"/>
        <v>2.8865010206897429E-5</v>
      </c>
      <c r="P537">
        <f t="shared" si="91"/>
        <v>-4.1428571428571401E-6</v>
      </c>
      <c r="T537">
        <f t="shared" si="95"/>
        <v>2.4079771428571429E-4</v>
      </c>
      <c r="U537">
        <f t="shared" si="96"/>
        <v>4.0132952380952388E-6</v>
      </c>
      <c r="W537">
        <f t="shared" si="97"/>
        <v>72.240838206196244</v>
      </c>
    </row>
    <row r="538" spans="1:23" x14ac:dyDescent="0.25">
      <c r="A538" s="70" t="s">
        <v>114</v>
      </c>
      <c r="B538" s="72">
        <v>192</v>
      </c>
      <c r="C538" s="118">
        <f t="shared" si="99"/>
        <v>21</v>
      </c>
      <c r="D538" s="120">
        <f t="shared" si="94"/>
        <v>1260</v>
      </c>
      <c r="E538" s="70" t="s">
        <v>68</v>
      </c>
      <c r="F538" s="70">
        <v>34</v>
      </c>
      <c r="G538" s="70">
        <v>15</v>
      </c>
      <c r="H538" s="70" t="s">
        <v>74</v>
      </c>
      <c r="I538" s="70">
        <v>1.10525E-2</v>
      </c>
      <c r="J538" s="57">
        <v>536</v>
      </c>
      <c r="K538" s="70">
        <f t="shared" si="92"/>
        <v>3.9859103999999998E-3</v>
      </c>
      <c r="L538">
        <f t="shared" si="93"/>
        <v>5.3600000000000002E-4</v>
      </c>
      <c r="M538">
        <f t="shared" si="98"/>
        <v>1.1458333333333329E-7</v>
      </c>
      <c r="N538">
        <f t="shared" si="89"/>
        <v>1.3571590137977834</v>
      </c>
      <c r="O538">
        <f t="shared" si="90"/>
        <v>6.4146572064926519E-6</v>
      </c>
      <c r="P538">
        <f t="shared" si="91"/>
        <v>-1.1428571428571396E-6</v>
      </c>
      <c r="T538">
        <f t="shared" si="95"/>
        <v>1.8980525714285714E-4</v>
      </c>
      <c r="U538">
        <f t="shared" si="96"/>
        <v>3.1634209523809521E-6</v>
      </c>
      <c r="W538">
        <f t="shared" si="97"/>
        <v>56.942778350766453</v>
      </c>
    </row>
    <row r="539" spans="1:23" x14ac:dyDescent="0.25">
      <c r="A539" s="70" t="s">
        <v>114</v>
      </c>
      <c r="B539" s="72">
        <v>192</v>
      </c>
      <c r="C539" s="118">
        <f t="shared" si="99"/>
        <v>21</v>
      </c>
      <c r="D539" s="120">
        <f t="shared" si="94"/>
        <v>1260</v>
      </c>
      <c r="E539" s="70" t="s">
        <v>67</v>
      </c>
      <c r="F539" s="70">
        <v>34</v>
      </c>
      <c r="G539" s="70">
        <v>150</v>
      </c>
      <c r="H539" s="70" t="s">
        <v>74</v>
      </c>
      <c r="I539" s="70">
        <v>1.0512499999999998E-2</v>
      </c>
      <c r="J539" s="57">
        <v>830</v>
      </c>
      <c r="K539" s="70">
        <f t="shared" si="92"/>
        <v>6.172211999999999E-3</v>
      </c>
      <c r="L539">
        <f t="shared" si="93"/>
        <v>8.3000000000000001E-4</v>
      </c>
      <c r="M539">
        <f t="shared" si="98"/>
        <v>1.6979166666666668E-6</v>
      </c>
      <c r="N539">
        <f t="shared" si="89"/>
        <v>1.4268727705112965</v>
      </c>
      <c r="O539">
        <f t="shared" si="90"/>
        <v>9.9936212736230826E-5</v>
      </c>
      <c r="P539">
        <f t="shared" si="91"/>
        <v>9.9047619047619022E-6</v>
      </c>
      <c r="T539">
        <f t="shared" si="95"/>
        <v>2.9391485714285712E-4</v>
      </c>
      <c r="U539">
        <f t="shared" si="96"/>
        <v>4.8985809523809517E-6</v>
      </c>
      <c r="W539">
        <f t="shared" si="97"/>
        <v>88.176317222268949</v>
      </c>
    </row>
    <row r="540" spans="1:23" x14ac:dyDescent="0.25">
      <c r="A540" s="70" t="s">
        <v>114</v>
      </c>
      <c r="B540" s="72">
        <v>192</v>
      </c>
      <c r="C540" s="118">
        <f t="shared" si="99"/>
        <v>21</v>
      </c>
      <c r="D540" s="120">
        <f t="shared" si="94"/>
        <v>1260</v>
      </c>
      <c r="E540" s="70" t="s">
        <v>64</v>
      </c>
      <c r="F540" s="70">
        <v>52</v>
      </c>
      <c r="G540" s="70">
        <v>15</v>
      </c>
      <c r="H540" s="70" t="s">
        <v>74</v>
      </c>
      <c r="I540" s="70">
        <v>1.0069999999999997E-2</v>
      </c>
      <c r="J540" s="57">
        <v>538</v>
      </c>
      <c r="K540" s="70">
        <f t="shared" si="92"/>
        <v>4.0007832E-3</v>
      </c>
      <c r="L540">
        <f t="shared" si="93"/>
        <v>5.3799999999999996E-4</v>
      </c>
      <c r="M540">
        <f t="shared" si="98"/>
        <v>4.5312499999999974E-7</v>
      </c>
      <c r="N540">
        <f t="shared" si="89"/>
        <v>1.4895729890764651</v>
      </c>
      <c r="O540">
        <f t="shared" si="90"/>
        <v>2.7842041587993691E-5</v>
      </c>
      <c r="P540">
        <f t="shared" si="91"/>
        <v>-5.7142857142857499E-7</v>
      </c>
      <c r="T540">
        <f t="shared" si="95"/>
        <v>1.9051348571428572E-4</v>
      </c>
      <c r="U540">
        <f t="shared" si="96"/>
        <v>3.1752247619047621E-6</v>
      </c>
      <c r="W540">
        <f t="shared" si="97"/>
        <v>57.155251404314086</v>
      </c>
    </row>
    <row r="541" spans="1:23" x14ac:dyDescent="0.25">
      <c r="A541" s="70" t="s">
        <v>114</v>
      </c>
      <c r="B541" s="72">
        <v>192</v>
      </c>
      <c r="C541" s="118">
        <f t="shared" si="99"/>
        <v>21</v>
      </c>
      <c r="D541" s="120">
        <f t="shared" si="94"/>
        <v>1260</v>
      </c>
      <c r="E541" s="70" t="s">
        <v>63</v>
      </c>
      <c r="F541" s="70">
        <v>52</v>
      </c>
      <c r="G541" s="70">
        <v>150</v>
      </c>
      <c r="H541" s="70" t="s">
        <v>74</v>
      </c>
      <c r="I541" s="70">
        <v>1.5767500000000004E-2</v>
      </c>
      <c r="J541" s="71">
        <v>601</v>
      </c>
      <c r="K541" s="70">
        <f t="shared" si="92"/>
        <v>4.4692764000000005E-3</v>
      </c>
      <c r="L541">
        <f t="shared" si="93"/>
        <v>6.0099999999999997E-4</v>
      </c>
      <c r="M541">
        <f t="shared" si="98"/>
        <v>4.7916666666666649E-7</v>
      </c>
      <c r="N541">
        <f t="shared" si="89"/>
        <v>0.95132392579673353</v>
      </c>
      <c r="O541">
        <f t="shared" si="90"/>
        <v>1.8803395613179934E-5</v>
      </c>
      <c r="P541">
        <f t="shared" si="91"/>
        <v>4.2857142857142867E-7</v>
      </c>
      <c r="T541">
        <f t="shared" si="95"/>
        <v>2.1282268571428574E-4</v>
      </c>
      <c r="U541">
        <f t="shared" si="96"/>
        <v>3.5470447619047622E-6</v>
      </c>
      <c r="W541">
        <f t="shared" si="97"/>
        <v>63.848152591064625</v>
      </c>
    </row>
    <row r="542" spans="1:23" x14ac:dyDescent="0.25">
      <c r="A542" s="70" t="s">
        <v>114</v>
      </c>
      <c r="B542" s="72">
        <v>192</v>
      </c>
      <c r="C542" s="118">
        <f t="shared" si="99"/>
        <v>21</v>
      </c>
      <c r="D542" s="120">
        <f t="shared" si="94"/>
        <v>1260</v>
      </c>
      <c r="E542" s="70" t="s">
        <v>71</v>
      </c>
      <c r="F542" s="70">
        <v>11</v>
      </c>
      <c r="G542" s="70">
        <v>15</v>
      </c>
      <c r="H542" s="70" t="s">
        <v>92</v>
      </c>
      <c r="I542" s="70">
        <v>1.452E-2</v>
      </c>
      <c r="J542" s="57">
        <v>822</v>
      </c>
      <c r="K542" s="70">
        <f t="shared" si="92"/>
        <v>6.1127208000000006E-3</v>
      </c>
      <c r="L542">
        <f t="shared" si="93"/>
        <v>8.2200000000000003E-4</v>
      </c>
      <c r="M542">
        <f t="shared" si="98"/>
        <v>1.421875E-6</v>
      </c>
      <c r="N542">
        <f t="shared" si="89"/>
        <v>1.0330578512396693</v>
      </c>
      <c r="O542">
        <f t="shared" si="90"/>
        <v>6.0590889260923783E-5</v>
      </c>
      <c r="P542">
        <f t="shared" si="91"/>
        <v>2.0476190476190509E-6</v>
      </c>
      <c r="T542">
        <f t="shared" si="95"/>
        <v>2.9108194285714289E-4</v>
      </c>
      <c r="U542">
        <f t="shared" si="96"/>
        <v>4.851365714285715E-6</v>
      </c>
      <c r="W542">
        <f t="shared" si="97"/>
        <v>87.326425008078402</v>
      </c>
    </row>
    <row r="543" spans="1:23" x14ac:dyDescent="0.25">
      <c r="A543" s="70" t="s">
        <v>114</v>
      </c>
      <c r="B543" s="72">
        <v>192</v>
      </c>
      <c r="C543" s="118">
        <f t="shared" si="99"/>
        <v>21</v>
      </c>
      <c r="D543" s="120">
        <f t="shared" si="94"/>
        <v>1260</v>
      </c>
      <c r="E543" s="70" t="s">
        <v>70</v>
      </c>
      <c r="F543" s="70">
        <v>11</v>
      </c>
      <c r="G543" s="70">
        <v>150</v>
      </c>
      <c r="H543" s="70" t="s">
        <v>92</v>
      </c>
      <c r="I543" s="70">
        <v>1.2870000000000001E-2</v>
      </c>
      <c r="J543" s="57">
        <v>1000</v>
      </c>
      <c r="K543" s="70">
        <f t="shared" si="92"/>
        <v>7.4364000000000001E-3</v>
      </c>
      <c r="L543">
        <f t="shared" si="93"/>
        <v>1E-3</v>
      </c>
      <c r="M543">
        <f t="shared" si="98"/>
        <v>2.4375E-6</v>
      </c>
      <c r="N543">
        <f t="shared" si="89"/>
        <v>1.1655011655011653</v>
      </c>
      <c r="O543">
        <f t="shared" si="90"/>
        <v>1.1718677483431413E-4</v>
      </c>
      <c r="P543">
        <f t="shared" si="91"/>
        <v>-2.571428571428572E-6</v>
      </c>
      <c r="T543">
        <f t="shared" si="95"/>
        <v>3.5411428571428572E-4</v>
      </c>
      <c r="U543">
        <f t="shared" si="96"/>
        <v>5.9019047619047616E-6</v>
      </c>
      <c r="W543">
        <f t="shared" si="97"/>
        <v>106.236526773818</v>
      </c>
    </row>
    <row r="544" spans="1:23" x14ac:dyDescent="0.25">
      <c r="A544" s="70" t="s">
        <v>114</v>
      </c>
      <c r="B544" s="72">
        <v>192</v>
      </c>
      <c r="C544" s="118">
        <f t="shared" si="99"/>
        <v>21</v>
      </c>
      <c r="D544" s="120">
        <f t="shared" si="94"/>
        <v>1260</v>
      </c>
      <c r="E544" s="70" t="s">
        <v>66</v>
      </c>
      <c r="F544" s="70">
        <v>13</v>
      </c>
      <c r="G544" s="70">
        <v>15</v>
      </c>
      <c r="H544" s="70" t="s">
        <v>92</v>
      </c>
      <c r="I544" s="70">
        <v>1.13875E-2</v>
      </c>
      <c r="J544" s="57">
        <v>726</v>
      </c>
      <c r="K544" s="70">
        <f t="shared" si="92"/>
        <v>5.3988263999999999E-3</v>
      </c>
      <c r="L544">
        <f t="shared" si="93"/>
        <v>7.2599999999999997E-4</v>
      </c>
      <c r="M544">
        <f t="shared" si="98"/>
        <v>8.4374999999999965E-7</v>
      </c>
      <c r="N544">
        <f t="shared" si="89"/>
        <v>1.3172338090010975</v>
      </c>
      <c r="O544">
        <f t="shared" si="90"/>
        <v>4.5845627388528579E-5</v>
      </c>
      <c r="P544">
        <f t="shared" si="91"/>
        <v>4.2857142857142863E-6</v>
      </c>
      <c r="T544">
        <f t="shared" si="95"/>
        <v>2.5708697142857144E-4</v>
      </c>
      <c r="U544">
        <f t="shared" si="96"/>
        <v>4.2847828571428572E-6</v>
      </c>
      <c r="W544">
        <f t="shared" si="97"/>
        <v>77.12771843779187</v>
      </c>
    </row>
    <row r="545" spans="1:23" x14ac:dyDescent="0.25">
      <c r="A545" s="70" t="s">
        <v>114</v>
      </c>
      <c r="B545" s="72">
        <v>192</v>
      </c>
      <c r="C545" s="118">
        <f t="shared" si="99"/>
        <v>21</v>
      </c>
      <c r="D545" s="120">
        <f t="shared" si="94"/>
        <v>1260</v>
      </c>
      <c r="E545" s="70" t="s">
        <v>65</v>
      </c>
      <c r="F545" s="70">
        <v>13</v>
      </c>
      <c r="G545" s="70">
        <v>150</v>
      </c>
      <c r="H545" s="70" t="s">
        <v>92</v>
      </c>
      <c r="I545" s="70">
        <v>1.7704999999999999E-2</v>
      </c>
      <c r="J545" s="57">
        <v>877</v>
      </c>
      <c r="K545" s="70">
        <f t="shared" si="92"/>
        <v>6.5217227999999992E-3</v>
      </c>
      <c r="L545">
        <f t="shared" si="93"/>
        <v>8.7699999999999996E-4</v>
      </c>
      <c r="M545">
        <f t="shared" si="98"/>
        <v>1.6302083333333328E-6</v>
      </c>
      <c r="N545">
        <f t="shared" si="89"/>
        <v>0.84721829991527819</v>
      </c>
      <c r="O545">
        <f t="shared" si="90"/>
        <v>5.6971768674744909E-5</v>
      </c>
      <c r="P545">
        <f t="shared" si="91"/>
        <v>-2.2380952380952409E-6</v>
      </c>
      <c r="T545">
        <f t="shared" si="95"/>
        <v>3.1055822857142855E-4</v>
      </c>
      <c r="U545">
        <f t="shared" si="96"/>
        <v>5.1759704761904758E-6</v>
      </c>
      <c r="W545">
        <f t="shared" si="97"/>
        <v>93.169433980638388</v>
      </c>
    </row>
    <row r="546" spans="1:23" x14ac:dyDescent="0.25">
      <c r="A546" s="70" t="s">
        <v>114</v>
      </c>
      <c r="B546" s="72">
        <v>192</v>
      </c>
      <c r="C546" s="118">
        <f t="shared" si="99"/>
        <v>21</v>
      </c>
      <c r="D546" s="120">
        <f t="shared" si="94"/>
        <v>1260</v>
      </c>
      <c r="E546" s="70" t="s">
        <v>7</v>
      </c>
      <c r="F546" s="70">
        <v>26</v>
      </c>
      <c r="G546" s="70">
        <v>15</v>
      </c>
      <c r="H546" s="70" t="s">
        <v>92</v>
      </c>
      <c r="I546" s="70">
        <v>1.5352500000000003E-2</v>
      </c>
      <c r="J546" s="57">
        <v>648</v>
      </c>
      <c r="K546" s="70">
        <f t="shared" si="92"/>
        <v>4.8187872000000007E-3</v>
      </c>
      <c r="L546">
        <f t="shared" si="93"/>
        <v>6.4800000000000003E-4</v>
      </c>
      <c r="M546">
        <f t="shared" si="98"/>
        <v>4.9479166666666687E-7</v>
      </c>
      <c r="N546">
        <f t="shared" si="89"/>
        <v>0.97703957010258891</v>
      </c>
      <c r="O546">
        <f t="shared" si="90"/>
        <v>1.9941406888431572E-5</v>
      </c>
      <c r="P546">
        <f t="shared" si="91"/>
        <v>4.7619047619048778E-8</v>
      </c>
      <c r="T546">
        <f t="shared" si="95"/>
        <v>2.2946605714285718E-4</v>
      </c>
      <c r="U546">
        <f t="shared" si="96"/>
        <v>3.8244342857142859E-6</v>
      </c>
      <c r="W546">
        <f t="shared" si="97"/>
        <v>68.841269349434072</v>
      </c>
    </row>
    <row r="547" spans="1:23" x14ac:dyDescent="0.25">
      <c r="A547" s="70" t="s">
        <v>114</v>
      </c>
      <c r="B547" s="72">
        <v>192</v>
      </c>
      <c r="C547" s="118">
        <f t="shared" si="99"/>
        <v>21</v>
      </c>
      <c r="D547" s="120">
        <f t="shared" si="94"/>
        <v>1260</v>
      </c>
      <c r="E547" s="70" t="s">
        <v>69</v>
      </c>
      <c r="F547" s="70">
        <v>26</v>
      </c>
      <c r="G547" s="70">
        <v>150</v>
      </c>
      <c r="H547" s="70" t="s">
        <v>92</v>
      </c>
      <c r="I547" s="70">
        <v>2.1547500000000001E-2</v>
      </c>
      <c r="J547" s="57">
        <v>681</v>
      </c>
      <c r="K547" s="70">
        <f t="shared" si="92"/>
        <v>5.0641884000000009E-3</v>
      </c>
      <c r="L547">
        <f t="shared" si="93"/>
        <v>6.8099999999999996E-4</v>
      </c>
      <c r="M547">
        <f t="shared" si="98"/>
        <v>7.1354166666666647E-7</v>
      </c>
      <c r="N547">
        <f t="shared" si="89"/>
        <v>0.69613644274277753</v>
      </c>
      <c r="O547">
        <f t="shared" si="90"/>
        <v>2.0489670457745833E-5</v>
      </c>
      <c r="P547">
        <f t="shared" si="91"/>
        <v>-2.8571428571428594E-6</v>
      </c>
      <c r="T547">
        <f t="shared" si="95"/>
        <v>2.4115182857142861E-4</v>
      </c>
      <c r="U547">
        <f t="shared" si="96"/>
        <v>4.0191971428571436E-6</v>
      </c>
      <c r="W547">
        <f t="shared" si="97"/>
        <v>72.347074732970057</v>
      </c>
    </row>
    <row r="548" spans="1:23" x14ac:dyDescent="0.25">
      <c r="A548" s="70" t="s">
        <v>114</v>
      </c>
      <c r="B548" s="72">
        <v>192</v>
      </c>
      <c r="C548" s="118">
        <f t="shared" si="99"/>
        <v>21</v>
      </c>
      <c r="D548" s="120">
        <f t="shared" si="94"/>
        <v>1260</v>
      </c>
      <c r="E548" s="70" t="s">
        <v>68</v>
      </c>
      <c r="F548" s="70">
        <v>34</v>
      </c>
      <c r="G548" s="70">
        <v>15</v>
      </c>
      <c r="H548" s="70" t="s">
        <v>92</v>
      </c>
      <c r="I548" s="70">
        <v>1.10525E-2</v>
      </c>
      <c r="J548" s="57">
        <v>698</v>
      </c>
      <c r="K548" s="70">
        <f t="shared" si="92"/>
        <v>5.1906071999999999E-3</v>
      </c>
      <c r="L548">
        <f t="shared" si="93"/>
        <v>6.9800000000000005E-4</v>
      </c>
      <c r="M548">
        <f t="shared" si="98"/>
        <v>6.5625000000000018E-7</v>
      </c>
      <c r="N548">
        <f t="shared" si="89"/>
        <v>1.3571590137977834</v>
      </c>
      <c r="O548">
        <f t="shared" si="90"/>
        <v>3.6738491273548846E-5</v>
      </c>
      <c r="P548">
        <f t="shared" si="91"/>
        <v>3.1428571428571471E-6</v>
      </c>
      <c r="T548">
        <f t="shared" si="95"/>
        <v>2.4717177142857144E-4</v>
      </c>
      <c r="U548">
        <f t="shared" si="96"/>
        <v>4.1195295238095235E-6</v>
      </c>
      <c r="W548">
        <f t="shared" si="97"/>
        <v>74.153095688124978</v>
      </c>
    </row>
    <row r="549" spans="1:23" x14ac:dyDescent="0.25">
      <c r="A549" s="70" t="s">
        <v>114</v>
      </c>
      <c r="B549" s="72">
        <v>192</v>
      </c>
      <c r="C549" s="118">
        <f t="shared" si="99"/>
        <v>21</v>
      </c>
      <c r="D549" s="120">
        <f t="shared" si="94"/>
        <v>1260</v>
      </c>
      <c r="E549" s="70" t="s">
        <v>67</v>
      </c>
      <c r="F549" s="70">
        <v>34</v>
      </c>
      <c r="G549" s="70">
        <v>150</v>
      </c>
      <c r="H549" s="70" t="s">
        <v>92</v>
      </c>
      <c r="I549" s="70">
        <v>1.0512499999999998E-2</v>
      </c>
      <c r="J549" s="57">
        <v>592</v>
      </c>
      <c r="K549" s="70">
        <f t="shared" si="92"/>
        <v>4.4023488000000006E-3</v>
      </c>
      <c r="L549">
        <f t="shared" si="93"/>
        <v>5.9199999999999997E-4</v>
      </c>
      <c r="M549">
        <f t="shared" si="98"/>
        <v>-1.6145833333333331E-7</v>
      </c>
      <c r="N549">
        <f t="shared" si="89"/>
        <v>1.4268727705112965</v>
      </c>
      <c r="O549">
        <f t="shared" si="90"/>
        <v>-9.5031367939360575E-6</v>
      </c>
      <c r="P549">
        <f t="shared" si="91"/>
        <v>-1.6666666666666658E-6</v>
      </c>
      <c r="T549">
        <f t="shared" si="95"/>
        <v>2.0963565714285717E-4</v>
      </c>
      <c r="U549">
        <f t="shared" si="96"/>
        <v>3.4939276190476194E-6</v>
      </c>
      <c r="W549">
        <f t="shared" si="97"/>
        <v>62.892023850100259</v>
      </c>
    </row>
    <row r="550" spans="1:23" x14ac:dyDescent="0.25">
      <c r="A550" s="70" t="s">
        <v>114</v>
      </c>
      <c r="B550" s="72">
        <v>192</v>
      </c>
      <c r="C550" s="118">
        <f t="shared" si="99"/>
        <v>21</v>
      </c>
      <c r="D550" s="120">
        <f t="shared" si="94"/>
        <v>1260</v>
      </c>
      <c r="E550" s="70" t="s">
        <v>64</v>
      </c>
      <c r="F550" s="70">
        <v>52</v>
      </c>
      <c r="G550" s="70">
        <v>15</v>
      </c>
      <c r="H550" s="70" t="s">
        <v>92</v>
      </c>
      <c r="I550" s="70">
        <v>1.0069999999999997E-2</v>
      </c>
      <c r="J550" s="57">
        <v>608</v>
      </c>
      <c r="K550" s="70">
        <f t="shared" si="92"/>
        <v>4.5213312E-3</v>
      </c>
      <c r="L550">
        <f t="shared" si="93"/>
        <v>6.0800000000000003E-4</v>
      </c>
      <c r="M550">
        <f t="shared" si="98"/>
        <v>3.3333333333333351E-7</v>
      </c>
      <c r="N550">
        <f t="shared" si="89"/>
        <v>1.4895729890764651</v>
      </c>
      <c r="O550">
        <f t="shared" si="90"/>
        <v>2.0481501857834464E-5</v>
      </c>
      <c r="P550">
        <f t="shared" si="91"/>
        <v>-2.8571428571428236E-7</v>
      </c>
      <c r="T550">
        <f t="shared" si="95"/>
        <v>2.153014857142857E-4</v>
      </c>
      <c r="U550">
        <f t="shared" si="96"/>
        <v>3.5883580952380954E-6</v>
      </c>
      <c r="W550">
        <f t="shared" si="97"/>
        <v>64.591808278481352</v>
      </c>
    </row>
    <row r="551" spans="1:23" x14ac:dyDescent="0.25">
      <c r="A551" s="70" t="s">
        <v>114</v>
      </c>
      <c r="B551" s="72">
        <v>192</v>
      </c>
      <c r="C551" s="118">
        <f t="shared" si="99"/>
        <v>21</v>
      </c>
      <c r="D551" s="120">
        <f t="shared" si="94"/>
        <v>1260</v>
      </c>
      <c r="E551" s="70" t="s">
        <v>63</v>
      </c>
      <c r="F551" s="70">
        <v>52</v>
      </c>
      <c r="G551" s="70">
        <v>150</v>
      </c>
      <c r="H551" s="70" t="s">
        <v>92</v>
      </c>
      <c r="I551" s="70">
        <v>1.5767500000000004E-2</v>
      </c>
      <c r="J551" s="57">
        <v>654</v>
      </c>
      <c r="K551" s="70">
        <f t="shared" si="92"/>
        <v>4.8634055999999997E-3</v>
      </c>
      <c r="L551">
        <f t="shared" si="93"/>
        <v>6.5399999999999996E-4</v>
      </c>
      <c r="M551">
        <f t="shared" si="98"/>
        <v>7.1354166666666647E-7</v>
      </c>
      <c r="N551">
        <f t="shared" si="89"/>
        <v>0.95132392579673353</v>
      </c>
      <c r="O551">
        <f t="shared" si="90"/>
        <v>2.8000708684844034E-5</v>
      </c>
      <c r="P551">
        <f t="shared" si="91"/>
        <v>-2.8095238095238105E-6</v>
      </c>
      <c r="T551">
        <f t="shared" si="95"/>
        <v>2.3159074285714285E-4</v>
      </c>
      <c r="U551">
        <f t="shared" si="96"/>
        <v>3.8598457142857138E-6</v>
      </c>
      <c r="W551">
        <f t="shared" si="97"/>
        <v>69.478688510076978</v>
      </c>
    </row>
    <row r="552" spans="1:23" x14ac:dyDescent="0.25">
      <c r="A552" s="70" t="s">
        <v>114</v>
      </c>
      <c r="B552" s="72">
        <v>192</v>
      </c>
      <c r="C552" s="118">
        <f t="shared" si="99"/>
        <v>21</v>
      </c>
      <c r="D552" s="120">
        <f t="shared" si="94"/>
        <v>1260</v>
      </c>
      <c r="E552" s="70" t="s">
        <v>71</v>
      </c>
      <c r="F552" s="70">
        <v>11</v>
      </c>
      <c r="G552" s="70">
        <v>15</v>
      </c>
      <c r="H552" s="70" t="s">
        <v>10</v>
      </c>
      <c r="I552" s="70">
        <v>1.452E-2</v>
      </c>
      <c r="J552" s="57">
        <v>703</v>
      </c>
      <c r="K552" s="70">
        <f t="shared" si="92"/>
        <v>5.2277892000000001E-3</v>
      </c>
      <c r="L552">
        <f t="shared" si="93"/>
        <v>7.0299999999999996E-4</v>
      </c>
      <c r="M552">
        <f t="shared" si="98"/>
        <v>1.0104166666666664E-6</v>
      </c>
      <c r="N552">
        <f t="shared" si="89"/>
        <v>1.0330578512396693</v>
      </c>
      <c r="O552">
        <f t="shared" si="90"/>
        <v>4.3057261965638131E-5</v>
      </c>
      <c r="P552">
        <f t="shared" si="91"/>
        <v>-2.4761904761904798E-6</v>
      </c>
      <c r="T552">
        <f t="shared" si="95"/>
        <v>2.4894234285714284E-4</v>
      </c>
      <c r="U552">
        <f t="shared" si="96"/>
        <v>4.1490390476190475E-6</v>
      </c>
      <c r="W552">
        <f t="shared" si="97"/>
        <v>74.684278321994057</v>
      </c>
    </row>
    <row r="553" spans="1:23" x14ac:dyDescent="0.25">
      <c r="A553" s="70" t="s">
        <v>114</v>
      </c>
      <c r="B553" s="72">
        <v>192</v>
      </c>
      <c r="C553" s="118">
        <f t="shared" si="99"/>
        <v>21</v>
      </c>
      <c r="D553" s="120">
        <f t="shared" si="94"/>
        <v>1260</v>
      </c>
      <c r="E553" s="70" t="s">
        <v>70</v>
      </c>
      <c r="F553" s="70">
        <v>11</v>
      </c>
      <c r="G553" s="70">
        <v>150</v>
      </c>
      <c r="H553" s="70" t="s">
        <v>10</v>
      </c>
      <c r="I553" s="70">
        <v>1.2870000000000001E-2</v>
      </c>
      <c r="J553" s="57">
        <v>1935</v>
      </c>
      <c r="K553" s="70">
        <f t="shared" si="92"/>
        <v>1.4389434000000001E-2</v>
      </c>
      <c r="L553">
        <f t="shared" si="93"/>
        <v>1.9350000000000001E-3</v>
      </c>
      <c r="M553">
        <f t="shared" si="98"/>
        <v>7.6041666666666674E-6</v>
      </c>
      <c r="N553">
        <f t="shared" si="89"/>
        <v>1.1655011655011653</v>
      </c>
      <c r="O553">
        <f t="shared" si="90"/>
        <v>3.6558267362841589E-4</v>
      </c>
      <c r="P553">
        <f t="shared" si="91"/>
        <v>-1.6666666666666607E-6</v>
      </c>
      <c r="T553">
        <f t="shared" si="95"/>
        <v>6.8521114285714291E-4</v>
      </c>
      <c r="U553">
        <f t="shared" si="96"/>
        <v>1.1420185714285715E-5</v>
      </c>
      <c r="W553">
        <f t="shared" si="97"/>
        <v>205.56767930733784</v>
      </c>
    </row>
    <row r="554" spans="1:23" x14ac:dyDescent="0.25">
      <c r="A554" s="70" t="s">
        <v>114</v>
      </c>
      <c r="B554" s="72">
        <v>192</v>
      </c>
      <c r="C554" s="118">
        <f t="shared" si="99"/>
        <v>21</v>
      </c>
      <c r="D554" s="120">
        <f t="shared" si="94"/>
        <v>1260</v>
      </c>
      <c r="E554" s="70" t="s">
        <v>66</v>
      </c>
      <c r="F554" s="70">
        <v>13</v>
      </c>
      <c r="G554" s="70">
        <v>15</v>
      </c>
      <c r="H554" s="70" t="s">
        <v>10</v>
      </c>
      <c r="I554" s="70">
        <v>1.13875E-2</v>
      </c>
      <c r="J554" s="57">
        <v>882</v>
      </c>
      <c r="K554" s="70">
        <f t="shared" si="92"/>
        <v>6.5589048000000002E-3</v>
      </c>
      <c r="L554">
        <f t="shared" si="93"/>
        <v>8.8199999999999997E-4</v>
      </c>
      <c r="M554">
        <f t="shared" si="98"/>
        <v>1.864583333333333E-6</v>
      </c>
      <c r="N554">
        <f t="shared" si="89"/>
        <v>1.3172338090010975</v>
      </c>
      <c r="O554">
        <f t="shared" si="90"/>
        <v>1.0131317657464961E-4</v>
      </c>
      <c r="P554">
        <f t="shared" si="91"/>
        <v>-4.6666666666666663E-6</v>
      </c>
      <c r="T554">
        <f t="shared" si="95"/>
        <v>3.1232880000000001E-4</v>
      </c>
      <c r="U554">
        <f t="shared" si="96"/>
        <v>5.2054799999999998E-6</v>
      </c>
      <c r="W554">
        <f t="shared" si="97"/>
        <v>93.700616614507481</v>
      </c>
    </row>
    <row r="555" spans="1:23" x14ac:dyDescent="0.25">
      <c r="A555" s="70" t="s">
        <v>114</v>
      </c>
      <c r="B555" s="72">
        <v>192</v>
      </c>
      <c r="C555" s="118">
        <f t="shared" si="99"/>
        <v>21</v>
      </c>
      <c r="D555" s="120">
        <f t="shared" si="94"/>
        <v>1260</v>
      </c>
      <c r="E555" s="70" t="s">
        <v>65</v>
      </c>
      <c r="F555" s="70">
        <v>13</v>
      </c>
      <c r="G555" s="70">
        <v>150</v>
      </c>
      <c r="H555" s="70" t="s">
        <v>10</v>
      </c>
      <c r="I555" s="70">
        <v>1.7704999999999999E-2</v>
      </c>
      <c r="J555" s="57">
        <v>1174</v>
      </c>
      <c r="K555" s="70">
        <f t="shared" si="92"/>
        <v>8.7303336000000009E-3</v>
      </c>
      <c r="L555">
        <f t="shared" si="93"/>
        <v>1.1739999999999999E-3</v>
      </c>
      <c r="M555">
        <f t="shared" si="98"/>
        <v>3.3593749999999999E-6</v>
      </c>
      <c r="N555">
        <f t="shared" ref="N555:N561" si="100">0.015/I555</f>
        <v>0.84721829991527819</v>
      </c>
      <c r="O555">
        <f t="shared" ref="O555:O561" si="101">N555*O$2*M555</f>
        <v>1.174018875246341E-4</v>
      </c>
      <c r="P555">
        <f t="shared" ref="P555:P561" si="102">(L555-L515)/(B555-B515)</f>
        <v>-1.6714285714285723E-5</v>
      </c>
      <c r="T555">
        <f t="shared" si="95"/>
        <v>4.1573017142857149E-4</v>
      </c>
      <c r="U555">
        <f t="shared" si="96"/>
        <v>6.9288361904761916E-6</v>
      </c>
      <c r="W555">
        <f t="shared" si="97"/>
        <v>124.72168243246233</v>
      </c>
    </row>
    <row r="556" spans="1:23" x14ac:dyDescent="0.25">
      <c r="A556" s="70" t="s">
        <v>114</v>
      </c>
      <c r="B556" s="72">
        <v>192</v>
      </c>
      <c r="C556" s="118">
        <f t="shared" si="99"/>
        <v>21</v>
      </c>
      <c r="D556" s="120">
        <f t="shared" si="94"/>
        <v>1260</v>
      </c>
      <c r="E556" s="70" t="s">
        <v>7</v>
      </c>
      <c r="F556" s="70">
        <v>26</v>
      </c>
      <c r="G556" s="70">
        <v>15</v>
      </c>
      <c r="H556" s="70" t="s">
        <v>10</v>
      </c>
      <c r="I556" s="70">
        <v>1.5352500000000003E-2</v>
      </c>
      <c r="J556" s="57">
        <v>2454</v>
      </c>
      <c r="K556" s="70">
        <f t="shared" si="92"/>
        <v>1.8248925599999997E-2</v>
      </c>
      <c r="L556">
        <f t="shared" si="93"/>
        <v>2.454E-3</v>
      </c>
      <c r="M556">
        <f t="shared" si="98"/>
        <v>1.003125E-5</v>
      </c>
      <c r="N556">
        <f t="shared" si="100"/>
        <v>0.97703957010258891</v>
      </c>
      <c r="O556">
        <f t="shared" si="101"/>
        <v>4.0428578596967573E-4</v>
      </c>
      <c r="P556">
        <f t="shared" si="102"/>
        <v>-1.3380952380952382E-5</v>
      </c>
      <c r="T556">
        <f t="shared" si="95"/>
        <v>8.6899645714285702E-4</v>
      </c>
      <c r="U556">
        <f t="shared" si="96"/>
        <v>1.4483274285714284E-5</v>
      </c>
      <c r="W556">
        <f t="shared" si="97"/>
        <v>260.70443670294941</v>
      </c>
    </row>
    <row r="557" spans="1:23" x14ac:dyDescent="0.25">
      <c r="A557" s="70" t="s">
        <v>114</v>
      </c>
      <c r="B557" s="72">
        <v>192</v>
      </c>
      <c r="C557" s="118">
        <f t="shared" si="99"/>
        <v>21</v>
      </c>
      <c r="D557" s="120">
        <f t="shared" si="94"/>
        <v>1260</v>
      </c>
      <c r="E557" s="70" t="s">
        <v>69</v>
      </c>
      <c r="F557" s="70">
        <v>26</v>
      </c>
      <c r="G557" s="70">
        <v>150</v>
      </c>
      <c r="H557" s="70" t="s">
        <v>10</v>
      </c>
      <c r="I557" s="70">
        <v>2.1547500000000001E-2</v>
      </c>
      <c r="J557" s="57">
        <v>1973</v>
      </c>
      <c r="K557" s="70">
        <f t="shared" si="92"/>
        <v>1.4672017200000002E-2</v>
      </c>
      <c r="L557">
        <f t="shared" si="93"/>
        <v>1.9729999999999999E-3</v>
      </c>
      <c r="M557">
        <f t="shared" si="98"/>
        <v>7.5416666666666667E-6</v>
      </c>
      <c r="N557">
        <f t="shared" si="100"/>
        <v>0.69613644274277753</v>
      </c>
      <c r="O557">
        <f t="shared" si="101"/>
        <v>2.1656235637091954E-4</v>
      </c>
      <c r="P557">
        <f t="shared" si="102"/>
        <v>-2.3333333333333332E-6</v>
      </c>
      <c r="T557">
        <f t="shared" si="95"/>
        <v>6.9866748571428578E-4</v>
      </c>
      <c r="U557">
        <f t="shared" si="96"/>
        <v>1.1644458095238096E-5</v>
      </c>
      <c r="W557">
        <f t="shared" si="97"/>
        <v>209.60466732474293</v>
      </c>
    </row>
    <row r="558" spans="1:23" x14ac:dyDescent="0.25">
      <c r="A558" s="70" t="s">
        <v>114</v>
      </c>
      <c r="B558" s="72">
        <v>192</v>
      </c>
      <c r="C558" s="118">
        <f t="shared" si="99"/>
        <v>21</v>
      </c>
      <c r="D558" s="120">
        <f t="shared" si="94"/>
        <v>1260</v>
      </c>
      <c r="E558" s="70" t="s">
        <v>68</v>
      </c>
      <c r="F558" s="70">
        <v>34</v>
      </c>
      <c r="G558" s="70">
        <v>15</v>
      </c>
      <c r="H558" s="70" t="s">
        <v>10</v>
      </c>
      <c r="I558" s="70">
        <v>1.10525E-2</v>
      </c>
      <c r="J558" s="57">
        <v>762</v>
      </c>
      <c r="K558" s="70">
        <f t="shared" si="92"/>
        <v>5.6665367999999992E-3</v>
      </c>
      <c r="L558">
        <f t="shared" si="93"/>
        <v>7.6199999999999998E-4</v>
      </c>
      <c r="M558">
        <f t="shared" si="98"/>
        <v>1.1510416666666664E-6</v>
      </c>
      <c r="N558">
        <f t="shared" si="100"/>
        <v>1.3571590137977834</v>
      </c>
      <c r="O558">
        <f t="shared" si="101"/>
        <v>6.4438147392494377E-5</v>
      </c>
      <c r="P558">
        <f t="shared" si="102"/>
        <v>-3.5238095238095267E-6</v>
      </c>
      <c r="T558">
        <f t="shared" si="95"/>
        <v>2.6983508571428567E-4</v>
      </c>
      <c r="U558">
        <f t="shared" si="96"/>
        <v>4.4972514285714276E-6</v>
      </c>
      <c r="W558">
        <f t="shared" si="97"/>
        <v>80.952233401649323</v>
      </c>
    </row>
    <row r="559" spans="1:23" x14ac:dyDescent="0.25">
      <c r="A559" s="70" t="s">
        <v>114</v>
      </c>
      <c r="B559" s="72">
        <v>192</v>
      </c>
      <c r="C559" s="118">
        <f t="shared" si="99"/>
        <v>21</v>
      </c>
      <c r="D559" s="120">
        <f t="shared" si="94"/>
        <v>1260</v>
      </c>
      <c r="E559" s="70" t="s">
        <v>67</v>
      </c>
      <c r="F559" s="70">
        <v>34</v>
      </c>
      <c r="G559" s="70">
        <v>150</v>
      </c>
      <c r="H559" s="70" t="s">
        <v>10</v>
      </c>
      <c r="I559" s="70">
        <v>1.0512499999999998E-2</v>
      </c>
      <c r="J559" s="57">
        <v>1870</v>
      </c>
      <c r="K559" s="70">
        <f t="shared" si="92"/>
        <v>1.3906067999999999E-2</v>
      </c>
      <c r="L559">
        <f t="shared" si="93"/>
        <v>1.8699999999999999E-3</v>
      </c>
      <c r="M559">
        <f t="shared" si="98"/>
        <v>7.1249999999999995E-6</v>
      </c>
      <c r="N559">
        <f t="shared" si="100"/>
        <v>1.4268727705112965</v>
      </c>
      <c r="O559">
        <f t="shared" si="101"/>
        <v>4.1936423013240416E-4</v>
      </c>
      <c r="P559">
        <f t="shared" si="102"/>
        <v>-2.138095238095238E-5</v>
      </c>
      <c r="T559">
        <f t="shared" si="95"/>
        <v>6.6219371428571428E-4</v>
      </c>
      <c r="U559">
        <f t="shared" si="96"/>
        <v>1.1036561904761904E-5</v>
      </c>
      <c r="W559">
        <f t="shared" si="97"/>
        <v>198.66230506703971</v>
      </c>
    </row>
    <row r="560" spans="1:23" x14ac:dyDescent="0.25">
      <c r="A560" s="70" t="s">
        <v>114</v>
      </c>
      <c r="B560" s="72">
        <v>192</v>
      </c>
      <c r="C560" s="118">
        <f t="shared" si="99"/>
        <v>21</v>
      </c>
      <c r="D560" s="120">
        <f t="shared" si="94"/>
        <v>1260</v>
      </c>
      <c r="E560" s="70" t="s">
        <v>64</v>
      </c>
      <c r="F560" s="70">
        <v>52</v>
      </c>
      <c r="G560" s="70">
        <v>15</v>
      </c>
      <c r="H560" s="70" t="s">
        <v>10</v>
      </c>
      <c r="I560" s="70">
        <v>1.0069999999999997E-2</v>
      </c>
      <c r="J560" s="57">
        <v>1640</v>
      </c>
      <c r="K560" s="70">
        <f t="shared" si="92"/>
        <v>1.2195695999999999E-2</v>
      </c>
      <c r="L560">
        <f t="shared" si="93"/>
        <v>1.64E-3</v>
      </c>
      <c r="M560">
        <f t="shared" si="98"/>
        <v>5.9166666666666662E-6</v>
      </c>
      <c r="N560">
        <f t="shared" si="100"/>
        <v>1.4895729890764651</v>
      </c>
      <c r="O560">
        <f t="shared" si="101"/>
        <v>3.6354665797656149E-4</v>
      </c>
      <c r="P560">
        <f t="shared" si="102"/>
        <v>-1.3809523809523785E-6</v>
      </c>
      <c r="T560">
        <f t="shared" si="95"/>
        <v>5.8074742857142851E-4</v>
      </c>
      <c r="U560">
        <f t="shared" si="96"/>
        <v>9.6791238095238091E-6</v>
      </c>
      <c r="W560">
        <f t="shared" si="97"/>
        <v>174.22790390906155</v>
      </c>
    </row>
    <row r="561" spans="1:23" x14ac:dyDescent="0.25">
      <c r="A561" s="70" t="s">
        <v>114</v>
      </c>
      <c r="B561" s="72">
        <v>192</v>
      </c>
      <c r="C561" s="118">
        <f t="shared" si="99"/>
        <v>21</v>
      </c>
      <c r="D561" s="120">
        <f t="shared" si="94"/>
        <v>1260</v>
      </c>
      <c r="E561" s="70" t="s">
        <v>63</v>
      </c>
      <c r="F561" s="70">
        <v>52</v>
      </c>
      <c r="G561" s="70">
        <v>150</v>
      </c>
      <c r="H561" s="70" t="s">
        <v>10</v>
      </c>
      <c r="I561" s="70">
        <v>1.5767500000000004E-2</v>
      </c>
      <c r="J561" s="57">
        <v>2045</v>
      </c>
      <c r="K561" s="70">
        <f t="shared" si="92"/>
        <v>1.5207438000000002E-2</v>
      </c>
      <c r="L561">
        <f t="shared" si="93"/>
        <v>2.0449999999999999E-3</v>
      </c>
      <c r="M561">
        <f t="shared" si="98"/>
        <v>8.0260416666666658E-6</v>
      </c>
      <c r="N561">
        <f t="shared" si="100"/>
        <v>0.95132392579673353</v>
      </c>
      <c r="O561">
        <f t="shared" si="101"/>
        <v>3.1495687652076398E-4</v>
      </c>
      <c r="P561">
        <f t="shared" si="102"/>
        <v>-2.1476190476190477E-5</v>
      </c>
      <c r="T561">
        <f t="shared" si="95"/>
        <v>7.2416371428571434E-4</v>
      </c>
      <c r="U561">
        <f t="shared" si="96"/>
        <v>1.206939523809524E-5</v>
      </c>
      <c r="W561">
        <f t="shared" si="97"/>
        <v>217.25369725245781</v>
      </c>
    </row>
    <row r="577" spans="3:11" customFormat="1" x14ac:dyDescent="0.25">
      <c r="C577" s="119"/>
      <c r="D577" s="121"/>
      <c r="I577" s="70"/>
      <c r="J577" s="70"/>
      <c r="K577" s="70"/>
    </row>
    <row r="578" spans="3:11" customFormat="1" x14ac:dyDescent="0.25">
      <c r="C578" s="119"/>
      <c r="D578" s="121"/>
      <c r="I578" s="70"/>
      <c r="J578" s="70"/>
      <c r="K578" s="70"/>
    </row>
    <row r="579" spans="3:11" customFormat="1" x14ac:dyDescent="0.25">
      <c r="C579" s="119"/>
      <c r="D579" s="121"/>
      <c r="I579" s="70"/>
      <c r="J579" s="70"/>
      <c r="K579" s="70"/>
    </row>
    <row r="580" spans="3:11" customFormat="1" x14ac:dyDescent="0.25">
      <c r="C580" s="119"/>
      <c r="D580" s="121"/>
      <c r="I580" s="70"/>
      <c r="J580" s="70"/>
      <c r="K580" s="70"/>
    </row>
    <row r="581" spans="3:11" customFormat="1" x14ac:dyDescent="0.25">
      <c r="C581" s="119"/>
      <c r="D581" s="121"/>
      <c r="I581" s="70"/>
      <c r="J581" s="70"/>
      <c r="K581" s="70"/>
    </row>
    <row r="582" spans="3:11" customFormat="1" x14ac:dyDescent="0.25">
      <c r="C582" s="119"/>
      <c r="D582" s="121"/>
      <c r="I582" s="70"/>
      <c r="J582" s="70"/>
      <c r="K582" s="70"/>
    </row>
    <row r="583" spans="3:11" customFormat="1" x14ac:dyDescent="0.25">
      <c r="C583" s="119"/>
      <c r="D583" s="121"/>
      <c r="I583" s="70"/>
      <c r="J583" s="70"/>
      <c r="K583" s="70"/>
    </row>
    <row r="584" spans="3:11" customFormat="1" x14ac:dyDescent="0.25">
      <c r="C584" s="119"/>
      <c r="D584" s="121"/>
      <c r="I584" s="70"/>
      <c r="J584" s="70"/>
      <c r="K584" s="70"/>
    </row>
    <row r="585" spans="3:11" customFormat="1" x14ac:dyDescent="0.25">
      <c r="C585" s="119"/>
      <c r="D585" s="121"/>
      <c r="I585" s="70"/>
      <c r="J585" s="70"/>
      <c r="K585" s="70"/>
    </row>
    <row r="586" spans="3:11" customFormat="1" x14ac:dyDescent="0.25">
      <c r="C586" s="119"/>
      <c r="D586" s="121"/>
      <c r="I586" s="70"/>
      <c r="J586" s="70"/>
      <c r="K586" s="70"/>
    </row>
    <row r="587" spans="3:11" customFormat="1" x14ac:dyDescent="0.25">
      <c r="C587" s="119"/>
      <c r="D587" s="121"/>
      <c r="I587" s="70"/>
      <c r="J587" s="70"/>
      <c r="K587" s="70"/>
    </row>
    <row r="588" spans="3:11" customFormat="1" x14ac:dyDescent="0.25">
      <c r="C588" s="119"/>
      <c r="D588" s="121"/>
      <c r="I588" s="70"/>
      <c r="J588" s="70"/>
      <c r="K588" s="70"/>
    </row>
    <row r="589" spans="3:11" customFormat="1" x14ac:dyDescent="0.25">
      <c r="C589" s="119"/>
      <c r="D589" s="121"/>
      <c r="I589" s="70"/>
      <c r="J589" s="70"/>
      <c r="K589" s="70"/>
    </row>
    <row r="590" spans="3:11" customFormat="1" x14ac:dyDescent="0.25">
      <c r="C590" s="119"/>
      <c r="D590" s="121"/>
      <c r="I590" s="70"/>
      <c r="J590" s="70"/>
      <c r="K590" s="70"/>
    </row>
    <row r="591" spans="3:11" customFormat="1" x14ac:dyDescent="0.25">
      <c r="C591" s="119"/>
      <c r="D591" s="121"/>
      <c r="I591" s="70"/>
      <c r="J591" s="70"/>
      <c r="K591" s="70"/>
    </row>
    <row r="592" spans="3:11" customFormat="1" x14ac:dyDescent="0.25">
      <c r="C592" s="119"/>
      <c r="D592" s="121"/>
      <c r="I592" s="70"/>
      <c r="J592" s="70"/>
      <c r="K592" s="70"/>
    </row>
    <row r="593" spans="3:11" customFormat="1" x14ac:dyDescent="0.25">
      <c r="C593" s="119"/>
      <c r="D593" s="121"/>
      <c r="I593" s="70"/>
      <c r="J593" s="70"/>
      <c r="K593" s="70"/>
    </row>
    <row r="594" spans="3:11" customFormat="1" x14ac:dyDescent="0.25">
      <c r="C594" s="119"/>
      <c r="D594" s="121"/>
      <c r="I594" s="70"/>
      <c r="J594" s="70"/>
      <c r="K594" s="70"/>
    </row>
    <row r="595" spans="3:11" customFormat="1" x14ac:dyDescent="0.25">
      <c r="C595" s="119"/>
      <c r="D595" s="121"/>
      <c r="I595" s="70"/>
      <c r="J595" s="70"/>
      <c r="K595" s="70"/>
    </row>
    <row r="596" spans="3:11" customFormat="1" x14ac:dyDescent="0.25">
      <c r="C596" s="119"/>
      <c r="D596" s="121"/>
      <c r="I596" s="70"/>
      <c r="J596" s="70"/>
      <c r="K596" s="70"/>
    </row>
    <row r="597" spans="3:11" customFormat="1" x14ac:dyDescent="0.25">
      <c r="C597" s="119"/>
      <c r="D597" s="121"/>
      <c r="I597" s="70"/>
      <c r="J597" s="70"/>
      <c r="K597" s="70"/>
    </row>
    <row r="598" spans="3:11" customFormat="1" x14ac:dyDescent="0.25">
      <c r="C598" s="119"/>
      <c r="D598" s="121"/>
      <c r="I598" s="70"/>
      <c r="J598" s="70"/>
      <c r="K598" s="70"/>
    </row>
    <row r="599" spans="3:11" customFormat="1" x14ac:dyDescent="0.25">
      <c r="C599" s="119"/>
      <c r="D599" s="121"/>
      <c r="I599" s="70"/>
      <c r="J599" s="70"/>
      <c r="K599" s="70"/>
    </row>
    <row r="600" spans="3:11" customFormat="1" x14ac:dyDescent="0.25">
      <c r="C600" s="119"/>
      <c r="D600" s="121"/>
      <c r="I600" s="70"/>
      <c r="J600" s="70"/>
      <c r="K600" s="70"/>
    </row>
    <row r="601" spans="3:11" customFormat="1" x14ac:dyDescent="0.25">
      <c r="C601" s="119"/>
      <c r="D601" s="121"/>
      <c r="I601" s="70"/>
      <c r="J601" s="70"/>
      <c r="K601" s="70"/>
    </row>
  </sheetData>
  <sortState ref="A2:N561">
    <sortCondition ref="B2:B561"/>
    <sortCondition ref="H2:H561"/>
    <sortCondition ref="E2:E56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43" workbookViewId="0">
      <selection activeCell="O14" sqref="O14"/>
    </sheetView>
  </sheetViews>
  <sheetFormatPr defaultRowHeight="15.75" x14ac:dyDescent="0.25"/>
  <cols>
    <col min="1" max="11" width="9" style="72"/>
  </cols>
  <sheetData>
    <row r="1" spans="1:11" x14ac:dyDescent="0.25">
      <c r="A1" s="72" t="s">
        <v>45</v>
      </c>
      <c r="B1" s="72" t="s">
        <v>117</v>
      </c>
      <c r="C1" s="73" t="s">
        <v>13</v>
      </c>
      <c r="D1" s="73" t="s">
        <v>41</v>
      </c>
      <c r="E1" s="73" t="s">
        <v>42</v>
      </c>
      <c r="F1" s="73" t="s">
        <v>126</v>
      </c>
      <c r="G1" s="73" t="s">
        <v>130</v>
      </c>
      <c r="H1" s="73" t="s">
        <v>12</v>
      </c>
      <c r="I1" s="73" t="s">
        <v>39</v>
      </c>
      <c r="J1" s="73" t="s">
        <v>9</v>
      </c>
      <c r="K1" s="74" t="s">
        <v>40</v>
      </c>
    </row>
    <row r="2" spans="1:11" ht="18" x14ac:dyDescent="0.35">
      <c r="A2" s="73" t="s">
        <v>120</v>
      </c>
      <c r="B2" s="72">
        <v>0</v>
      </c>
      <c r="C2" s="74" t="s">
        <v>71</v>
      </c>
      <c r="D2" s="74">
        <v>11</v>
      </c>
      <c r="E2" s="74">
        <v>15</v>
      </c>
      <c r="F2" s="73" t="s">
        <v>128</v>
      </c>
      <c r="G2" s="73" t="s">
        <v>131</v>
      </c>
      <c r="H2" s="74">
        <v>585</v>
      </c>
      <c r="I2" s="74">
        <v>565</v>
      </c>
      <c r="J2" s="74">
        <v>548</v>
      </c>
      <c r="K2" s="74">
        <v>545</v>
      </c>
    </row>
    <row r="3" spans="1:11" ht="18" x14ac:dyDescent="0.35">
      <c r="A3" s="73" t="s">
        <v>120</v>
      </c>
      <c r="B3" s="72">
        <v>0</v>
      </c>
      <c r="C3" s="74" t="s">
        <v>70</v>
      </c>
      <c r="D3" s="74">
        <v>11</v>
      </c>
      <c r="E3" s="74">
        <v>150</v>
      </c>
      <c r="F3" s="73" t="s">
        <v>128</v>
      </c>
      <c r="G3" s="73" t="s">
        <v>131</v>
      </c>
      <c r="H3" s="74">
        <v>572</v>
      </c>
      <c r="I3" s="74">
        <v>583</v>
      </c>
      <c r="J3" s="74">
        <v>608</v>
      </c>
      <c r="K3" s="74">
        <v>731</v>
      </c>
    </row>
    <row r="4" spans="1:11" ht="18" x14ac:dyDescent="0.35">
      <c r="A4" s="73" t="s">
        <v>120</v>
      </c>
      <c r="B4" s="72">
        <v>0</v>
      </c>
      <c r="C4" s="74" t="s">
        <v>7</v>
      </c>
      <c r="D4" s="74">
        <v>26</v>
      </c>
      <c r="E4" s="74">
        <v>15</v>
      </c>
      <c r="F4" s="73" t="s">
        <v>128</v>
      </c>
      <c r="G4" s="73" t="s">
        <v>131</v>
      </c>
      <c r="H4" s="74">
        <v>528</v>
      </c>
      <c r="I4" s="74">
        <v>540</v>
      </c>
      <c r="J4" s="74">
        <v>559</v>
      </c>
      <c r="K4" s="74">
        <v>754</v>
      </c>
    </row>
    <row r="5" spans="1:11" ht="18" x14ac:dyDescent="0.35">
      <c r="A5" s="73" t="s">
        <v>120</v>
      </c>
      <c r="B5" s="72">
        <v>0</v>
      </c>
      <c r="C5" s="74" t="s">
        <v>69</v>
      </c>
      <c r="D5" s="74">
        <v>26</v>
      </c>
      <c r="E5" s="74">
        <v>150</v>
      </c>
      <c r="F5" s="73" t="s">
        <v>128</v>
      </c>
      <c r="G5" s="73" t="s">
        <v>131</v>
      </c>
      <c r="H5" s="74">
        <v>536</v>
      </c>
      <c r="I5" s="74">
        <v>546</v>
      </c>
      <c r="J5" s="74">
        <v>569</v>
      </c>
      <c r="K5" s="74">
        <v>738</v>
      </c>
    </row>
    <row r="6" spans="1:11" ht="18" x14ac:dyDescent="0.35">
      <c r="A6" s="73" t="s">
        <v>120</v>
      </c>
      <c r="B6" s="72">
        <v>0</v>
      </c>
      <c r="C6" s="74" t="s">
        <v>68</v>
      </c>
      <c r="D6" s="74">
        <v>34</v>
      </c>
      <c r="E6" s="74">
        <v>15</v>
      </c>
      <c r="F6" s="73" t="s">
        <v>128</v>
      </c>
      <c r="G6" s="73" t="s">
        <v>131</v>
      </c>
      <c r="H6" s="74">
        <v>536</v>
      </c>
      <c r="I6" s="74">
        <v>549</v>
      </c>
      <c r="J6" s="74">
        <v>561</v>
      </c>
      <c r="K6" s="74">
        <v>547</v>
      </c>
    </row>
    <row r="7" spans="1:11" ht="18" x14ac:dyDescent="0.35">
      <c r="A7" s="73" t="s">
        <v>120</v>
      </c>
      <c r="B7" s="72">
        <v>0</v>
      </c>
      <c r="C7" s="74" t="s">
        <v>67</v>
      </c>
      <c r="D7" s="74">
        <v>34</v>
      </c>
      <c r="E7" s="74">
        <v>150</v>
      </c>
      <c r="F7" s="73" t="s">
        <v>128</v>
      </c>
      <c r="G7" s="73" t="s">
        <v>131</v>
      </c>
      <c r="H7" s="74">
        <v>574</v>
      </c>
      <c r="I7" s="74">
        <v>524</v>
      </c>
      <c r="J7" s="74">
        <v>555</v>
      </c>
      <c r="K7" s="74">
        <v>723</v>
      </c>
    </row>
    <row r="8" spans="1:11" ht="18" x14ac:dyDescent="0.35">
      <c r="A8" s="73" t="s">
        <v>120</v>
      </c>
      <c r="B8" s="72">
        <v>0</v>
      </c>
      <c r="C8" s="74" t="s">
        <v>66</v>
      </c>
      <c r="D8" s="74">
        <v>13</v>
      </c>
      <c r="E8" s="74">
        <v>15</v>
      </c>
      <c r="F8" s="73" t="s">
        <v>127</v>
      </c>
      <c r="G8" s="73" t="s">
        <v>131</v>
      </c>
      <c r="H8" s="74">
        <v>518</v>
      </c>
      <c r="I8" s="74">
        <v>542</v>
      </c>
      <c r="J8" s="74">
        <v>555</v>
      </c>
      <c r="K8" s="74">
        <v>573</v>
      </c>
    </row>
    <row r="9" spans="1:11" ht="18" x14ac:dyDescent="0.35">
      <c r="A9" s="73" t="s">
        <v>120</v>
      </c>
      <c r="B9" s="72">
        <v>0</v>
      </c>
      <c r="C9" s="74" t="s">
        <v>65</v>
      </c>
      <c r="D9" s="74">
        <v>13</v>
      </c>
      <c r="E9" s="74">
        <v>150</v>
      </c>
      <c r="F9" s="73" t="s">
        <v>127</v>
      </c>
      <c r="G9" s="73" t="s">
        <v>131</v>
      </c>
      <c r="H9" s="74">
        <v>514</v>
      </c>
      <c r="I9" s="74">
        <v>623</v>
      </c>
      <c r="J9" s="74">
        <v>596</v>
      </c>
      <c r="K9" s="74">
        <v>621</v>
      </c>
    </row>
    <row r="10" spans="1:11" ht="18" x14ac:dyDescent="0.35">
      <c r="A10" s="73" t="s">
        <v>120</v>
      </c>
      <c r="B10" s="72">
        <v>0</v>
      </c>
      <c r="C10" s="74" t="s">
        <v>64</v>
      </c>
      <c r="D10" s="74">
        <v>52</v>
      </c>
      <c r="E10" s="74">
        <v>15</v>
      </c>
      <c r="F10" s="73" t="s">
        <v>129</v>
      </c>
      <c r="G10" s="73" t="s">
        <v>132</v>
      </c>
      <c r="H10" s="74">
        <v>519</v>
      </c>
      <c r="I10" s="74">
        <v>534</v>
      </c>
      <c r="J10" s="74">
        <v>533</v>
      </c>
      <c r="K10" s="74">
        <v>656</v>
      </c>
    </row>
    <row r="11" spans="1:11" ht="18" x14ac:dyDescent="0.35">
      <c r="A11" s="73" t="s">
        <v>120</v>
      </c>
      <c r="B11" s="72">
        <v>0</v>
      </c>
      <c r="C11" s="74" t="s">
        <v>63</v>
      </c>
      <c r="D11" s="74">
        <v>52</v>
      </c>
      <c r="E11" s="74">
        <v>150</v>
      </c>
      <c r="F11" s="73" t="s">
        <v>129</v>
      </c>
      <c r="G11" s="73" t="s">
        <v>132</v>
      </c>
      <c r="H11" s="74">
        <v>521</v>
      </c>
      <c r="I11" s="74">
        <v>535</v>
      </c>
      <c r="J11" s="74">
        <v>588</v>
      </c>
      <c r="K11" s="74">
        <v>722</v>
      </c>
    </row>
    <row r="12" spans="1:11" ht="18" x14ac:dyDescent="0.35">
      <c r="A12" s="73" t="s">
        <v>119</v>
      </c>
      <c r="B12" s="72">
        <v>6</v>
      </c>
      <c r="C12" s="74" t="s">
        <v>71</v>
      </c>
      <c r="D12" s="74">
        <v>11</v>
      </c>
      <c r="E12" s="74">
        <v>15</v>
      </c>
      <c r="F12" s="73" t="s">
        <v>128</v>
      </c>
      <c r="G12" s="73" t="s">
        <v>131</v>
      </c>
      <c r="H12" s="75">
        <v>845</v>
      </c>
      <c r="I12" s="74">
        <v>551</v>
      </c>
      <c r="J12" s="74">
        <v>525</v>
      </c>
      <c r="K12" s="74">
        <v>592</v>
      </c>
    </row>
    <row r="13" spans="1:11" ht="18" x14ac:dyDescent="0.35">
      <c r="A13" s="73" t="s">
        <v>119</v>
      </c>
      <c r="B13" s="72">
        <v>6</v>
      </c>
      <c r="C13" s="74" t="s">
        <v>70</v>
      </c>
      <c r="D13" s="74">
        <v>11</v>
      </c>
      <c r="E13" s="74">
        <v>150</v>
      </c>
      <c r="F13" s="73" t="s">
        <v>128</v>
      </c>
      <c r="G13" s="73" t="s">
        <v>131</v>
      </c>
      <c r="H13" s="75">
        <v>663</v>
      </c>
      <c r="I13" s="74">
        <v>581</v>
      </c>
      <c r="J13" s="74">
        <v>579</v>
      </c>
      <c r="K13" s="74">
        <v>779</v>
      </c>
    </row>
    <row r="14" spans="1:11" ht="18" x14ac:dyDescent="0.35">
      <c r="A14" s="73" t="s">
        <v>119</v>
      </c>
      <c r="B14" s="72">
        <v>6</v>
      </c>
      <c r="C14" s="74" t="s">
        <v>7</v>
      </c>
      <c r="D14" s="74">
        <v>26</v>
      </c>
      <c r="E14" s="74">
        <v>15</v>
      </c>
      <c r="F14" s="73" t="s">
        <v>128</v>
      </c>
      <c r="G14" s="73" t="s">
        <v>131</v>
      </c>
      <c r="H14" s="75">
        <v>730</v>
      </c>
      <c r="I14" s="74">
        <v>556</v>
      </c>
      <c r="J14" s="74">
        <v>676</v>
      </c>
      <c r="K14" s="74">
        <v>894</v>
      </c>
    </row>
    <row r="15" spans="1:11" ht="18" x14ac:dyDescent="0.35">
      <c r="A15" s="73" t="s">
        <v>119</v>
      </c>
      <c r="B15" s="72">
        <v>6</v>
      </c>
      <c r="C15" s="74" t="s">
        <v>69</v>
      </c>
      <c r="D15" s="74">
        <v>26</v>
      </c>
      <c r="E15" s="74">
        <v>150</v>
      </c>
      <c r="F15" s="73" t="s">
        <v>128</v>
      </c>
      <c r="G15" s="73" t="s">
        <v>131</v>
      </c>
      <c r="H15" s="74">
        <v>582</v>
      </c>
      <c r="I15" s="74">
        <v>581</v>
      </c>
      <c r="J15" s="74">
        <v>898</v>
      </c>
      <c r="K15" s="74">
        <v>874</v>
      </c>
    </row>
    <row r="16" spans="1:11" ht="18" x14ac:dyDescent="0.35">
      <c r="A16" s="73" t="s">
        <v>119</v>
      </c>
      <c r="B16" s="72">
        <v>6</v>
      </c>
      <c r="C16" s="74" t="s">
        <v>68</v>
      </c>
      <c r="D16" s="74">
        <v>34</v>
      </c>
      <c r="E16" s="74">
        <v>15</v>
      </c>
      <c r="F16" s="73" t="s">
        <v>128</v>
      </c>
      <c r="G16" s="73" t="s">
        <v>131</v>
      </c>
      <c r="H16" s="74">
        <v>558</v>
      </c>
      <c r="I16" s="74">
        <v>554</v>
      </c>
      <c r="J16" s="74">
        <v>614</v>
      </c>
      <c r="K16" s="74">
        <v>593</v>
      </c>
    </row>
    <row r="17" spans="1:11" ht="18" x14ac:dyDescent="0.35">
      <c r="A17" s="73" t="s">
        <v>119</v>
      </c>
      <c r="B17" s="72">
        <v>6</v>
      </c>
      <c r="C17" s="74" t="s">
        <v>67</v>
      </c>
      <c r="D17" s="74">
        <v>34</v>
      </c>
      <c r="E17" s="74">
        <v>150</v>
      </c>
      <c r="F17" s="73" t="s">
        <v>128</v>
      </c>
      <c r="G17" s="73" t="s">
        <v>131</v>
      </c>
      <c r="H17" s="75">
        <v>639</v>
      </c>
      <c r="I17" s="74">
        <v>538</v>
      </c>
      <c r="J17" s="74">
        <v>605</v>
      </c>
      <c r="K17" s="74">
        <v>893</v>
      </c>
    </row>
    <row r="18" spans="1:11" ht="18" x14ac:dyDescent="0.35">
      <c r="A18" s="73" t="s">
        <v>119</v>
      </c>
      <c r="B18" s="72">
        <v>6</v>
      </c>
      <c r="C18" s="74" t="s">
        <v>66</v>
      </c>
      <c r="D18" s="74">
        <v>13</v>
      </c>
      <c r="E18" s="74">
        <v>15</v>
      </c>
      <c r="F18" s="73" t="s">
        <v>127</v>
      </c>
      <c r="G18" s="73" t="s">
        <v>131</v>
      </c>
      <c r="H18" s="74">
        <v>533</v>
      </c>
      <c r="I18" s="74">
        <v>564</v>
      </c>
      <c r="J18" s="74">
        <v>563</v>
      </c>
      <c r="K18" s="74">
        <v>788</v>
      </c>
    </row>
    <row r="19" spans="1:11" ht="18" x14ac:dyDescent="0.35">
      <c r="A19" s="73" t="s">
        <v>119</v>
      </c>
      <c r="B19" s="72">
        <v>6</v>
      </c>
      <c r="C19" s="74" t="s">
        <v>65</v>
      </c>
      <c r="D19" s="74">
        <v>13</v>
      </c>
      <c r="E19" s="74">
        <v>150</v>
      </c>
      <c r="F19" s="73" t="s">
        <v>127</v>
      </c>
      <c r="G19" s="73" t="s">
        <v>131</v>
      </c>
      <c r="H19" s="74">
        <v>516</v>
      </c>
      <c r="I19" s="74">
        <v>621</v>
      </c>
      <c r="J19" s="74">
        <v>589</v>
      </c>
      <c r="K19" s="74">
        <v>687</v>
      </c>
    </row>
    <row r="20" spans="1:11" ht="18" x14ac:dyDescent="0.35">
      <c r="A20" s="73" t="s">
        <v>119</v>
      </c>
      <c r="B20" s="72">
        <v>6</v>
      </c>
      <c r="C20" s="74" t="s">
        <v>64</v>
      </c>
      <c r="D20" s="74">
        <v>52</v>
      </c>
      <c r="E20" s="74">
        <v>15</v>
      </c>
      <c r="F20" s="73" t="s">
        <v>129</v>
      </c>
      <c r="G20" s="73" t="s">
        <v>132</v>
      </c>
      <c r="H20" s="74">
        <v>526</v>
      </c>
      <c r="I20" s="74">
        <v>583</v>
      </c>
      <c r="J20" s="74">
        <v>644</v>
      </c>
      <c r="K20" s="74">
        <v>826</v>
      </c>
    </row>
    <row r="21" spans="1:11" ht="18" x14ac:dyDescent="0.35">
      <c r="A21" s="73" t="s">
        <v>119</v>
      </c>
      <c r="B21" s="72">
        <v>6</v>
      </c>
      <c r="C21" s="74" t="s">
        <v>63</v>
      </c>
      <c r="D21" s="74">
        <v>52</v>
      </c>
      <c r="E21" s="74">
        <v>150</v>
      </c>
      <c r="F21" s="73" t="s">
        <v>129</v>
      </c>
      <c r="G21" s="73" t="s">
        <v>132</v>
      </c>
      <c r="H21" s="74">
        <v>534</v>
      </c>
      <c r="I21" s="74">
        <v>530</v>
      </c>
      <c r="J21" s="74">
        <v>595</v>
      </c>
      <c r="K21" s="74">
        <v>916</v>
      </c>
    </row>
    <row r="22" spans="1:11" ht="18" x14ac:dyDescent="0.35">
      <c r="A22" s="73" t="s">
        <v>118</v>
      </c>
      <c r="B22" s="72">
        <v>19</v>
      </c>
      <c r="C22" s="75" t="s">
        <v>71</v>
      </c>
      <c r="D22" s="75">
        <v>11</v>
      </c>
      <c r="E22" s="74">
        <v>15</v>
      </c>
      <c r="F22" s="73" t="s">
        <v>128</v>
      </c>
      <c r="G22" s="73" t="s">
        <v>131</v>
      </c>
      <c r="H22" s="74">
        <v>550</v>
      </c>
      <c r="I22" s="74">
        <v>626</v>
      </c>
      <c r="J22" s="74">
        <v>656</v>
      </c>
      <c r="K22" s="74">
        <v>657</v>
      </c>
    </row>
    <row r="23" spans="1:11" ht="18" x14ac:dyDescent="0.35">
      <c r="A23" s="73" t="s">
        <v>118</v>
      </c>
      <c r="B23" s="72">
        <v>19</v>
      </c>
      <c r="C23" s="75" t="s">
        <v>70</v>
      </c>
      <c r="D23" s="75">
        <v>11</v>
      </c>
      <c r="E23" s="74">
        <v>150</v>
      </c>
      <c r="F23" s="73" t="s">
        <v>128</v>
      </c>
      <c r="G23" s="73" t="s">
        <v>131</v>
      </c>
      <c r="H23" s="74">
        <v>549</v>
      </c>
      <c r="I23" s="74">
        <v>675</v>
      </c>
      <c r="J23" s="74">
        <v>556</v>
      </c>
      <c r="K23" s="74">
        <v>1152</v>
      </c>
    </row>
    <row r="24" spans="1:11" ht="18" x14ac:dyDescent="0.35">
      <c r="A24" s="73" t="s">
        <v>118</v>
      </c>
      <c r="B24" s="72">
        <v>19</v>
      </c>
      <c r="C24" s="75" t="s">
        <v>7</v>
      </c>
      <c r="D24" s="75">
        <v>26</v>
      </c>
      <c r="E24" s="74">
        <v>15</v>
      </c>
      <c r="F24" s="73" t="s">
        <v>128</v>
      </c>
      <c r="G24" s="73" t="s">
        <v>131</v>
      </c>
      <c r="H24" s="74">
        <v>546</v>
      </c>
      <c r="I24" s="74">
        <v>571</v>
      </c>
      <c r="J24" s="74">
        <v>555</v>
      </c>
      <c r="K24" s="74">
        <v>1443</v>
      </c>
    </row>
    <row r="25" spans="1:11" ht="18" x14ac:dyDescent="0.35">
      <c r="A25" s="73" t="s">
        <v>118</v>
      </c>
      <c r="B25" s="72">
        <v>19</v>
      </c>
      <c r="C25" s="75" t="s">
        <v>69</v>
      </c>
      <c r="D25" s="75">
        <v>26</v>
      </c>
      <c r="E25" s="74">
        <v>150</v>
      </c>
      <c r="F25" s="73" t="s">
        <v>128</v>
      </c>
      <c r="G25" s="73" t="s">
        <v>131</v>
      </c>
      <c r="H25" s="74">
        <v>551</v>
      </c>
      <c r="I25" s="74">
        <v>587</v>
      </c>
      <c r="J25" s="74">
        <v>847</v>
      </c>
      <c r="K25" s="74">
        <v>1202</v>
      </c>
    </row>
    <row r="26" spans="1:11" ht="18" x14ac:dyDescent="0.35">
      <c r="A26" s="73" t="s">
        <v>118</v>
      </c>
      <c r="B26" s="72">
        <v>19</v>
      </c>
      <c r="C26" s="75" t="s">
        <v>68</v>
      </c>
      <c r="D26" s="75">
        <v>34</v>
      </c>
      <c r="E26" s="74">
        <v>15</v>
      </c>
      <c r="F26" s="73" t="s">
        <v>128</v>
      </c>
      <c r="G26" s="73" t="s">
        <v>131</v>
      </c>
      <c r="H26" s="74">
        <v>532</v>
      </c>
      <c r="I26" s="74">
        <v>609</v>
      </c>
      <c r="J26" s="74">
        <v>612</v>
      </c>
      <c r="K26" s="74">
        <v>716</v>
      </c>
    </row>
    <row r="27" spans="1:11" ht="18" x14ac:dyDescent="0.35">
      <c r="A27" s="73" t="s">
        <v>118</v>
      </c>
      <c r="B27" s="72">
        <v>19</v>
      </c>
      <c r="C27" s="74" t="s">
        <v>67</v>
      </c>
      <c r="D27" s="74">
        <v>34</v>
      </c>
      <c r="E27" s="74">
        <v>150</v>
      </c>
      <c r="F27" s="73" t="s">
        <v>128</v>
      </c>
      <c r="G27" s="73" t="s">
        <v>131</v>
      </c>
      <c r="H27" s="74">
        <v>547</v>
      </c>
      <c r="I27" s="74">
        <v>551</v>
      </c>
      <c r="J27" s="74">
        <v>660</v>
      </c>
      <c r="K27" s="74">
        <v>1427</v>
      </c>
    </row>
    <row r="28" spans="1:11" ht="18" x14ac:dyDescent="0.35">
      <c r="A28" s="73" t="s">
        <v>118</v>
      </c>
      <c r="B28" s="72">
        <v>19</v>
      </c>
      <c r="C28" s="74" t="s">
        <v>66</v>
      </c>
      <c r="D28" s="74">
        <v>13</v>
      </c>
      <c r="E28" s="74">
        <v>15</v>
      </c>
      <c r="F28" s="73" t="s">
        <v>127</v>
      </c>
      <c r="G28" s="73" t="s">
        <v>131</v>
      </c>
      <c r="H28" s="74">
        <v>538</v>
      </c>
      <c r="I28" s="74">
        <v>564</v>
      </c>
      <c r="J28" s="74">
        <v>600</v>
      </c>
      <c r="K28" s="74">
        <v>849</v>
      </c>
    </row>
    <row r="29" spans="1:11" ht="18" x14ac:dyDescent="0.35">
      <c r="A29" s="73" t="s">
        <v>118</v>
      </c>
      <c r="B29" s="72">
        <v>19</v>
      </c>
      <c r="C29" s="74" t="s">
        <v>65</v>
      </c>
      <c r="D29" s="74">
        <v>13</v>
      </c>
      <c r="E29" s="74">
        <v>150</v>
      </c>
      <c r="F29" s="73" t="s">
        <v>127</v>
      </c>
      <c r="G29" s="73" t="s">
        <v>131</v>
      </c>
      <c r="H29" s="74">
        <v>554</v>
      </c>
      <c r="I29" s="74">
        <v>649</v>
      </c>
      <c r="J29" s="74">
        <v>685</v>
      </c>
      <c r="K29" s="74">
        <v>734</v>
      </c>
    </row>
    <row r="30" spans="1:11" ht="18" x14ac:dyDescent="0.35">
      <c r="A30" s="73" t="s">
        <v>118</v>
      </c>
      <c r="B30" s="72">
        <v>19</v>
      </c>
      <c r="C30" s="74" t="s">
        <v>64</v>
      </c>
      <c r="D30" s="74">
        <v>52</v>
      </c>
      <c r="E30" s="74">
        <v>15</v>
      </c>
      <c r="F30" s="73" t="s">
        <v>129</v>
      </c>
      <c r="G30" s="73" t="s">
        <v>132</v>
      </c>
      <c r="H30" s="74">
        <v>529</v>
      </c>
      <c r="I30" s="74">
        <v>611</v>
      </c>
      <c r="J30" s="74">
        <v>651</v>
      </c>
      <c r="K30" s="74">
        <v>1820</v>
      </c>
    </row>
    <row r="31" spans="1:11" ht="18" x14ac:dyDescent="0.35">
      <c r="A31" s="73" t="s">
        <v>118</v>
      </c>
      <c r="B31" s="72">
        <v>19</v>
      </c>
      <c r="C31" s="74" t="s">
        <v>63</v>
      </c>
      <c r="D31" s="74">
        <v>52</v>
      </c>
      <c r="E31" s="74">
        <v>150</v>
      </c>
      <c r="F31" s="73" t="s">
        <v>129</v>
      </c>
      <c r="G31" s="73" t="s">
        <v>132</v>
      </c>
      <c r="H31" s="74">
        <v>535</v>
      </c>
      <c r="I31" s="74">
        <v>546</v>
      </c>
      <c r="J31" s="74">
        <v>670</v>
      </c>
      <c r="K31" s="74">
        <v>1342</v>
      </c>
    </row>
    <row r="32" spans="1:11" ht="18" x14ac:dyDescent="0.35">
      <c r="A32" s="73" t="s">
        <v>121</v>
      </c>
      <c r="B32" s="72">
        <v>43</v>
      </c>
      <c r="C32" s="74" t="s">
        <v>71</v>
      </c>
      <c r="D32" s="74">
        <v>11</v>
      </c>
      <c r="E32" s="74">
        <v>15</v>
      </c>
      <c r="F32" s="73" t="s">
        <v>128</v>
      </c>
      <c r="G32" s="73" t="s">
        <v>131</v>
      </c>
      <c r="H32" s="74">
        <v>497</v>
      </c>
      <c r="I32" s="74">
        <v>584</v>
      </c>
      <c r="J32" s="74">
        <v>674</v>
      </c>
      <c r="K32" s="74">
        <v>618</v>
      </c>
    </row>
    <row r="33" spans="1:11" ht="18" x14ac:dyDescent="0.35">
      <c r="A33" s="73" t="s">
        <v>121</v>
      </c>
      <c r="B33" s="72">
        <v>43</v>
      </c>
      <c r="C33" s="74" t="s">
        <v>70</v>
      </c>
      <c r="D33" s="74">
        <v>11</v>
      </c>
      <c r="E33" s="74">
        <v>150</v>
      </c>
      <c r="F33" s="73" t="s">
        <v>128</v>
      </c>
      <c r="G33" s="73" t="s">
        <v>131</v>
      </c>
      <c r="H33" s="74">
        <v>501</v>
      </c>
      <c r="I33" s="74">
        <v>656</v>
      </c>
      <c r="J33" s="74">
        <v>617</v>
      </c>
      <c r="K33" s="74">
        <v>2577</v>
      </c>
    </row>
    <row r="34" spans="1:11" ht="18" x14ac:dyDescent="0.35">
      <c r="A34" s="73" t="s">
        <v>121</v>
      </c>
      <c r="B34" s="72">
        <v>43</v>
      </c>
      <c r="C34" s="74" t="s">
        <v>7</v>
      </c>
      <c r="D34" s="74">
        <v>26</v>
      </c>
      <c r="E34" s="74">
        <v>15</v>
      </c>
      <c r="F34" s="73" t="s">
        <v>128</v>
      </c>
      <c r="G34" s="73" t="s">
        <v>131</v>
      </c>
      <c r="H34" s="74">
        <v>471</v>
      </c>
      <c r="I34" s="74">
        <v>591</v>
      </c>
      <c r="J34" s="74">
        <v>566</v>
      </c>
      <c r="K34" s="74">
        <v>2443</v>
      </c>
    </row>
    <row r="35" spans="1:11" ht="18" x14ac:dyDescent="0.35">
      <c r="A35" s="73" t="s">
        <v>121</v>
      </c>
      <c r="B35" s="72">
        <v>43</v>
      </c>
      <c r="C35" s="74" t="s">
        <v>69</v>
      </c>
      <c r="D35" s="74">
        <v>26</v>
      </c>
      <c r="E35" s="74">
        <v>150</v>
      </c>
      <c r="F35" s="73" t="s">
        <v>128</v>
      </c>
      <c r="G35" s="73" t="s">
        <v>131</v>
      </c>
      <c r="H35" s="74">
        <v>488</v>
      </c>
      <c r="I35" s="74">
        <v>575</v>
      </c>
      <c r="J35" s="74">
        <v>766</v>
      </c>
      <c r="K35" s="74">
        <v>2310</v>
      </c>
    </row>
    <row r="36" spans="1:11" ht="18" x14ac:dyDescent="0.35">
      <c r="A36" s="73" t="s">
        <v>121</v>
      </c>
      <c r="B36" s="72">
        <v>43</v>
      </c>
      <c r="C36" s="74" t="s">
        <v>68</v>
      </c>
      <c r="D36" s="74">
        <v>34</v>
      </c>
      <c r="E36" s="74">
        <v>15</v>
      </c>
      <c r="F36" s="73" t="s">
        <v>128</v>
      </c>
      <c r="G36" s="73" t="s">
        <v>131</v>
      </c>
      <c r="H36" s="74">
        <v>464</v>
      </c>
      <c r="I36" s="74">
        <v>610</v>
      </c>
      <c r="J36" s="74">
        <v>585</v>
      </c>
      <c r="K36" s="74">
        <v>650</v>
      </c>
    </row>
    <row r="37" spans="1:11" ht="18" x14ac:dyDescent="0.35">
      <c r="A37" s="73" t="s">
        <v>121</v>
      </c>
      <c r="B37" s="72">
        <v>43</v>
      </c>
      <c r="C37" s="74" t="s">
        <v>67</v>
      </c>
      <c r="D37" s="74">
        <v>34</v>
      </c>
      <c r="E37" s="74">
        <v>150</v>
      </c>
      <c r="F37" s="73" t="s">
        <v>128</v>
      </c>
      <c r="G37" s="73" t="s">
        <v>131</v>
      </c>
      <c r="H37" s="75">
        <v>613</v>
      </c>
      <c r="I37" s="74">
        <v>600</v>
      </c>
      <c r="J37" s="74">
        <v>633</v>
      </c>
      <c r="K37" s="74">
        <v>1594</v>
      </c>
    </row>
    <row r="38" spans="1:11" ht="18" x14ac:dyDescent="0.35">
      <c r="A38" s="73" t="s">
        <v>121</v>
      </c>
      <c r="B38" s="72">
        <v>43</v>
      </c>
      <c r="C38" s="74" t="s">
        <v>66</v>
      </c>
      <c r="D38" s="74">
        <v>13</v>
      </c>
      <c r="E38" s="74">
        <v>15</v>
      </c>
      <c r="F38" s="73" t="s">
        <v>127</v>
      </c>
      <c r="G38" s="73" t="s">
        <v>131</v>
      </c>
      <c r="H38" s="74">
        <v>525</v>
      </c>
      <c r="I38" s="74">
        <v>590</v>
      </c>
      <c r="J38" s="74">
        <v>582</v>
      </c>
      <c r="K38" s="74">
        <v>859</v>
      </c>
    </row>
    <row r="39" spans="1:11" ht="18" x14ac:dyDescent="0.35">
      <c r="A39" s="73" t="s">
        <v>121</v>
      </c>
      <c r="B39" s="72">
        <v>43</v>
      </c>
      <c r="C39" s="74" t="s">
        <v>65</v>
      </c>
      <c r="D39" s="74">
        <v>13</v>
      </c>
      <c r="E39" s="74">
        <v>150</v>
      </c>
      <c r="F39" s="73" t="s">
        <v>127</v>
      </c>
      <c r="G39" s="73" t="s">
        <v>131</v>
      </c>
      <c r="H39" s="74">
        <v>580</v>
      </c>
      <c r="I39" s="74">
        <v>620</v>
      </c>
      <c r="J39" s="74">
        <v>663</v>
      </c>
      <c r="K39" s="74">
        <v>778</v>
      </c>
    </row>
    <row r="40" spans="1:11" ht="18" x14ac:dyDescent="0.35">
      <c r="A40" s="73" t="s">
        <v>121</v>
      </c>
      <c r="B40" s="72">
        <v>43</v>
      </c>
      <c r="C40" s="74" t="s">
        <v>64</v>
      </c>
      <c r="D40" s="74">
        <v>52</v>
      </c>
      <c r="E40" s="74">
        <v>15</v>
      </c>
      <c r="F40" s="73" t="s">
        <v>129</v>
      </c>
      <c r="G40" s="73" t="s">
        <v>132</v>
      </c>
      <c r="H40" s="74">
        <v>531</v>
      </c>
      <c r="I40" s="74">
        <v>609</v>
      </c>
      <c r="J40" s="74">
        <v>619</v>
      </c>
      <c r="K40" s="74">
        <v>2596</v>
      </c>
    </row>
    <row r="41" spans="1:11" ht="18" x14ac:dyDescent="0.35">
      <c r="A41" s="73" t="s">
        <v>121</v>
      </c>
      <c r="B41" s="72">
        <v>43</v>
      </c>
      <c r="C41" s="74" t="s">
        <v>63</v>
      </c>
      <c r="D41" s="74">
        <v>52</v>
      </c>
      <c r="E41" s="74">
        <v>150</v>
      </c>
      <c r="F41" s="73" t="s">
        <v>129</v>
      </c>
      <c r="G41" s="73" t="s">
        <v>132</v>
      </c>
      <c r="H41" s="76">
        <v>576</v>
      </c>
      <c r="I41" s="74">
        <v>558</v>
      </c>
      <c r="J41" s="74">
        <v>658</v>
      </c>
      <c r="K41" s="74">
        <v>1340</v>
      </c>
    </row>
    <row r="42" spans="1:11" ht="18" x14ac:dyDescent="0.35">
      <c r="A42" s="73" t="s">
        <v>122</v>
      </c>
      <c r="B42" s="72">
        <v>67</v>
      </c>
      <c r="C42" s="74" t="s">
        <v>71</v>
      </c>
      <c r="D42" s="74">
        <v>11</v>
      </c>
      <c r="E42" s="74">
        <v>15</v>
      </c>
      <c r="F42" s="73" t="s">
        <v>128</v>
      </c>
      <c r="G42" s="73" t="s">
        <v>131</v>
      </c>
      <c r="H42" s="75">
        <v>662</v>
      </c>
      <c r="I42" s="74">
        <v>692</v>
      </c>
      <c r="J42" s="74">
        <v>711</v>
      </c>
      <c r="K42" s="74">
        <v>683</v>
      </c>
    </row>
    <row r="43" spans="1:11" ht="18" x14ac:dyDescent="0.35">
      <c r="A43" s="73" t="s">
        <v>122</v>
      </c>
      <c r="B43" s="72">
        <v>67</v>
      </c>
      <c r="C43" s="74" t="s">
        <v>70</v>
      </c>
      <c r="D43" s="74">
        <v>11</v>
      </c>
      <c r="E43" s="74">
        <v>150</v>
      </c>
      <c r="F43" s="73" t="s">
        <v>128</v>
      </c>
      <c r="G43" s="73" t="s">
        <v>131</v>
      </c>
      <c r="H43" s="74">
        <v>567</v>
      </c>
      <c r="I43" s="74">
        <v>716</v>
      </c>
      <c r="J43" s="74">
        <v>756</v>
      </c>
      <c r="K43" s="74">
        <v>3960</v>
      </c>
    </row>
    <row r="44" spans="1:11" ht="18" x14ac:dyDescent="0.35">
      <c r="A44" s="73" t="s">
        <v>122</v>
      </c>
      <c r="B44" s="72">
        <v>67</v>
      </c>
      <c r="C44" s="74" t="s">
        <v>7</v>
      </c>
      <c r="D44" s="74">
        <v>26</v>
      </c>
      <c r="E44" s="74">
        <v>15</v>
      </c>
      <c r="F44" s="73" t="s">
        <v>128</v>
      </c>
      <c r="G44" s="73" t="s">
        <v>131</v>
      </c>
      <c r="H44" s="75">
        <v>616</v>
      </c>
      <c r="I44" s="74">
        <v>578</v>
      </c>
      <c r="J44" s="74">
        <v>573</v>
      </c>
      <c r="K44" s="74">
        <v>2172</v>
      </c>
    </row>
    <row r="45" spans="1:11" ht="18" x14ac:dyDescent="0.35">
      <c r="A45" s="73" t="s">
        <v>122</v>
      </c>
      <c r="B45" s="72">
        <v>67</v>
      </c>
      <c r="C45" s="74" t="s">
        <v>69</v>
      </c>
      <c r="D45" s="74">
        <v>26</v>
      </c>
      <c r="E45" s="74">
        <v>150</v>
      </c>
      <c r="F45" s="73" t="s">
        <v>128</v>
      </c>
      <c r="G45" s="73" t="s">
        <v>131</v>
      </c>
      <c r="H45" s="75">
        <v>533</v>
      </c>
      <c r="I45" s="74">
        <v>676</v>
      </c>
      <c r="J45" s="74">
        <v>800</v>
      </c>
      <c r="K45" s="74">
        <v>5300</v>
      </c>
    </row>
    <row r="46" spans="1:11" ht="18" x14ac:dyDescent="0.35">
      <c r="A46" s="73" t="s">
        <v>122</v>
      </c>
      <c r="B46" s="72">
        <v>67</v>
      </c>
      <c r="C46" s="74" t="s">
        <v>68</v>
      </c>
      <c r="D46" s="74">
        <v>34</v>
      </c>
      <c r="E46" s="74">
        <v>15</v>
      </c>
      <c r="F46" s="73" t="s">
        <v>128</v>
      </c>
      <c r="G46" s="73" t="s">
        <v>131</v>
      </c>
      <c r="H46" s="75">
        <v>668</v>
      </c>
      <c r="I46" s="74">
        <v>663</v>
      </c>
      <c r="J46" s="74">
        <v>636</v>
      </c>
      <c r="K46" s="74">
        <v>653</v>
      </c>
    </row>
    <row r="47" spans="1:11" ht="18" x14ac:dyDescent="0.35">
      <c r="A47" s="73" t="s">
        <v>122</v>
      </c>
      <c r="B47" s="72">
        <v>67</v>
      </c>
      <c r="C47" s="74" t="s">
        <v>67</v>
      </c>
      <c r="D47" s="74">
        <v>34</v>
      </c>
      <c r="E47" s="74">
        <v>150</v>
      </c>
      <c r="F47" s="73" t="s">
        <v>128</v>
      </c>
      <c r="G47" s="73" t="s">
        <v>131</v>
      </c>
      <c r="H47" s="75">
        <v>603</v>
      </c>
      <c r="I47" s="74">
        <v>743</v>
      </c>
      <c r="J47" s="74">
        <v>652</v>
      </c>
      <c r="K47" s="74">
        <v>1389</v>
      </c>
    </row>
    <row r="48" spans="1:11" ht="18" x14ac:dyDescent="0.35">
      <c r="A48" s="73" t="s">
        <v>122</v>
      </c>
      <c r="B48" s="72">
        <v>67</v>
      </c>
      <c r="C48" s="74" t="s">
        <v>66</v>
      </c>
      <c r="D48" s="74">
        <v>13</v>
      </c>
      <c r="E48" s="74">
        <v>15</v>
      </c>
      <c r="F48" s="73" t="s">
        <v>127</v>
      </c>
      <c r="G48" s="73" t="s">
        <v>131</v>
      </c>
      <c r="H48" s="74">
        <v>550</v>
      </c>
      <c r="I48" s="74">
        <v>584</v>
      </c>
      <c r="J48" s="74">
        <v>596</v>
      </c>
      <c r="K48" s="74">
        <v>849</v>
      </c>
    </row>
    <row r="49" spans="1:11" ht="18" x14ac:dyDescent="0.35">
      <c r="A49" s="73" t="s">
        <v>122</v>
      </c>
      <c r="B49" s="72">
        <v>67</v>
      </c>
      <c r="C49" s="74" t="s">
        <v>65</v>
      </c>
      <c r="D49" s="74">
        <v>13</v>
      </c>
      <c r="E49" s="74">
        <v>150</v>
      </c>
      <c r="F49" s="73" t="s">
        <v>127</v>
      </c>
      <c r="G49" s="73" t="s">
        <v>131</v>
      </c>
      <c r="H49" s="75">
        <v>623</v>
      </c>
      <c r="I49" s="74">
        <v>618</v>
      </c>
      <c r="J49" s="74">
        <v>744</v>
      </c>
      <c r="K49" s="74">
        <v>771</v>
      </c>
    </row>
    <row r="50" spans="1:11" ht="18" x14ac:dyDescent="0.35">
      <c r="A50" s="73" t="s">
        <v>122</v>
      </c>
      <c r="B50" s="72">
        <v>67</v>
      </c>
      <c r="C50" s="74" t="s">
        <v>64</v>
      </c>
      <c r="D50" s="74">
        <v>52</v>
      </c>
      <c r="E50" s="74">
        <v>15</v>
      </c>
      <c r="F50" s="73" t="s">
        <v>129</v>
      </c>
      <c r="G50" s="73" t="s">
        <v>132</v>
      </c>
      <c r="H50" s="75">
        <v>687</v>
      </c>
      <c r="I50" s="74">
        <v>607</v>
      </c>
      <c r="J50" s="74">
        <v>690</v>
      </c>
      <c r="K50" s="74">
        <v>2290</v>
      </c>
    </row>
    <row r="51" spans="1:11" ht="18" x14ac:dyDescent="0.35">
      <c r="A51" s="73" t="s">
        <v>122</v>
      </c>
      <c r="B51" s="72">
        <v>67</v>
      </c>
      <c r="C51" s="74" t="s">
        <v>63</v>
      </c>
      <c r="D51" s="74">
        <v>52</v>
      </c>
      <c r="E51" s="74">
        <v>150</v>
      </c>
      <c r="F51" s="73" t="s">
        <v>129</v>
      </c>
      <c r="G51" s="73" t="s">
        <v>132</v>
      </c>
      <c r="H51" s="75">
        <v>711</v>
      </c>
      <c r="I51" s="74">
        <v>671</v>
      </c>
      <c r="J51" s="74">
        <v>637</v>
      </c>
      <c r="K51" s="74">
        <v>1190</v>
      </c>
    </row>
    <row r="52" spans="1:11" ht="18" x14ac:dyDescent="0.35">
      <c r="A52" s="73" t="s">
        <v>123</v>
      </c>
      <c r="B52" s="72">
        <v>95</v>
      </c>
      <c r="C52" s="74" t="s">
        <v>71</v>
      </c>
      <c r="D52" s="74">
        <v>11</v>
      </c>
      <c r="E52" s="74">
        <v>15</v>
      </c>
      <c r="F52" s="73" t="s">
        <v>128</v>
      </c>
      <c r="G52" s="73" t="s">
        <v>131</v>
      </c>
      <c r="H52" s="74">
        <v>583</v>
      </c>
      <c r="I52" s="74">
        <v>653</v>
      </c>
      <c r="J52" s="74">
        <v>631</v>
      </c>
      <c r="K52" s="74">
        <v>625</v>
      </c>
    </row>
    <row r="53" spans="1:11" ht="18" x14ac:dyDescent="0.35">
      <c r="A53" s="73" t="s">
        <v>123</v>
      </c>
      <c r="B53" s="72">
        <v>95</v>
      </c>
      <c r="C53" s="74" t="s">
        <v>70</v>
      </c>
      <c r="D53" s="74">
        <v>11</v>
      </c>
      <c r="E53" s="74">
        <v>150</v>
      </c>
      <c r="F53" s="73" t="s">
        <v>128</v>
      </c>
      <c r="G53" s="73" t="s">
        <v>131</v>
      </c>
      <c r="H53" s="75">
        <v>782</v>
      </c>
      <c r="I53" s="74">
        <v>764</v>
      </c>
      <c r="J53" s="74">
        <v>677</v>
      </c>
      <c r="K53" s="74">
        <v>7090</v>
      </c>
    </row>
    <row r="54" spans="1:11" ht="18" x14ac:dyDescent="0.35">
      <c r="A54" s="73" t="s">
        <v>123</v>
      </c>
      <c r="B54" s="72">
        <v>95</v>
      </c>
      <c r="C54" s="74" t="s">
        <v>7</v>
      </c>
      <c r="D54" s="74">
        <v>26</v>
      </c>
      <c r="E54" s="74">
        <v>15</v>
      </c>
      <c r="F54" s="73" t="s">
        <v>128</v>
      </c>
      <c r="G54" s="73" t="s">
        <v>131</v>
      </c>
      <c r="H54" s="74">
        <v>541</v>
      </c>
      <c r="I54" s="74">
        <v>563</v>
      </c>
      <c r="J54" s="74">
        <v>545</v>
      </c>
      <c r="K54" s="74">
        <v>1620</v>
      </c>
    </row>
    <row r="55" spans="1:11" ht="18" x14ac:dyDescent="0.35">
      <c r="A55" s="73" t="s">
        <v>123</v>
      </c>
      <c r="B55" s="72">
        <v>95</v>
      </c>
      <c r="C55" s="74" t="s">
        <v>69</v>
      </c>
      <c r="D55" s="74">
        <v>26</v>
      </c>
      <c r="E55" s="74">
        <v>150</v>
      </c>
      <c r="F55" s="73" t="s">
        <v>128</v>
      </c>
      <c r="G55" s="73" t="s">
        <v>131</v>
      </c>
      <c r="H55" s="74">
        <v>597</v>
      </c>
      <c r="I55" s="74">
        <v>594</v>
      </c>
      <c r="J55" s="74">
        <v>623</v>
      </c>
      <c r="K55" s="74">
        <v>7337</v>
      </c>
    </row>
    <row r="56" spans="1:11" ht="18" x14ac:dyDescent="0.35">
      <c r="A56" s="73" t="s">
        <v>123</v>
      </c>
      <c r="B56" s="72">
        <v>95</v>
      </c>
      <c r="C56" s="74" t="s">
        <v>68</v>
      </c>
      <c r="D56" s="74">
        <v>34</v>
      </c>
      <c r="E56" s="74">
        <v>15</v>
      </c>
      <c r="F56" s="73" t="s">
        <v>128</v>
      </c>
      <c r="G56" s="73" t="s">
        <v>131</v>
      </c>
      <c r="H56" s="74">
        <v>592</v>
      </c>
      <c r="I56" s="74">
        <v>617</v>
      </c>
      <c r="J56" s="74">
        <v>609</v>
      </c>
      <c r="K56" s="74">
        <v>607</v>
      </c>
    </row>
    <row r="57" spans="1:11" ht="18" x14ac:dyDescent="0.35">
      <c r="A57" s="73" t="s">
        <v>123</v>
      </c>
      <c r="B57" s="72">
        <v>95</v>
      </c>
      <c r="C57" s="74" t="s">
        <v>67</v>
      </c>
      <c r="D57" s="74">
        <v>34</v>
      </c>
      <c r="E57" s="74">
        <v>150</v>
      </c>
      <c r="F57" s="73" t="s">
        <v>128</v>
      </c>
      <c r="G57" s="73" t="s">
        <v>131</v>
      </c>
      <c r="H57" s="74">
        <v>607</v>
      </c>
      <c r="I57" s="74">
        <v>687</v>
      </c>
      <c r="J57" s="74">
        <v>602</v>
      </c>
      <c r="K57" s="74">
        <v>1130</v>
      </c>
    </row>
    <row r="58" spans="1:11" ht="18" x14ac:dyDescent="0.35">
      <c r="A58" s="73" t="s">
        <v>123</v>
      </c>
      <c r="B58" s="72">
        <v>95</v>
      </c>
      <c r="C58" s="74" t="s">
        <v>66</v>
      </c>
      <c r="D58" s="74">
        <v>13</v>
      </c>
      <c r="E58" s="74">
        <v>15</v>
      </c>
      <c r="F58" s="73" t="s">
        <v>127</v>
      </c>
      <c r="G58" s="73" t="s">
        <v>131</v>
      </c>
      <c r="H58" s="74">
        <v>541</v>
      </c>
      <c r="I58" s="74">
        <v>590</v>
      </c>
      <c r="J58" s="74">
        <v>560</v>
      </c>
      <c r="K58" s="74">
        <v>792</v>
      </c>
    </row>
    <row r="59" spans="1:11" ht="18" x14ac:dyDescent="0.35">
      <c r="A59" s="73" t="s">
        <v>123</v>
      </c>
      <c r="B59" s="72">
        <v>95</v>
      </c>
      <c r="C59" s="74" t="s">
        <v>65</v>
      </c>
      <c r="D59" s="74">
        <v>13</v>
      </c>
      <c r="E59" s="74">
        <v>150</v>
      </c>
      <c r="F59" s="73" t="s">
        <v>127</v>
      </c>
      <c r="G59" s="73" t="s">
        <v>131</v>
      </c>
      <c r="H59" s="74">
        <v>563</v>
      </c>
      <c r="I59" s="74">
        <v>515</v>
      </c>
      <c r="J59" s="74">
        <v>667</v>
      </c>
      <c r="K59" s="74">
        <v>692</v>
      </c>
    </row>
    <row r="60" spans="1:11" ht="18" x14ac:dyDescent="0.35">
      <c r="A60" s="73" t="s">
        <v>123</v>
      </c>
      <c r="B60" s="72">
        <v>95</v>
      </c>
      <c r="C60" s="74" t="s">
        <v>64</v>
      </c>
      <c r="D60" s="74">
        <v>52</v>
      </c>
      <c r="E60" s="74">
        <v>15</v>
      </c>
      <c r="F60" s="73" t="s">
        <v>129</v>
      </c>
      <c r="G60" s="73" t="s">
        <v>132</v>
      </c>
      <c r="H60" s="75">
        <v>643</v>
      </c>
      <c r="I60" s="74">
        <v>557</v>
      </c>
      <c r="J60" s="74">
        <v>628</v>
      </c>
      <c r="K60" s="74">
        <v>1664</v>
      </c>
    </row>
    <row r="61" spans="1:11" ht="18" x14ac:dyDescent="0.35">
      <c r="A61" s="73" t="s">
        <v>123</v>
      </c>
      <c r="B61" s="72">
        <v>95</v>
      </c>
      <c r="C61" s="74" t="s">
        <v>63</v>
      </c>
      <c r="D61" s="74">
        <v>52</v>
      </c>
      <c r="E61" s="74">
        <v>150</v>
      </c>
      <c r="F61" s="73" t="s">
        <v>129</v>
      </c>
      <c r="G61" s="73" t="s">
        <v>132</v>
      </c>
      <c r="H61" s="74">
        <v>582</v>
      </c>
      <c r="I61" s="74">
        <v>625</v>
      </c>
      <c r="J61" s="74">
        <v>587</v>
      </c>
      <c r="K61" s="74">
        <v>934</v>
      </c>
    </row>
    <row r="62" spans="1:11" ht="18" x14ac:dyDescent="0.35">
      <c r="A62" s="73" t="s">
        <v>125</v>
      </c>
      <c r="B62" s="72">
        <v>139</v>
      </c>
      <c r="C62" s="74" t="s">
        <v>71</v>
      </c>
      <c r="D62" s="74">
        <v>11</v>
      </c>
      <c r="E62" s="74">
        <v>15</v>
      </c>
      <c r="F62" s="73" t="s">
        <v>128</v>
      </c>
      <c r="G62" s="73" t="s">
        <v>131</v>
      </c>
      <c r="H62" s="74">
        <v>532</v>
      </c>
      <c r="I62" s="74">
        <v>553</v>
      </c>
      <c r="J62" s="74">
        <v>575</v>
      </c>
      <c r="K62" s="74">
        <v>595</v>
      </c>
    </row>
    <row r="63" spans="1:11" ht="18" x14ac:dyDescent="0.35">
      <c r="A63" s="73" t="s">
        <v>125</v>
      </c>
      <c r="B63" s="72">
        <v>139</v>
      </c>
      <c r="C63" s="74" t="s">
        <v>70</v>
      </c>
      <c r="D63" s="74">
        <v>11</v>
      </c>
      <c r="E63" s="74">
        <v>150</v>
      </c>
      <c r="F63" s="73" t="s">
        <v>128</v>
      </c>
      <c r="G63" s="73" t="s">
        <v>131</v>
      </c>
      <c r="H63" s="74">
        <v>598</v>
      </c>
      <c r="I63" s="74">
        <v>613</v>
      </c>
      <c r="J63" s="74">
        <v>629</v>
      </c>
      <c r="K63" s="74">
        <v>8480</v>
      </c>
    </row>
    <row r="64" spans="1:11" ht="18" x14ac:dyDescent="0.35">
      <c r="A64" s="73" t="s">
        <v>125</v>
      </c>
      <c r="B64" s="72">
        <v>139</v>
      </c>
      <c r="C64" s="74" t="s">
        <v>7</v>
      </c>
      <c r="D64" s="74">
        <v>26</v>
      </c>
      <c r="E64" s="74">
        <v>15</v>
      </c>
      <c r="F64" s="73" t="s">
        <v>128</v>
      </c>
      <c r="G64" s="73" t="s">
        <v>131</v>
      </c>
      <c r="H64" s="75">
        <v>1042</v>
      </c>
      <c r="I64" s="74">
        <v>500</v>
      </c>
      <c r="J64" s="74">
        <v>543</v>
      </c>
      <c r="K64" s="74">
        <v>1355</v>
      </c>
    </row>
    <row r="65" spans="1:11" ht="18" x14ac:dyDescent="0.35">
      <c r="A65" s="73" t="s">
        <v>125</v>
      </c>
      <c r="B65" s="72">
        <v>139</v>
      </c>
      <c r="C65" s="74" t="s">
        <v>69</v>
      </c>
      <c r="D65" s="74">
        <v>26</v>
      </c>
      <c r="E65" s="74">
        <v>150</v>
      </c>
      <c r="F65" s="73" t="s">
        <v>128</v>
      </c>
      <c r="G65" s="73" t="s">
        <v>131</v>
      </c>
      <c r="H65" s="74">
        <v>509</v>
      </c>
      <c r="I65" s="74">
        <v>599</v>
      </c>
      <c r="J65" s="74">
        <v>531</v>
      </c>
      <c r="K65" s="74">
        <v>7088</v>
      </c>
    </row>
    <row r="66" spans="1:11" ht="18" x14ac:dyDescent="0.35">
      <c r="A66" s="73" t="s">
        <v>125</v>
      </c>
      <c r="B66" s="72">
        <v>139</v>
      </c>
      <c r="C66" s="74" t="s">
        <v>68</v>
      </c>
      <c r="D66" s="74">
        <v>34</v>
      </c>
      <c r="E66" s="74">
        <v>15</v>
      </c>
      <c r="F66" s="73" t="s">
        <v>128</v>
      </c>
      <c r="G66" s="73" t="s">
        <v>131</v>
      </c>
      <c r="H66" s="74">
        <v>509</v>
      </c>
      <c r="I66" s="74">
        <v>594</v>
      </c>
      <c r="J66" s="74">
        <v>556</v>
      </c>
      <c r="K66" s="74">
        <v>823</v>
      </c>
    </row>
    <row r="67" spans="1:11" ht="18" x14ac:dyDescent="0.35">
      <c r="A67" s="73" t="s">
        <v>125</v>
      </c>
      <c r="B67" s="72">
        <v>139</v>
      </c>
      <c r="C67" s="74" t="s">
        <v>67</v>
      </c>
      <c r="D67" s="74">
        <v>34</v>
      </c>
      <c r="E67" s="74">
        <v>150</v>
      </c>
      <c r="F67" s="73" t="s">
        <v>128</v>
      </c>
      <c r="G67" s="73" t="s">
        <v>131</v>
      </c>
      <c r="H67" s="74">
        <v>537</v>
      </c>
      <c r="I67" s="74">
        <v>656</v>
      </c>
      <c r="J67" s="74">
        <v>538</v>
      </c>
      <c r="K67" s="74">
        <v>1024</v>
      </c>
    </row>
    <row r="68" spans="1:11" ht="18" x14ac:dyDescent="0.35">
      <c r="A68" s="73" t="s">
        <v>125</v>
      </c>
      <c r="B68" s="72">
        <v>139</v>
      </c>
      <c r="C68" s="74" t="s">
        <v>66</v>
      </c>
      <c r="D68" s="74">
        <v>13</v>
      </c>
      <c r="E68" s="74">
        <v>15</v>
      </c>
      <c r="F68" s="73" t="s">
        <v>127</v>
      </c>
      <c r="G68" s="73" t="s">
        <v>131</v>
      </c>
      <c r="H68" s="74">
        <v>472</v>
      </c>
      <c r="I68" s="74">
        <v>615</v>
      </c>
      <c r="J68" s="74">
        <v>478</v>
      </c>
      <c r="K68" s="74">
        <v>736</v>
      </c>
    </row>
    <row r="69" spans="1:11" ht="18" x14ac:dyDescent="0.35">
      <c r="A69" s="73" t="s">
        <v>125</v>
      </c>
      <c r="B69" s="72">
        <v>139</v>
      </c>
      <c r="C69" s="74" t="s">
        <v>65</v>
      </c>
      <c r="D69" s="74">
        <v>13</v>
      </c>
      <c r="E69" s="74">
        <v>150</v>
      </c>
      <c r="F69" s="73" t="s">
        <v>127</v>
      </c>
      <c r="G69" s="73" t="s">
        <v>131</v>
      </c>
      <c r="H69" s="74">
        <v>501</v>
      </c>
      <c r="I69" s="74">
        <v>482</v>
      </c>
      <c r="J69" s="74">
        <v>604</v>
      </c>
      <c r="K69" s="74">
        <v>645</v>
      </c>
    </row>
    <row r="70" spans="1:11" ht="18" x14ac:dyDescent="0.35">
      <c r="A70" s="73" t="s">
        <v>125</v>
      </c>
      <c r="B70" s="72">
        <v>139</v>
      </c>
      <c r="C70" s="74" t="s">
        <v>64</v>
      </c>
      <c r="D70" s="74">
        <v>52</v>
      </c>
      <c r="E70" s="74">
        <v>15</v>
      </c>
      <c r="F70" s="73" t="s">
        <v>129</v>
      </c>
      <c r="G70" s="73" t="s">
        <v>132</v>
      </c>
      <c r="H70" s="74">
        <v>676</v>
      </c>
      <c r="I70" s="74">
        <v>490</v>
      </c>
      <c r="J70" s="74">
        <v>520</v>
      </c>
      <c r="K70" s="74">
        <v>1267</v>
      </c>
    </row>
    <row r="71" spans="1:11" ht="18" x14ac:dyDescent="0.35">
      <c r="A71" s="73" t="s">
        <v>125</v>
      </c>
      <c r="B71" s="72">
        <v>139</v>
      </c>
      <c r="C71" s="74" t="s">
        <v>63</v>
      </c>
      <c r="D71" s="74">
        <v>52</v>
      </c>
      <c r="E71" s="74">
        <v>150</v>
      </c>
      <c r="F71" s="73" t="s">
        <v>129</v>
      </c>
      <c r="G71" s="73" t="s">
        <v>132</v>
      </c>
      <c r="H71" s="74">
        <v>555</v>
      </c>
      <c r="I71" s="74">
        <v>613</v>
      </c>
      <c r="J71" s="74">
        <v>594</v>
      </c>
      <c r="K71" s="74">
        <v>767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1"/>
  <sheetViews>
    <sheetView workbookViewId="0">
      <selection activeCell="G2" sqref="G2"/>
    </sheetView>
  </sheetViews>
  <sheetFormatPr defaultRowHeight="15.75" x14ac:dyDescent="0.25"/>
  <sheetData>
    <row r="1" spans="1:14" x14ac:dyDescent="0.25">
      <c r="A1" t="s">
        <v>45</v>
      </c>
      <c r="B1" t="s">
        <v>115</v>
      </c>
      <c r="C1" t="s">
        <v>13</v>
      </c>
      <c r="D1" t="s">
        <v>41</v>
      </c>
      <c r="E1" t="s">
        <v>90</v>
      </c>
      <c r="F1" t="s">
        <v>91</v>
      </c>
      <c r="G1" t="s">
        <v>138</v>
      </c>
      <c r="H1" t="s">
        <v>137</v>
      </c>
      <c r="I1" t="s">
        <v>140</v>
      </c>
      <c r="J1" t="s">
        <v>133</v>
      </c>
      <c r="K1" t="s">
        <v>134</v>
      </c>
      <c r="L1" t="s">
        <v>135</v>
      </c>
      <c r="M1" t="s">
        <v>143</v>
      </c>
      <c r="N1" t="s">
        <v>142</v>
      </c>
    </row>
    <row r="2" spans="1:14" x14ac:dyDescent="0.25">
      <c r="A2" t="s">
        <v>22</v>
      </c>
      <c r="B2">
        <v>2</v>
      </c>
      <c r="C2" t="s">
        <v>71</v>
      </c>
      <c r="D2">
        <v>11</v>
      </c>
      <c r="E2">
        <v>15</v>
      </c>
      <c r="F2" t="s">
        <v>72</v>
      </c>
      <c r="G2">
        <v>1.452E-2</v>
      </c>
      <c r="H2">
        <v>672</v>
      </c>
      <c r="I2">
        <v>4.9972608000000002E-3</v>
      </c>
      <c r="J2">
        <v>6.7199999999999996E-4</v>
      </c>
      <c r="K2">
        <v>1.5999999999999955E-5</v>
      </c>
      <c r="L2">
        <v>1.0330578512396693</v>
      </c>
      <c r="M2">
        <v>6.8181396267237126E-4</v>
      </c>
      <c r="N2">
        <v>1.5999999999999955E-5</v>
      </c>
    </row>
    <row r="3" spans="1:14" x14ac:dyDescent="0.25">
      <c r="A3" t="s">
        <v>22</v>
      </c>
      <c r="B3">
        <v>2</v>
      </c>
      <c r="C3" t="s">
        <v>70</v>
      </c>
      <c r="D3">
        <v>11</v>
      </c>
      <c r="E3">
        <v>150</v>
      </c>
      <c r="F3" t="s">
        <v>72</v>
      </c>
      <c r="G3">
        <v>1.2870000000000001E-2</v>
      </c>
      <c r="H3">
        <v>823</v>
      </c>
      <c r="I3">
        <v>6.1201571999999994E-3</v>
      </c>
      <c r="J3">
        <v>8.2299999999999995E-4</v>
      </c>
      <c r="K3">
        <v>3.749999999999999E-5</v>
      </c>
      <c r="L3">
        <v>1.1655011655011653</v>
      </c>
      <c r="M3">
        <v>1.8028734589894476E-3</v>
      </c>
      <c r="N3">
        <v>3.749999999999999E-5</v>
      </c>
    </row>
    <row r="4" spans="1:14" x14ac:dyDescent="0.25">
      <c r="A4" t="s">
        <v>22</v>
      </c>
      <c r="B4">
        <v>2</v>
      </c>
      <c r="C4" t="s">
        <v>66</v>
      </c>
      <c r="D4">
        <v>13</v>
      </c>
      <c r="E4">
        <v>15</v>
      </c>
      <c r="F4" t="s">
        <v>72</v>
      </c>
      <c r="G4">
        <v>1.13875E-2</v>
      </c>
      <c r="H4">
        <v>733</v>
      </c>
      <c r="I4">
        <v>5.4508812000000004E-3</v>
      </c>
      <c r="J4">
        <v>7.3300000000000004E-4</v>
      </c>
      <c r="K4">
        <v>4.3500000000000027E-5</v>
      </c>
      <c r="L4">
        <v>1.3172338090010975</v>
      </c>
      <c r="M4">
        <v>2.3635967898085869E-3</v>
      </c>
      <c r="N4">
        <v>4.3500000000000027E-5</v>
      </c>
    </row>
    <row r="5" spans="1:14" x14ac:dyDescent="0.25">
      <c r="A5" t="s">
        <v>22</v>
      </c>
      <c r="B5">
        <v>2</v>
      </c>
      <c r="C5" t="s">
        <v>65</v>
      </c>
      <c r="D5">
        <v>13</v>
      </c>
      <c r="E5">
        <v>150</v>
      </c>
      <c r="F5" t="s">
        <v>72</v>
      </c>
      <c r="G5">
        <v>1.7704999999999999E-2</v>
      </c>
      <c r="H5">
        <v>838</v>
      </c>
      <c r="I5">
        <v>6.2317032000000008E-3</v>
      </c>
      <c r="J5">
        <v>8.3799999999999999E-4</v>
      </c>
      <c r="K5">
        <v>4.8999999999999998E-5</v>
      </c>
      <c r="L5">
        <v>0.84721829991527819</v>
      </c>
      <c r="M5">
        <v>1.7124293919872212E-3</v>
      </c>
      <c r="N5">
        <v>4.8999999999999998E-5</v>
      </c>
    </row>
    <row r="6" spans="1:14" x14ac:dyDescent="0.25">
      <c r="A6" t="s">
        <v>22</v>
      </c>
      <c r="B6">
        <v>2</v>
      </c>
      <c r="C6" t="s">
        <v>7</v>
      </c>
      <c r="D6">
        <v>26</v>
      </c>
      <c r="E6">
        <v>15</v>
      </c>
      <c r="F6" t="s">
        <v>72</v>
      </c>
      <c r="G6">
        <v>1.5352500000000003E-2</v>
      </c>
      <c r="H6">
        <v>655</v>
      </c>
      <c r="I6">
        <v>4.8708420000000002E-3</v>
      </c>
      <c r="J6">
        <v>6.5499999999999998E-4</v>
      </c>
      <c r="K6">
        <v>1.6000000000000009E-5</v>
      </c>
      <c r="L6">
        <v>0.97703957010258891</v>
      </c>
      <c r="M6">
        <v>6.44842125908019E-4</v>
      </c>
      <c r="N6">
        <v>1.6000000000000009E-5</v>
      </c>
    </row>
    <row r="7" spans="1:14" x14ac:dyDescent="0.25">
      <c r="A7" t="s">
        <v>22</v>
      </c>
      <c r="B7">
        <v>2</v>
      </c>
      <c r="C7" t="s">
        <v>69</v>
      </c>
      <c r="D7">
        <v>26</v>
      </c>
      <c r="E7">
        <v>150</v>
      </c>
      <c r="F7" t="s">
        <v>72</v>
      </c>
      <c r="G7">
        <v>2.1547500000000001E-2</v>
      </c>
      <c r="H7">
        <v>820</v>
      </c>
      <c r="I7">
        <v>6.0978479999999995E-3</v>
      </c>
      <c r="J7">
        <v>8.1999999999999998E-4</v>
      </c>
      <c r="K7">
        <v>5.1500000000000005E-5</v>
      </c>
      <c r="L7">
        <v>0.69613644274277753</v>
      </c>
      <c r="M7">
        <v>1.4788457042787656E-3</v>
      </c>
      <c r="N7">
        <v>5.1500000000000005E-5</v>
      </c>
    </row>
    <row r="8" spans="1:14" x14ac:dyDescent="0.25">
      <c r="A8" t="s">
        <v>22</v>
      </c>
      <c r="B8">
        <v>2</v>
      </c>
      <c r="C8" t="s">
        <v>68</v>
      </c>
      <c r="D8">
        <v>34</v>
      </c>
      <c r="E8">
        <v>15</v>
      </c>
      <c r="F8" t="s">
        <v>72</v>
      </c>
      <c r="G8">
        <v>1.10525E-2</v>
      </c>
      <c r="H8">
        <v>802</v>
      </c>
      <c r="I8">
        <v>5.9639927999999998E-3</v>
      </c>
      <c r="J8">
        <v>8.0199999999999998E-4</v>
      </c>
      <c r="K8">
        <v>5.4000000000000012E-5</v>
      </c>
      <c r="L8">
        <v>1.3571590137977834</v>
      </c>
      <c r="M8">
        <v>3.023052996223448E-3</v>
      </c>
      <c r="N8">
        <v>5.4000000000000012E-5</v>
      </c>
    </row>
    <row r="9" spans="1:14" x14ac:dyDescent="0.25">
      <c r="A9" t="s">
        <v>22</v>
      </c>
      <c r="B9">
        <v>2</v>
      </c>
      <c r="C9" t="s">
        <v>67</v>
      </c>
      <c r="D9">
        <v>34</v>
      </c>
      <c r="E9">
        <v>150</v>
      </c>
      <c r="F9" t="s">
        <v>72</v>
      </c>
      <c r="G9">
        <v>1.0512499999999998E-2</v>
      </c>
      <c r="H9">
        <v>692</v>
      </c>
      <c r="I9">
        <v>5.1459888000000001E-3</v>
      </c>
      <c r="J9">
        <v>6.9200000000000002E-4</v>
      </c>
      <c r="K9">
        <v>4.500000000000001E-6</v>
      </c>
      <c r="L9">
        <v>1.4268727705112965</v>
      </c>
      <c r="M9">
        <v>2.6486161903099218E-4</v>
      </c>
      <c r="N9">
        <v>4.500000000000001E-6</v>
      </c>
    </row>
    <row r="10" spans="1:14" x14ac:dyDescent="0.25">
      <c r="A10" t="s">
        <v>22</v>
      </c>
      <c r="B10">
        <v>2</v>
      </c>
      <c r="C10" t="s">
        <v>64</v>
      </c>
      <c r="D10">
        <v>52</v>
      </c>
      <c r="E10">
        <v>15</v>
      </c>
      <c r="F10" t="s">
        <v>72</v>
      </c>
      <c r="G10">
        <v>1.0069999999999997E-2</v>
      </c>
      <c r="H10">
        <v>578</v>
      </c>
      <c r="I10">
        <v>4.2982391999999998E-3</v>
      </c>
      <c r="J10">
        <v>5.7799999999999995E-4</v>
      </c>
      <c r="K10">
        <v>9.4999999999999599E-6</v>
      </c>
      <c r="L10">
        <v>1.4895729890764651</v>
      </c>
      <c r="M10">
        <v>5.8372280294827943E-4</v>
      </c>
      <c r="N10">
        <v>9.4999999999999599E-6</v>
      </c>
    </row>
    <row r="11" spans="1:14" x14ac:dyDescent="0.25">
      <c r="A11" t="s">
        <v>22</v>
      </c>
      <c r="B11">
        <v>2</v>
      </c>
      <c r="C11" t="s">
        <v>63</v>
      </c>
      <c r="D11">
        <v>52</v>
      </c>
      <c r="E11">
        <v>150</v>
      </c>
      <c r="F11" t="s">
        <v>72</v>
      </c>
      <c r="G11">
        <v>1.5767500000000004E-2</v>
      </c>
      <c r="H11">
        <v>624</v>
      </c>
      <c r="I11">
        <v>4.6403136000000003E-3</v>
      </c>
      <c r="J11">
        <v>6.2399999999999999E-4</v>
      </c>
      <c r="K11">
        <v>1.4999999999999985E-5</v>
      </c>
      <c r="L11">
        <v>0.95132392579673353</v>
      </c>
      <c r="M11">
        <v>5.8862803658650184E-4</v>
      </c>
      <c r="N11">
        <v>1.4999999999999985E-5</v>
      </c>
    </row>
    <row r="12" spans="1:14" x14ac:dyDescent="0.25">
      <c r="A12" t="s">
        <v>22</v>
      </c>
      <c r="B12">
        <v>2</v>
      </c>
      <c r="C12" t="s">
        <v>71</v>
      </c>
      <c r="D12">
        <v>11</v>
      </c>
      <c r="E12">
        <v>15</v>
      </c>
      <c r="F12" t="s">
        <v>74</v>
      </c>
      <c r="G12">
        <v>1.452E-2</v>
      </c>
      <c r="H12">
        <v>534</v>
      </c>
      <c r="I12">
        <v>3.9710375999999995E-3</v>
      </c>
      <c r="J12">
        <v>5.3399999999999997E-4</v>
      </c>
      <c r="K12">
        <v>4.500000000000001E-6</v>
      </c>
      <c r="L12">
        <v>1.0330578512396693</v>
      </c>
      <c r="M12">
        <v>1.9176017700160499E-4</v>
      </c>
      <c r="N12">
        <v>4.500000000000001E-6</v>
      </c>
    </row>
    <row r="13" spans="1:14" x14ac:dyDescent="0.25">
      <c r="A13" t="s">
        <v>22</v>
      </c>
      <c r="B13">
        <v>2</v>
      </c>
      <c r="C13" t="s">
        <v>70</v>
      </c>
      <c r="D13">
        <v>11</v>
      </c>
      <c r="E13">
        <v>150</v>
      </c>
      <c r="F13" t="s">
        <v>74</v>
      </c>
      <c r="G13">
        <v>1.2870000000000001E-2</v>
      </c>
      <c r="H13">
        <v>464</v>
      </c>
      <c r="I13">
        <v>3.4504895999999999E-3</v>
      </c>
      <c r="J13">
        <v>4.64E-4</v>
      </c>
      <c r="K13">
        <v>-8.4999999999999898E-6</v>
      </c>
      <c r="L13">
        <v>1.1655011655011653</v>
      </c>
      <c r="M13">
        <v>-4.0865131737094105E-4</v>
      </c>
      <c r="N13">
        <v>-8.4999999999999898E-6</v>
      </c>
    </row>
    <row r="14" spans="1:14" x14ac:dyDescent="0.25">
      <c r="A14" t="s">
        <v>22</v>
      </c>
      <c r="B14">
        <v>2</v>
      </c>
      <c r="C14" t="s">
        <v>66</v>
      </c>
      <c r="D14">
        <v>13</v>
      </c>
      <c r="E14">
        <v>15</v>
      </c>
      <c r="F14" t="s">
        <v>74</v>
      </c>
      <c r="G14">
        <v>1.13875E-2</v>
      </c>
      <c r="H14">
        <v>516</v>
      </c>
      <c r="I14">
        <v>3.8371823999999994E-3</v>
      </c>
      <c r="J14">
        <v>5.1599999999999997E-4</v>
      </c>
      <c r="K14">
        <v>-1.9999999999999944E-6</v>
      </c>
      <c r="L14">
        <v>1.3172338090010975</v>
      </c>
      <c r="M14">
        <v>-1.0867111677280822E-4</v>
      </c>
      <c r="N14">
        <v>-1.9999999999999944E-6</v>
      </c>
    </row>
    <row r="15" spans="1:14" x14ac:dyDescent="0.25">
      <c r="A15" t="s">
        <v>22</v>
      </c>
      <c r="B15">
        <v>2</v>
      </c>
      <c r="C15" t="s">
        <v>65</v>
      </c>
      <c r="D15">
        <v>13</v>
      </c>
      <c r="E15">
        <v>150</v>
      </c>
      <c r="F15" t="s">
        <v>74</v>
      </c>
      <c r="G15">
        <v>1.7704999999999999E-2</v>
      </c>
      <c r="H15">
        <v>543</v>
      </c>
      <c r="I15">
        <v>4.0379651999999993E-3</v>
      </c>
      <c r="J15">
        <v>5.4299999999999997E-4</v>
      </c>
      <c r="K15">
        <v>5.0000000000001215E-7</v>
      </c>
      <c r="L15">
        <v>0.84721829991527819</v>
      </c>
      <c r="M15">
        <v>1.7473769305992479E-5</v>
      </c>
      <c r="N15">
        <v>5.0000000000001215E-7</v>
      </c>
    </row>
    <row r="16" spans="1:14" x14ac:dyDescent="0.25">
      <c r="A16" t="s">
        <v>22</v>
      </c>
      <c r="B16">
        <v>2</v>
      </c>
      <c r="C16" t="s">
        <v>7</v>
      </c>
      <c r="D16">
        <v>26</v>
      </c>
      <c r="E16">
        <v>15</v>
      </c>
      <c r="F16" t="s">
        <v>74</v>
      </c>
      <c r="G16">
        <v>1.5352500000000003E-2</v>
      </c>
      <c r="H16">
        <v>463</v>
      </c>
      <c r="I16">
        <v>3.4430532000000002E-3</v>
      </c>
      <c r="J16">
        <v>4.6299999999999998E-4</v>
      </c>
      <c r="K16">
        <v>-1.8000000000000004E-5</v>
      </c>
      <c r="L16">
        <v>0.97703957010258891</v>
      </c>
      <c r="M16">
        <v>-7.2544739164652104E-4</v>
      </c>
      <c r="N16">
        <v>-1.8000000000000004E-5</v>
      </c>
    </row>
    <row r="17" spans="1:14" x14ac:dyDescent="0.25">
      <c r="A17" t="s">
        <v>22</v>
      </c>
      <c r="B17">
        <v>2</v>
      </c>
      <c r="C17" t="s">
        <v>69</v>
      </c>
      <c r="D17">
        <v>26</v>
      </c>
      <c r="E17">
        <v>150</v>
      </c>
      <c r="F17" t="s">
        <v>74</v>
      </c>
      <c r="G17">
        <v>2.1547500000000001E-2</v>
      </c>
      <c r="H17">
        <v>434</v>
      </c>
      <c r="I17">
        <v>3.2273976000000001E-3</v>
      </c>
      <c r="J17">
        <v>4.3399999999999998E-4</v>
      </c>
      <c r="K17">
        <v>-2.6500000000000021E-5</v>
      </c>
      <c r="L17">
        <v>0.69613644274277753</v>
      </c>
      <c r="M17">
        <v>-7.6095944006577306E-4</v>
      </c>
      <c r="N17">
        <v>-2.6500000000000021E-5</v>
      </c>
    </row>
    <row r="18" spans="1:14" x14ac:dyDescent="0.25">
      <c r="A18" t="s">
        <v>22</v>
      </c>
      <c r="B18">
        <v>2</v>
      </c>
      <c r="C18" t="s">
        <v>68</v>
      </c>
      <c r="D18">
        <v>34</v>
      </c>
      <c r="E18">
        <v>15</v>
      </c>
      <c r="F18" t="s">
        <v>74</v>
      </c>
      <c r="G18">
        <v>1.10525E-2</v>
      </c>
      <c r="H18">
        <v>495</v>
      </c>
      <c r="I18">
        <v>3.6810179999999999E-3</v>
      </c>
      <c r="J18">
        <v>4.95E-4</v>
      </c>
      <c r="K18">
        <v>-9.5000000000000141E-6</v>
      </c>
      <c r="L18">
        <v>1.3571590137977834</v>
      </c>
      <c r="M18">
        <v>-5.3183339748375533E-4</v>
      </c>
      <c r="N18">
        <v>-9.5000000000000141E-6</v>
      </c>
    </row>
    <row r="19" spans="1:14" x14ac:dyDescent="0.25">
      <c r="A19" t="s">
        <v>22</v>
      </c>
      <c r="B19">
        <v>2</v>
      </c>
      <c r="C19" t="s">
        <v>67</v>
      </c>
      <c r="D19">
        <v>34</v>
      </c>
      <c r="E19">
        <v>150</v>
      </c>
      <c r="F19" t="s">
        <v>74</v>
      </c>
      <c r="G19">
        <v>1.0512499999999998E-2</v>
      </c>
      <c r="H19">
        <v>452</v>
      </c>
      <c r="I19">
        <v>3.3612528000000002E-3</v>
      </c>
      <c r="J19">
        <v>4.5199999999999998E-4</v>
      </c>
      <c r="K19">
        <v>-2.6000000000000009E-5</v>
      </c>
      <c r="L19">
        <v>1.4268727705112965</v>
      </c>
      <c r="M19">
        <v>-1.5303115766235106E-3</v>
      </c>
      <c r="N19">
        <v>-2.6000000000000009E-5</v>
      </c>
    </row>
    <row r="20" spans="1:14" x14ac:dyDescent="0.25">
      <c r="A20" t="s">
        <v>22</v>
      </c>
      <c r="B20">
        <v>2</v>
      </c>
      <c r="C20" t="s">
        <v>64</v>
      </c>
      <c r="D20">
        <v>52</v>
      </c>
      <c r="E20">
        <v>15</v>
      </c>
      <c r="F20" t="s">
        <v>74</v>
      </c>
      <c r="G20">
        <v>1.0069999999999997E-2</v>
      </c>
      <c r="H20">
        <v>438</v>
      </c>
      <c r="I20">
        <v>3.2571432000000002E-3</v>
      </c>
      <c r="J20">
        <v>4.3800000000000002E-4</v>
      </c>
      <c r="K20">
        <v>-6.4999999999999954E-6</v>
      </c>
      <c r="L20">
        <v>1.4895729890764651</v>
      </c>
      <c r="M20">
        <v>-3.9938928622777151E-4</v>
      </c>
      <c r="N20">
        <v>-6.4999999999999954E-6</v>
      </c>
    </row>
    <row r="21" spans="1:14" x14ac:dyDescent="0.25">
      <c r="A21" t="s">
        <v>22</v>
      </c>
      <c r="B21">
        <v>2</v>
      </c>
      <c r="C21" t="s">
        <v>63</v>
      </c>
      <c r="D21">
        <v>52</v>
      </c>
      <c r="E21">
        <v>150</v>
      </c>
      <c r="F21" t="s">
        <v>74</v>
      </c>
      <c r="G21">
        <v>1.5767500000000004E-2</v>
      </c>
      <c r="H21">
        <v>505</v>
      </c>
      <c r="I21">
        <v>3.7553820000000003E-3</v>
      </c>
      <c r="J21">
        <v>5.0500000000000002E-4</v>
      </c>
      <c r="K21">
        <v>-1.9999999999999944E-6</v>
      </c>
      <c r="L21">
        <v>0.95132392579673353</v>
      </c>
      <c r="M21">
        <v>-7.8483738211533447E-5</v>
      </c>
      <c r="N21">
        <v>-1.9999999999999944E-6</v>
      </c>
    </row>
    <row r="22" spans="1:14" x14ac:dyDescent="0.25">
      <c r="A22" t="s">
        <v>22</v>
      </c>
      <c r="B22">
        <v>2</v>
      </c>
      <c r="C22" t="s">
        <v>71</v>
      </c>
      <c r="D22">
        <v>11</v>
      </c>
      <c r="E22">
        <v>15</v>
      </c>
      <c r="F22" t="s">
        <v>92</v>
      </c>
      <c r="G22">
        <v>1.452E-2</v>
      </c>
      <c r="H22">
        <v>534</v>
      </c>
      <c r="I22">
        <v>3.9710375999999995E-3</v>
      </c>
      <c r="J22">
        <v>5.3399999999999997E-4</v>
      </c>
      <c r="K22">
        <v>-7.5000000000000197E-6</v>
      </c>
      <c r="L22">
        <v>1.0330578512396693</v>
      </c>
      <c r="M22">
        <v>-3.1960029500267573E-4</v>
      </c>
      <c r="N22">
        <v>-7.5000000000000197E-6</v>
      </c>
    </row>
    <row r="23" spans="1:14" x14ac:dyDescent="0.25">
      <c r="A23" t="s">
        <v>22</v>
      </c>
      <c r="B23">
        <v>2</v>
      </c>
      <c r="C23" t="s">
        <v>70</v>
      </c>
      <c r="D23">
        <v>11</v>
      </c>
      <c r="E23">
        <v>150</v>
      </c>
      <c r="F23" t="s">
        <v>92</v>
      </c>
      <c r="G23">
        <v>1.2870000000000001E-2</v>
      </c>
      <c r="H23">
        <v>515</v>
      </c>
      <c r="I23">
        <v>3.8297459999999998E-3</v>
      </c>
      <c r="J23">
        <v>5.1500000000000005E-4</v>
      </c>
      <c r="K23">
        <v>-8.4999999999999898E-6</v>
      </c>
      <c r="L23">
        <v>1.1655011655011653</v>
      </c>
      <c r="M23">
        <v>-4.0865131737094105E-4</v>
      </c>
      <c r="N23">
        <v>-8.4999999999999898E-6</v>
      </c>
    </row>
    <row r="24" spans="1:14" x14ac:dyDescent="0.25">
      <c r="A24" t="s">
        <v>22</v>
      </c>
      <c r="B24">
        <v>2</v>
      </c>
      <c r="C24" t="s">
        <v>66</v>
      </c>
      <c r="D24">
        <v>13</v>
      </c>
      <c r="E24">
        <v>15</v>
      </c>
      <c r="F24" t="s">
        <v>92</v>
      </c>
      <c r="G24">
        <v>1.13875E-2</v>
      </c>
      <c r="H24">
        <v>589</v>
      </c>
      <c r="I24">
        <v>4.3800395999999998E-3</v>
      </c>
      <c r="J24">
        <v>5.8900000000000001E-4</v>
      </c>
      <c r="K24">
        <v>1.2499999999999979E-5</v>
      </c>
      <c r="L24">
        <v>1.3172338090010975</v>
      </c>
      <c r="M24">
        <v>6.7919447983005215E-4</v>
      </c>
      <c r="N24">
        <v>1.2499999999999979E-5</v>
      </c>
    </row>
    <row r="25" spans="1:14" x14ac:dyDescent="0.25">
      <c r="A25" t="s">
        <v>22</v>
      </c>
      <c r="B25">
        <v>2</v>
      </c>
      <c r="C25" t="s">
        <v>65</v>
      </c>
      <c r="D25">
        <v>13</v>
      </c>
      <c r="E25">
        <v>150</v>
      </c>
      <c r="F25" t="s">
        <v>92</v>
      </c>
      <c r="G25">
        <v>1.7704999999999999E-2</v>
      </c>
      <c r="H25">
        <v>580</v>
      </c>
      <c r="I25">
        <v>4.3131120000000009E-3</v>
      </c>
      <c r="J25">
        <v>5.8E-4</v>
      </c>
      <c r="K25">
        <v>7.9999999999999776E-6</v>
      </c>
      <c r="L25">
        <v>0.84721829991527819</v>
      </c>
      <c r="M25">
        <v>2.7958030889587207E-4</v>
      </c>
      <c r="N25">
        <v>7.9999999999999776E-6</v>
      </c>
    </row>
    <row r="26" spans="1:14" x14ac:dyDescent="0.25">
      <c r="A26" t="s">
        <v>22</v>
      </c>
      <c r="B26">
        <v>2</v>
      </c>
      <c r="C26" t="s">
        <v>7</v>
      </c>
      <c r="D26">
        <v>26</v>
      </c>
      <c r="E26">
        <v>15</v>
      </c>
      <c r="F26" t="s">
        <v>92</v>
      </c>
      <c r="G26">
        <v>1.5352500000000003E-2</v>
      </c>
      <c r="H26">
        <v>546</v>
      </c>
      <c r="I26">
        <v>4.0602744000000001E-3</v>
      </c>
      <c r="J26">
        <v>5.4600000000000004E-4</v>
      </c>
      <c r="K26">
        <v>-3.4999999999999767E-6</v>
      </c>
      <c r="L26">
        <v>0.97703957010258891</v>
      </c>
      <c r="M26">
        <v>-1.4105921504237813E-4</v>
      </c>
      <c r="N26">
        <v>-3.4999999999999767E-6</v>
      </c>
    </row>
    <row r="27" spans="1:14" x14ac:dyDescent="0.25">
      <c r="A27" t="s">
        <v>22</v>
      </c>
      <c r="B27">
        <v>2</v>
      </c>
      <c r="C27" t="s">
        <v>69</v>
      </c>
      <c r="D27">
        <v>26</v>
      </c>
      <c r="E27">
        <v>150</v>
      </c>
      <c r="F27" t="s">
        <v>92</v>
      </c>
      <c r="G27">
        <v>2.1547500000000001E-2</v>
      </c>
      <c r="H27">
        <v>681</v>
      </c>
      <c r="I27">
        <v>5.0641884000000009E-3</v>
      </c>
      <c r="J27">
        <v>6.8099999999999996E-4</v>
      </c>
      <c r="K27">
        <v>6.8499999999999985E-5</v>
      </c>
      <c r="L27">
        <v>0.69613644274277753</v>
      </c>
      <c r="M27">
        <v>1.9670083639436002E-3</v>
      </c>
      <c r="N27">
        <v>6.8499999999999985E-5</v>
      </c>
    </row>
    <row r="28" spans="1:14" x14ac:dyDescent="0.25">
      <c r="A28" t="s">
        <v>22</v>
      </c>
      <c r="B28">
        <v>2</v>
      </c>
      <c r="C28" t="s">
        <v>68</v>
      </c>
      <c r="D28">
        <v>34</v>
      </c>
      <c r="E28">
        <v>15</v>
      </c>
      <c r="F28" t="s">
        <v>92</v>
      </c>
      <c r="G28">
        <v>1.10525E-2</v>
      </c>
      <c r="H28">
        <v>561</v>
      </c>
      <c r="I28">
        <v>4.1718204000000007E-3</v>
      </c>
      <c r="J28">
        <v>5.6099999999999998E-4</v>
      </c>
      <c r="K28">
        <v>-5.5000000000000253E-6</v>
      </c>
      <c r="L28">
        <v>1.3571590137977834</v>
      </c>
      <c r="M28">
        <v>-3.0790354591164884E-4</v>
      </c>
      <c r="N28">
        <v>-5.5000000000000253E-6</v>
      </c>
    </row>
    <row r="29" spans="1:14" x14ac:dyDescent="0.25">
      <c r="A29" t="s">
        <v>22</v>
      </c>
      <c r="B29">
        <v>2</v>
      </c>
      <c r="C29" t="s">
        <v>67</v>
      </c>
      <c r="D29">
        <v>34</v>
      </c>
      <c r="E29">
        <v>150</v>
      </c>
      <c r="F29" t="s">
        <v>92</v>
      </c>
      <c r="G29">
        <v>1.0512499999999998E-2</v>
      </c>
      <c r="H29">
        <v>540</v>
      </c>
      <c r="I29">
        <v>4.0156560000000003E-3</v>
      </c>
      <c r="J29">
        <v>5.4000000000000001E-4</v>
      </c>
      <c r="K29">
        <v>-4.1499999999999979E-5</v>
      </c>
      <c r="L29">
        <v>1.4268727705112965</v>
      </c>
      <c r="M29">
        <v>-2.4426127088413704E-3</v>
      </c>
      <c r="N29">
        <v>-4.1499999999999979E-5</v>
      </c>
    </row>
    <row r="30" spans="1:14" x14ac:dyDescent="0.25">
      <c r="A30" t="s">
        <v>22</v>
      </c>
      <c r="B30">
        <v>2</v>
      </c>
      <c r="C30" t="s">
        <v>64</v>
      </c>
      <c r="D30">
        <v>52</v>
      </c>
      <c r="E30">
        <v>15</v>
      </c>
      <c r="F30" t="s">
        <v>92</v>
      </c>
      <c r="G30">
        <v>1.0069999999999997E-2</v>
      </c>
      <c r="H30">
        <v>532</v>
      </c>
      <c r="I30">
        <v>3.9561648000000001E-3</v>
      </c>
      <c r="J30">
        <v>5.3200000000000003E-4</v>
      </c>
      <c r="K30">
        <v>-5.9999999999999832E-6</v>
      </c>
      <c r="L30">
        <v>1.4895729890764651</v>
      </c>
      <c r="M30">
        <v>-3.6866703344101909E-4</v>
      </c>
      <c r="N30">
        <v>-5.9999999999999832E-6</v>
      </c>
    </row>
    <row r="31" spans="1:14" x14ac:dyDescent="0.25">
      <c r="A31" t="s">
        <v>22</v>
      </c>
      <c r="B31">
        <v>2</v>
      </c>
      <c r="C31" t="s">
        <v>63</v>
      </c>
      <c r="D31">
        <v>52</v>
      </c>
      <c r="E31">
        <v>150</v>
      </c>
      <c r="F31" t="s">
        <v>92</v>
      </c>
      <c r="G31">
        <v>1.5767500000000004E-2</v>
      </c>
      <c r="H31">
        <v>634</v>
      </c>
      <c r="I31">
        <v>4.7146776000000007E-3</v>
      </c>
      <c r="J31">
        <v>6.3400000000000001E-4</v>
      </c>
      <c r="K31">
        <v>5.8500000000000012E-5</v>
      </c>
      <c r="L31">
        <v>0.95132392579673353</v>
      </c>
      <c r="M31">
        <v>2.2956493426873601E-3</v>
      </c>
      <c r="N31">
        <v>5.8500000000000012E-5</v>
      </c>
    </row>
    <row r="32" spans="1:14" x14ac:dyDescent="0.25">
      <c r="A32" t="s">
        <v>22</v>
      </c>
      <c r="B32">
        <v>2</v>
      </c>
      <c r="C32" t="s">
        <v>71</v>
      </c>
      <c r="D32">
        <v>11</v>
      </c>
      <c r="E32">
        <v>15</v>
      </c>
      <c r="F32" t="s">
        <v>10</v>
      </c>
      <c r="G32">
        <v>1.452E-2</v>
      </c>
      <c r="H32">
        <v>509</v>
      </c>
      <c r="I32">
        <v>3.7851275999999994E-3</v>
      </c>
      <c r="J32">
        <v>5.0900000000000001E-4</v>
      </c>
      <c r="K32">
        <v>0</v>
      </c>
      <c r="L32">
        <v>1.0330578512396693</v>
      </c>
      <c r="M32">
        <v>0</v>
      </c>
      <c r="N32">
        <v>0</v>
      </c>
    </row>
    <row r="33" spans="1:14" x14ac:dyDescent="0.25">
      <c r="A33" t="s">
        <v>22</v>
      </c>
      <c r="B33">
        <v>2</v>
      </c>
      <c r="C33" t="s">
        <v>70</v>
      </c>
      <c r="D33">
        <v>11</v>
      </c>
      <c r="E33">
        <v>150</v>
      </c>
      <c r="F33" t="s">
        <v>10</v>
      </c>
      <c r="G33">
        <v>1.2870000000000001E-2</v>
      </c>
      <c r="H33">
        <v>482</v>
      </c>
      <c r="I33">
        <v>3.5843447999999996E-3</v>
      </c>
      <c r="J33">
        <v>4.8200000000000001E-4</v>
      </c>
      <c r="K33">
        <v>3.5000000000000038E-6</v>
      </c>
      <c r="L33">
        <v>1.1655011655011653</v>
      </c>
      <c r="M33">
        <v>1.6826818950568199E-4</v>
      </c>
      <c r="N33">
        <v>3.5000000000000038E-6</v>
      </c>
    </row>
    <row r="34" spans="1:14" x14ac:dyDescent="0.25">
      <c r="A34" t="s">
        <v>22</v>
      </c>
      <c r="B34">
        <v>2</v>
      </c>
      <c r="C34" t="s">
        <v>66</v>
      </c>
      <c r="D34">
        <v>13</v>
      </c>
      <c r="E34">
        <v>15</v>
      </c>
      <c r="F34" t="s">
        <v>10</v>
      </c>
      <c r="G34">
        <v>1.13875E-2</v>
      </c>
      <c r="H34">
        <v>531</v>
      </c>
      <c r="I34">
        <v>3.9487283999999996E-3</v>
      </c>
      <c r="J34">
        <v>5.31E-4</v>
      </c>
      <c r="K34">
        <v>3.4999999999999767E-6</v>
      </c>
      <c r="L34">
        <v>1.3172338090010975</v>
      </c>
      <c r="M34">
        <v>1.9017445435241367E-4</v>
      </c>
      <c r="N34">
        <v>3.4999999999999767E-6</v>
      </c>
    </row>
    <row r="35" spans="1:14" x14ac:dyDescent="0.25">
      <c r="A35" t="s">
        <v>22</v>
      </c>
      <c r="B35">
        <v>2</v>
      </c>
      <c r="C35" t="s">
        <v>65</v>
      </c>
      <c r="D35">
        <v>13</v>
      </c>
      <c r="E35">
        <v>150</v>
      </c>
      <c r="F35" t="s">
        <v>10</v>
      </c>
      <c r="G35">
        <v>1.7704999999999999E-2</v>
      </c>
      <c r="H35">
        <v>535</v>
      </c>
      <c r="I35">
        <v>3.9784740000000001E-3</v>
      </c>
      <c r="J35">
        <v>5.3499999999999999E-4</v>
      </c>
      <c r="K35">
        <v>3.0000000000000187E-6</v>
      </c>
      <c r="L35">
        <v>0.84721829991527819</v>
      </c>
      <c r="M35">
        <v>1.0484261583595298E-4</v>
      </c>
      <c r="N35">
        <v>3.0000000000000187E-6</v>
      </c>
    </row>
    <row r="36" spans="1:14" x14ac:dyDescent="0.25">
      <c r="A36" t="s">
        <v>22</v>
      </c>
      <c r="B36">
        <v>2</v>
      </c>
      <c r="C36" t="s">
        <v>7</v>
      </c>
      <c r="D36">
        <v>26</v>
      </c>
      <c r="E36">
        <v>15</v>
      </c>
      <c r="F36" t="s">
        <v>10</v>
      </c>
      <c r="G36">
        <v>1.5352500000000003E-2</v>
      </c>
      <c r="H36">
        <v>508</v>
      </c>
      <c r="I36">
        <v>3.7776912000000002E-3</v>
      </c>
      <c r="J36">
        <v>5.0799999999999999E-4</v>
      </c>
      <c r="K36">
        <v>-1.0000000000000026E-5</v>
      </c>
      <c r="L36">
        <v>0.97703957010258891</v>
      </c>
      <c r="M36">
        <v>-4.0302632869251267E-4</v>
      </c>
      <c r="N36">
        <v>-1.0000000000000026E-5</v>
      </c>
    </row>
    <row r="37" spans="1:14" x14ac:dyDescent="0.25">
      <c r="A37" t="s">
        <v>22</v>
      </c>
      <c r="B37">
        <v>2</v>
      </c>
      <c r="C37" t="s">
        <v>69</v>
      </c>
      <c r="D37">
        <v>26</v>
      </c>
      <c r="E37">
        <v>150</v>
      </c>
      <c r="F37" t="s">
        <v>10</v>
      </c>
      <c r="G37">
        <v>2.1547500000000001E-2</v>
      </c>
      <c r="H37">
        <v>510</v>
      </c>
      <c r="I37">
        <v>3.792564E-3</v>
      </c>
      <c r="J37">
        <v>5.1000000000000004E-4</v>
      </c>
      <c r="K37">
        <v>-7.4999999999999655E-6</v>
      </c>
      <c r="L37">
        <v>0.69613644274277753</v>
      </c>
      <c r="M37">
        <v>-2.1536587926389688E-4</v>
      </c>
      <c r="N37">
        <v>-7.4999999999999655E-6</v>
      </c>
    </row>
    <row r="38" spans="1:14" x14ac:dyDescent="0.25">
      <c r="A38" t="s">
        <v>22</v>
      </c>
      <c r="B38">
        <v>2</v>
      </c>
      <c r="C38" t="s">
        <v>68</v>
      </c>
      <c r="D38">
        <v>34</v>
      </c>
      <c r="E38">
        <v>15</v>
      </c>
      <c r="F38" t="s">
        <v>10</v>
      </c>
      <c r="G38">
        <v>1.10525E-2</v>
      </c>
      <c r="H38">
        <v>519</v>
      </c>
      <c r="I38">
        <v>3.8594916000000003E-3</v>
      </c>
      <c r="J38">
        <v>5.1900000000000004E-4</v>
      </c>
      <c r="K38">
        <v>-1.0999999999999996E-5</v>
      </c>
      <c r="L38">
        <v>1.3571590137977834</v>
      </c>
      <c r="M38">
        <v>-6.1580709182329464E-4</v>
      </c>
      <c r="N38">
        <v>-1.0999999999999996E-5</v>
      </c>
    </row>
    <row r="39" spans="1:14" x14ac:dyDescent="0.25">
      <c r="A39" t="s">
        <v>22</v>
      </c>
      <c r="B39">
        <v>2</v>
      </c>
      <c r="C39" t="s">
        <v>67</v>
      </c>
      <c r="D39">
        <v>34</v>
      </c>
      <c r="E39">
        <v>150</v>
      </c>
      <c r="F39" t="s">
        <v>10</v>
      </c>
      <c r="G39">
        <v>1.0512499999999998E-2</v>
      </c>
      <c r="H39">
        <v>496</v>
      </c>
      <c r="I39">
        <v>3.6884543999999996E-3</v>
      </c>
      <c r="J39">
        <v>4.9600000000000002E-4</v>
      </c>
      <c r="K39">
        <v>-2.9999999999999645E-6</v>
      </c>
      <c r="L39">
        <v>1.4268727705112965</v>
      </c>
      <c r="M39">
        <v>-1.76574412687326E-4</v>
      </c>
      <c r="N39">
        <v>-2.9999999999999645E-6</v>
      </c>
    </row>
    <row r="40" spans="1:14" x14ac:dyDescent="0.25">
      <c r="A40" t="s">
        <v>22</v>
      </c>
      <c r="B40">
        <v>2</v>
      </c>
      <c r="C40" t="s">
        <v>64</v>
      </c>
      <c r="D40">
        <v>52</v>
      </c>
      <c r="E40">
        <v>15</v>
      </c>
      <c r="F40" t="s">
        <v>10</v>
      </c>
      <c r="G40">
        <v>1.0069999999999997E-2</v>
      </c>
      <c r="H40">
        <v>496</v>
      </c>
      <c r="I40">
        <v>3.6884543999999996E-3</v>
      </c>
      <c r="J40">
        <v>4.9600000000000002E-4</v>
      </c>
      <c r="K40">
        <v>-3.9999999999999888E-6</v>
      </c>
      <c r="L40">
        <v>1.4895729890764651</v>
      </c>
      <c r="M40">
        <v>-2.4577802229401276E-4</v>
      </c>
      <c r="N40">
        <v>-3.9999999999999888E-6</v>
      </c>
    </row>
    <row r="41" spans="1:14" x14ac:dyDescent="0.25">
      <c r="A41" t="s">
        <v>22</v>
      </c>
      <c r="B41">
        <v>2</v>
      </c>
      <c r="C41" t="s">
        <v>63</v>
      </c>
      <c r="D41">
        <v>52</v>
      </c>
      <c r="E41">
        <v>150</v>
      </c>
      <c r="F41" t="s">
        <v>10</v>
      </c>
      <c r="G41">
        <v>1.5767500000000004E-2</v>
      </c>
      <c r="H41">
        <v>500</v>
      </c>
      <c r="I41">
        <v>3.7182000000000001E-3</v>
      </c>
      <c r="J41">
        <v>5.0000000000000001E-4</v>
      </c>
      <c r="K41">
        <v>-1.9999999999999944E-6</v>
      </c>
      <c r="L41">
        <v>0.95132392579673353</v>
      </c>
      <c r="M41">
        <v>-7.8483738211533447E-5</v>
      </c>
      <c r="N41">
        <v>-1.9999999999999944E-6</v>
      </c>
    </row>
    <row r="42" spans="1:14" x14ac:dyDescent="0.25">
      <c r="A42" t="s">
        <v>23</v>
      </c>
      <c r="B42">
        <v>4</v>
      </c>
      <c r="C42" t="s">
        <v>71</v>
      </c>
      <c r="D42">
        <v>11</v>
      </c>
      <c r="E42">
        <v>15</v>
      </c>
      <c r="F42" t="s">
        <v>72</v>
      </c>
      <c r="G42">
        <v>1.452E-2</v>
      </c>
      <c r="H42">
        <v>660</v>
      </c>
      <c r="I42">
        <v>4.9080240000000004E-3</v>
      </c>
      <c r="J42">
        <v>6.6E-4</v>
      </c>
      <c r="K42">
        <v>4.999999999999986E-6</v>
      </c>
      <c r="L42">
        <v>1.0330578512396693</v>
      </c>
      <c r="M42">
        <v>2.13066863335116E-4</v>
      </c>
      <c r="N42">
        <v>-5.9999999999999832E-6</v>
      </c>
    </row>
    <row r="43" spans="1:14" x14ac:dyDescent="0.25">
      <c r="A43" t="s">
        <v>23</v>
      </c>
      <c r="B43">
        <v>4</v>
      </c>
      <c r="C43" t="s">
        <v>70</v>
      </c>
      <c r="D43">
        <v>11</v>
      </c>
      <c r="E43">
        <v>150</v>
      </c>
      <c r="F43" t="s">
        <v>72</v>
      </c>
      <c r="G43">
        <v>1.2870000000000001E-2</v>
      </c>
      <c r="H43">
        <v>814</v>
      </c>
      <c r="I43">
        <v>6.0532296000000005E-3</v>
      </c>
      <c r="J43">
        <v>8.1400000000000005E-4</v>
      </c>
      <c r="K43">
        <v>1.6500000000000022E-5</v>
      </c>
      <c r="L43">
        <v>1.1655011655011653</v>
      </c>
      <c r="M43">
        <v>7.9326432195535822E-4</v>
      </c>
      <c r="N43">
        <v>-4.4999999999999468E-6</v>
      </c>
    </row>
    <row r="44" spans="1:14" x14ac:dyDescent="0.25">
      <c r="A44" t="s">
        <v>23</v>
      </c>
      <c r="B44">
        <v>4</v>
      </c>
      <c r="C44" t="s">
        <v>66</v>
      </c>
      <c r="D44">
        <v>13</v>
      </c>
      <c r="E44">
        <v>15</v>
      </c>
      <c r="F44" t="s">
        <v>72</v>
      </c>
      <c r="G44">
        <v>1.13875E-2</v>
      </c>
      <c r="H44">
        <v>702</v>
      </c>
      <c r="I44">
        <v>5.2203528000000004E-3</v>
      </c>
      <c r="J44">
        <v>7.0200000000000004E-4</v>
      </c>
      <c r="K44">
        <v>1.4000000000000015E-5</v>
      </c>
      <c r="L44">
        <v>1.3172338090010975</v>
      </c>
      <c r="M44">
        <v>7.6069781740966053E-4</v>
      </c>
      <c r="N44">
        <v>-1.5499999999999997E-5</v>
      </c>
    </row>
    <row r="45" spans="1:14" x14ac:dyDescent="0.25">
      <c r="A45" t="s">
        <v>23</v>
      </c>
      <c r="B45">
        <v>4</v>
      </c>
      <c r="C45" t="s">
        <v>65</v>
      </c>
      <c r="D45">
        <v>13</v>
      </c>
      <c r="E45">
        <v>150</v>
      </c>
      <c r="F45" t="s">
        <v>72</v>
      </c>
      <c r="G45">
        <v>1.7704999999999999E-2</v>
      </c>
      <c r="H45">
        <v>562</v>
      </c>
      <c r="I45">
        <v>4.1792567999999995E-3</v>
      </c>
      <c r="J45">
        <v>5.62E-4</v>
      </c>
      <c r="K45">
        <v>-4.4499999999999997E-5</v>
      </c>
      <c r="L45">
        <v>0.84721829991527819</v>
      </c>
      <c r="M45">
        <v>-1.5551654682332927E-3</v>
      </c>
      <c r="N45">
        <v>-1.3799999999999999E-4</v>
      </c>
    </row>
    <row r="46" spans="1:14" x14ac:dyDescent="0.25">
      <c r="A46" t="s">
        <v>23</v>
      </c>
      <c r="B46">
        <v>4</v>
      </c>
      <c r="C46" t="s">
        <v>7</v>
      </c>
      <c r="D46">
        <v>26</v>
      </c>
      <c r="E46">
        <v>15</v>
      </c>
      <c r="F46" t="s">
        <v>72</v>
      </c>
      <c r="G46">
        <v>1.5352500000000003E-2</v>
      </c>
      <c r="H46">
        <v>657</v>
      </c>
      <c r="I46">
        <v>4.8857147999999996E-3</v>
      </c>
      <c r="J46">
        <v>6.5700000000000003E-4</v>
      </c>
      <c r="K46">
        <v>8.5000000000000169E-6</v>
      </c>
      <c r="L46">
        <v>0.97703957010258891</v>
      </c>
      <c r="M46">
        <v>3.4257237938863555E-4</v>
      </c>
      <c r="N46">
        <v>1.0000000000000243E-6</v>
      </c>
    </row>
    <row r="47" spans="1:14" x14ac:dyDescent="0.25">
      <c r="A47" t="s">
        <v>23</v>
      </c>
      <c r="B47">
        <v>4</v>
      </c>
      <c r="C47" t="s">
        <v>69</v>
      </c>
      <c r="D47">
        <v>26</v>
      </c>
      <c r="E47">
        <v>150</v>
      </c>
      <c r="F47" t="s">
        <v>72</v>
      </c>
      <c r="G47">
        <v>2.1547500000000001E-2</v>
      </c>
      <c r="H47">
        <v>784</v>
      </c>
      <c r="I47">
        <v>5.8301375999999993E-3</v>
      </c>
      <c r="J47">
        <v>7.8399999999999997E-4</v>
      </c>
      <c r="K47">
        <v>1.6750000000000001E-5</v>
      </c>
      <c r="L47">
        <v>0.69613644274277753</v>
      </c>
      <c r="M47">
        <v>4.8098379702270525E-4</v>
      </c>
      <c r="N47">
        <v>-1.8000000000000004E-5</v>
      </c>
    </row>
    <row r="48" spans="1:14" x14ac:dyDescent="0.25">
      <c r="A48" t="s">
        <v>23</v>
      </c>
      <c r="B48">
        <v>4</v>
      </c>
      <c r="C48" t="s">
        <v>68</v>
      </c>
      <c r="D48">
        <v>34</v>
      </c>
      <c r="E48">
        <v>15</v>
      </c>
      <c r="F48" t="s">
        <v>72</v>
      </c>
      <c r="G48">
        <v>1.10525E-2</v>
      </c>
      <c r="H48">
        <v>770</v>
      </c>
      <c r="I48">
        <v>5.7260280000000002E-3</v>
      </c>
      <c r="J48">
        <v>7.6999999999999996E-4</v>
      </c>
      <c r="K48">
        <v>1.9000000000000001E-5</v>
      </c>
      <c r="L48">
        <v>1.3571590137977834</v>
      </c>
      <c r="M48">
        <v>1.0636667949675091E-3</v>
      </c>
      <c r="N48">
        <v>-1.6000000000000009E-5</v>
      </c>
    </row>
    <row r="49" spans="1:14" x14ac:dyDescent="0.25">
      <c r="A49" t="s">
        <v>23</v>
      </c>
      <c r="B49">
        <v>4</v>
      </c>
      <c r="C49" t="s">
        <v>67</v>
      </c>
      <c r="D49">
        <v>34</v>
      </c>
      <c r="E49">
        <v>150</v>
      </c>
      <c r="F49" t="s">
        <v>72</v>
      </c>
      <c r="G49">
        <v>1.0512499999999998E-2</v>
      </c>
      <c r="H49">
        <v>751</v>
      </c>
      <c r="I49">
        <v>5.5847363999999991E-3</v>
      </c>
      <c r="J49">
        <v>7.5100000000000004E-4</v>
      </c>
      <c r="K49">
        <v>1.7000000000000007E-5</v>
      </c>
      <c r="L49">
        <v>1.4268727705112965</v>
      </c>
      <c r="M49">
        <v>1.0005883385615262E-3</v>
      </c>
      <c r="N49">
        <v>2.9500000000000012E-5</v>
      </c>
    </row>
    <row r="50" spans="1:14" x14ac:dyDescent="0.25">
      <c r="A50" t="s">
        <v>23</v>
      </c>
      <c r="B50">
        <v>4</v>
      </c>
      <c r="C50" t="s">
        <v>64</v>
      </c>
      <c r="D50">
        <v>52</v>
      </c>
      <c r="E50">
        <v>15</v>
      </c>
      <c r="F50" t="s">
        <v>72</v>
      </c>
      <c r="G50">
        <v>1.0069999999999997E-2</v>
      </c>
      <c r="H50">
        <v>564</v>
      </c>
      <c r="I50">
        <v>4.1941295999999998E-3</v>
      </c>
      <c r="J50">
        <v>5.6400000000000005E-4</v>
      </c>
      <c r="K50">
        <v>1.2500000000000033E-6</v>
      </c>
      <c r="L50">
        <v>1.4895729890764651</v>
      </c>
      <c r="M50">
        <v>7.6805631966879402E-5</v>
      </c>
      <c r="N50">
        <v>-6.9999999999999533E-6</v>
      </c>
    </row>
    <row r="51" spans="1:14" x14ac:dyDescent="0.25">
      <c r="A51" t="s">
        <v>23</v>
      </c>
      <c r="B51">
        <v>4</v>
      </c>
      <c r="C51" t="s">
        <v>63</v>
      </c>
      <c r="D51">
        <v>52</v>
      </c>
      <c r="E51">
        <v>150</v>
      </c>
      <c r="F51" t="s">
        <v>72</v>
      </c>
      <c r="G51">
        <v>1.5767500000000004E-2</v>
      </c>
      <c r="H51">
        <v>550</v>
      </c>
      <c r="I51">
        <v>4.0900200000000006E-3</v>
      </c>
      <c r="J51">
        <v>5.5000000000000003E-4</v>
      </c>
      <c r="K51">
        <v>-1.0999999999999996E-5</v>
      </c>
      <c r="L51">
        <v>0.95132392579673353</v>
      </c>
      <c r="M51">
        <v>-4.31660560163435E-4</v>
      </c>
      <c r="N51">
        <v>-3.6999999999999978E-5</v>
      </c>
    </row>
    <row r="52" spans="1:14" x14ac:dyDescent="0.25">
      <c r="A52" t="s">
        <v>23</v>
      </c>
      <c r="B52">
        <v>4</v>
      </c>
      <c r="C52" t="s">
        <v>71</v>
      </c>
      <c r="D52">
        <v>11</v>
      </c>
      <c r="E52">
        <v>15</v>
      </c>
      <c r="F52" t="s">
        <v>74</v>
      </c>
      <c r="G52">
        <v>1.452E-2</v>
      </c>
      <c r="H52">
        <v>430</v>
      </c>
      <c r="I52">
        <v>3.197652E-3</v>
      </c>
      <c r="J52">
        <v>4.2999999999999999E-4</v>
      </c>
      <c r="K52">
        <v>-2.3749999999999995E-5</v>
      </c>
      <c r="L52">
        <v>1.0330578512396693</v>
      </c>
      <c r="M52">
        <v>-1.0120676008418036E-3</v>
      </c>
      <c r="N52">
        <v>-5.199999999999999E-5</v>
      </c>
    </row>
    <row r="53" spans="1:14" x14ac:dyDescent="0.25">
      <c r="A53" t="s">
        <v>23</v>
      </c>
      <c r="B53">
        <v>4</v>
      </c>
      <c r="C53" t="s">
        <v>70</v>
      </c>
      <c r="D53">
        <v>11</v>
      </c>
      <c r="E53">
        <v>150</v>
      </c>
      <c r="F53" t="s">
        <v>74</v>
      </c>
      <c r="G53">
        <v>1.2870000000000001E-2</v>
      </c>
      <c r="H53">
        <v>480</v>
      </c>
      <c r="I53">
        <v>3.5694720000000002E-3</v>
      </c>
      <c r="J53">
        <v>4.8000000000000001E-4</v>
      </c>
      <c r="K53">
        <v>-2.4999999999999252E-7</v>
      </c>
      <c r="L53">
        <v>1.1655011655011653</v>
      </c>
      <c r="M53">
        <v>-1.2019156393262628E-5</v>
      </c>
      <c r="N53">
        <v>8.0000000000000047E-6</v>
      </c>
    </row>
    <row r="54" spans="1:14" x14ac:dyDescent="0.25">
      <c r="A54" t="s">
        <v>23</v>
      </c>
      <c r="B54">
        <v>4</v>
      </c>
      <c r="C54" t="s">
        <v>66</v>
      </c>
      <c r="D54">
        <v>13</v>
      </c>
      <c r="E54">
        <v>15</v>
      </c>
      <c r="F54" t="s">
        <v>74</v>
      </c>
      <c r="G54">
        <v>1.13875E-2</v>
      </c>
      <c r="H54">
        <v>528</v>
      </c>
      <c r="I54">
        <v>3.9264192000000005E-3</v>
      </c>
      <c r="J54">
        <v>5.2800000000000004E-4</v>
      </c>
      <c r="K54">
        <v>2.0000000000000215E-6</v>
      </c>
      <c r="L54">
        <v>1.3172338090010975</v>
      </c>
      <c r="M54">
        <v>1.086711167728097E-4</v>
      </c>
      <c r="N54">
        <v>6.0000000000000374E-6</v>
      </c>
    </row>
    <row r="55" spans="1:14" x14ac:dyDescent="0.25">
      <c r="A55" t="s">
        <v>23</v>
      </c>
      <c r="B55">
        <v>4</v>
      </c>
      <c r="C55" t="s">
        <v>65</v>
      </c>
      <c r="D55">
        <v>13</v>
      </c>
      <c r="E55">
        <v>150</v>
      </c>
      <c r="F55" t="s">
        <v>74</v>
      </c>
      <c r="G55">
        <v>1.7704999999999999E-2</v>
      </c>
      <c r="H55">
        <v>554</v>
      </c>
      <c r="I55">
        <v>4.1197656000000003E-3</v>
      </c>
      <c r="J55">
        <v>5.5400000000000002E-4</v>
      </c>
      <c r="K55">
        <v>3.0000000000000187E-6</v>
      </c>
      <c r="L55">
        <v>0.84721829991527819</v>
      </c>
      <c r="M55">
        <v>1.0484261583595298E-4</v>
      </c>
      <c r="N55">
        <v>5.5000000000000253E-6</v>
      </c>
    </row>
    <row r="56" spans="1:14" x14ac:dyDescent="0.25">
      <c r="A56" t="s">
        <v>23</v>
      </c>
      <c r="B56">
        <v>4</v>
      </c>
      <c r="C56" t="s">
        <v>7</v>
      </c>
      <c r="D56">
        <v>26</v>
      </c>
      <c r="E56">
        <v>15</v>
      </c>
      <c r="F56" t="s">
        <v>74</v>
      </c>
      <c r="G56">
        <v>1.5352500000000003E-2</v>
      </c>
      <c r="H56">
        <v>483</v>
      </c>
      <c r="I56">
        <v>3.5917812000000001E-3</v>
      </c>
      <c r="J56">
        <v>4.8299999999999998E-4</v>
      </c>
      <c r="K56">
        <v>-4.0000000000000024E-6</v>
      </c>
      <c r="L56">
        <v>0.97703957010258891</v>
      </c>
      <c r="M56">
        <v>-1.6121053147700475E-4</v>
      </c>
      <c r="N56">
        <v>9.9999999999999991E-6</v>
      </c>
    </row>
    <row r="57" spans="1:14" x14ac:dyDescent="0.25">
      <c r="A57" t="s">
        <v>23</v>
      </c>
      <c r="B57">
        <v>4</v>
      </c>
      <c r="C57" t="s">
        <v>69</v>
      </c>
      <c r="D57">
        <v>26</v>
      </c>
      <c r="E57">
        <v>150</v>
      </c>
      <c r="F57" t="s">
        <v>74</v>
      </c>
      <c r="G57">
        <v>2.1547500000000001E-2</v>
      </c>
      <c r="H57">
        <v>461</v>
      </c>
      <c r="I57">
        <v>3.4281804E-3</v>
      </c>
      <c r="J57">
        <v>4.6099999999999998E-4</v>
      </c>
      <c r="K57">
        <v>-6.5000000000000089E-6</v>
      </c>
      <c r="L57">
        <v>0.69613644274277753</v>
      </c>
      <c r="M57">
        <v>-1.8665042869537841E-4</v>
      </c>
      <c r="N57">
        <v>1.3500000000000003E-5</v>
      </c>
    </row>
    <row r="58" spans="1:14" x14ac:dyDescent="0.25">
      <c r="A58" t="s">
        <v>23</v>
      </c>
      <c r="B58">
        <v>4</v>
      </c>
      <c r="C58" t="s">
        <v>68</v>
      </c>
      <c r="D58">
        <v>34</v>
      </c>
      <c r="E58">
        <v>15</v>
      </c>
      <c r="F58" t="s">
        <v>74</v>
      </c>
      <c r="G58">
        <v>1.10525E-2</v>
      </c>
      <c r="H58">
        <v>517</v>
      </c>
      <c r="I58">
        <v>3.8446188E-3</v>
      </c>
      <c r="J58">
        <v>5.1699999999999999E-4</v>
      </c>
      <c r="K58">
        <v>7.4999999999999113E-7</v>
      </c>
      <c r="L58">
        <v>1.3571590137977834</v>
      </c>
      <c r="M58">
        <v>4.1986847169769605E-5</v>
      </c>
      <c r="N58">
        <v>1.0999999999999996E-5</v>
      </c>
    </row>
    <row r="59" spans="1:14" x14ac:dyDescent="0.25">
      <c r="A59" t="s">
        <v>23</v>
      </c>
      <c r="B59">
        <v>4</v>
      </c>
      <c r="C59" t="s">
        <v>67</v>
      </c>
      <c r="D59">
        <v>34</v>
      </c>
      <c r="E59">
        <v>150</v>
      </c>
      <c r="F59" t="s">
        <v>74</v>
      </c>
      <c r="G59">
        <v>1.0512499999999998E-2</v>
      </c>
      <c r="H59">
        <v>489</v>
      </c>
      <c r="I59">
        <v>3.6363995999999996E-3</v>
      </c>
      <c r="J59">
        <v>4.8899999999999996E-4</v>
      </c>
      <c r="K59">
        <v>-3.7500000000000098E-6</v>
      </c>
      <c r="L59">
        <v>1.4268727705112965</v>
      </c>
      <c r="M59">
        <v>-2.2071801585916067E-4</v>
      </c>
      <c r="N59">
        <v>1.8499999999999989E-5</v>
      </c>
    </row>
    <row r="60" spans="1:14" x14ac:dyDescent="0.25">
      <c r="A60" t="s">
        <v>23</v>
      </c>
      <c r="B60">
        <v>4</v>
      </c>
      <c r="C60" t="s">
        <v>64</v>
      </c>
      <c r="D60">
        <v>52</v>
      </c>
      <c r="E60">
        <v>15</v>
      </c>
      <c r="F60" t="s">
        <v>74</v>
      </c>
      <c r="G60">
        <v>1.0069999999999997E-2</v>
      </c>
      <c r="H60">
        <v>493</v>
      </c>
      <c r="I60">
        <v>3.6661452000000001E-3</v>
      </c>
      <c r="J60">
        <v>4.9299999999999995E-4</v>
      </c>
      <c r="K60">
        <v>1.0499999999999984E-5</v>
      </c>
      <c r="L60">
        <v>1.4895729890764651</v>
      </c>
      <c r="M60">
        <v>6.4516730852178428E-4</v>
      </c>
      <c r="N60">
        <v>2.7499999999999964E-5</v>
      </c>
    </row>
    <row r="61" spans="1:14" x14ac:dyDescent="0.25">
      <c r="A61" t="s">
        <v>23</v>
      </c>
      <c r="B61">
        <v>4</v>
      </c>
      <c r="C61" t="s">
        <v>63</v>
      </c>
      <c r="D61">
        <v>52</v>
      </c>
      <c r="E61">
        <v>150</v>
      </c>
      <c r="F61" t="s">
        <v>74</v>
      </c>
      <c r="G61">
        <v>1.5767500000000004E-2</v>
      </c>
      <c r="H61">
        <v>508</v>
      </c>
      <c r="I61">
        <v>3.7776912000000002E-3</v>
      </c>
      <c r="J61">
        <v>5.0799999999999999E-4</v>
      </c>
      <c r="K61">
        <v>-2.5000000000000608E-7</v>
      </c>
      <c r="L61">
        <v>0.95132392579673353</v>
      </c>
      <c r="M61">
        <v>-9.8104672764419469E-6</v>
      </c>
      <c r="N61">
        <v>1.4999999999999823E-6</v>
      </c>
    </row>
    <row r="62" spans="1:14" x14ac:dyDescent="0.25">
      <c r="A62" t="s">
        <v>23</v>
      </c>
      <c r="B62">
        <v>4</v>
      </c>
      <c r="C62" t="s">
        <v>71</v>
      </c>
      <c r="D62">
        <v>11</v>
      </c>
      <c r="E62">
        <v>15</v>
      </c>
      <c r="F62" t="s">
        <v>92</v>
      </c>
      <c r="G62">
        <v>1.452E-2</v>
      </c>
      <c r="H62">
        <v>560</v>
      </c>
      <c r="I62">
        <v>4.1643840000000001E-3</v>
      </c>
      <c r="J62">
        <v>5.5999999999999995E-4</v>
      </c>
      <c r="K62">
        <v>2.7499999999999855E-6</v>
      </c>
      <c r="L62">
        <v>1.0330578512396693</v>
      </c>
      <c r="M62">
        <v>1.1718677483431352E-4</v>
      </c>
      <c r="N62">
        <v>1.2999999999999991E-5</v>
      </c>
    </row>
    <row r="63" spans="1:14" x14ac:dyDescent="0.25">
      <c r="A63" t="s">
        <v>23</v>
      </c>
      <c r="B63">
        <v>4</v>
      </c>
      <c r="C63" t="s">
        <v>70</v>
      </c>
      <c r="D63">
        <v>11</v>
      </c>
      <c r="E63">
        <v>150</v>
      </c>
      <c r="F63" t="s">
        <v>92</v>
      </c>
      <c r="G63">
        <v>1.2870000000000001E-2</v>
      </c>
      <c r="H63">
        <v>530</v>
      </c>
      <c r="I63">
        <v>3.9412919999999999E-3</v>
      </c>
      <c r="J63">
        <v>5.2999999999999998E-4</v>
      </c>
      <c r="K63">
        <v>-5.0000000000001215E-7</v>
      </c>
      <c r="L63">
        <v>1.1655011655011653</v>
      </c>
      <c r="M63">
        <v>-2.4038312786526557E-5</v>
      </c>
      <c r="N63">
        <v>7.4999999999999655E-6</v>
      </c>
    </row>
    <row r="64" spans="1:14" x14ac:dyDescent="0.25">
      <c r="A64" t="s">
        <v>23</v>
      </c>
      <c r="B64">
        <v>4</v>
      </c>
      <c r="C64" t="s">
        <v>66</v>
      </c>
      <c r="D64">
        <v>13</v>
      </c>
      <c r="E64">
        <v>15</v>
      </c>
      <c r="F64" t="s">
        <v>92</v>
      </c>
      <c r="G64">
        <v>1.13875E-2</v>
      </c>
      <c r="H64">
        <v>580</v>
      </c>
      <c r="I64">
        <v>4.3131120000000009E-3</v>
      </c>
      <c r="J64">
        <v>5.8E-4</v>
      </c>
      <c r="K64">
        <v>3.9999999999999888E-6</v>
      </c>
      <c r="L64">
        <v>1.3172338090010975</v>
      </c>
      <c r="M64">
        <v>2.1734223354561645E-4</v>
      </c>
      <c r="N64">
        <v>-4.500000000000001E-6</v>
      </c>
    </row>
    <row r="65" spans="1:14" x14ac:dyDescent="0.25">
      <c r="A65" t="s">
        <v>23</v>
      </c>
      <c r="B65">
        <v>4</v>
      </c>
      <c r="C65" t="s">
        <v>65</v>
      </c>
      <c r="D65">
        <v>13</v>
      </c>
      <c r="E65">
        <v>150</v>
      </c>
      <c r="F65" t="s">
        <v>92</v>
      </c>
      <c r="G65">
        <v>1.7704999999999999E-2</v>
      </c>
      <c r="H65">
        <v>578</v>
      </c>
      <c r="I65">
        <v>4.2982391999999998E-3</v>
      </c>
      <c r="J65">
        <v>5.7799999999999995E-4</v>
      </c>
      <c r="K65">
        <v>3.4999999999999767E-6</v>
      </c>
      <c r="L65">
        <v>0.84721829991527819</v>
      </c>
      <c r="M65">
        <v>1.2231638514194356E-4</v>
      </c>
      <c r="N65">
        <v>-1.0000000000000243E-6</v>
      </c>
    </row>
    <row r="66" spans="1:14" x14ac:dyDescent="0.25">
      <c r="A66" t="s">
        <v>23</v>
      </c>
      <c r="B66">
        <v>4</v>
      </c>
      <c r="C66" t="s">
        <v>7</v>
      </c>
      <c r="D66">
        <v>26</v>
      </c>
      <c r="E66">
        <v>15</v>
      </c>
      <c r="F66" t="s">
        <v>92</v>
      </c>
      <c r="G66">
        <v>1.5352500000000003E-2</v>
      </c>
      <c r="H66">
        <v>560</v>
      </c>
      <c r="I66">
        <v>4.1643840000000001E-3</v>
      </c>
      <c r="J66">
        <v>5.5999999999999995E-4</v>
      </c>
      <c r="K66">
        <v>1.7499999999999883E-6</v>
      </c>
      <c r="L66">
        <v>0.97703957010258891</v>
      </c>
      <c r="M66">
        <v>7.0529607521189065E-5</v>
      </c>
      <c r="N66">
        <v>6.9999999999999533E-6</v>
      </c>
    </row>
    <row r="67" spans="1:14" x14ac:dyDescent="0.25">
      <c r="A67" t="s">
        <v>23</v>
      </c>
      <c r="B67">
        <v>4</v>
      </c>
      <c r="C67" t="s">
        <v>69</v>
      </c>
      <c r="D67">
        <v>26</v>
      </c>
      <c r="E67">
        <v>150</v>
      </c>
      <c r="F67" t="s">
        <v>92</v>
      </c>
      <c r="G67">
        <v>2.1547500000000001E-2</v>
      </c>
      <c r="H67">
        <v>656</v>
      </c>
      <c r="I67">
        <v>4.8782783999999999E-3</v>
      </c>
      <c r="J67">
        <v>6.5600000000000001E-4</v>
      </c>
      <c r="K67">
        <v>2.8000000000000003E-5</v>
      </c>
      <c r="L67">
        <v>0.69613644274277753</v>
      </c>
      <c r="M67">
        <v>8.0403261591855215E-4</v>
      </c>
      <c r="N67">
        <v>-1.2499999999999979E-5</v>
      </c>
    </row>
    <row r="68" spans="1:14" x14ac:dyDescent="0.25">
      <c r="A68" t="s">
        <v>23</v>
      </c>
      <c r="B68">
        <v>4</v>
      </c>
      <c r="C68" t="s">
        <v>68</v>
      </c>
      <c r="D68">
        <v>34</v>
      </c>
      <c r="E68">
        <v>15</v>
      </c>
      <c r="F68" t="s">
        <v>92</v>
      </c>
      <c r="G68">
        <v>1.10525E-2</v>
      </c>
      <c r="H68">
        <v>562</v>
      </c>
      <c r="I68">
        <v>4.1792567999999995E-3</v>
      </c>
      <c r="J68">
        <v>5.62E-4</v>
      </c>
      <c r="K68">
        <v>-2.5000000000000066E-6</v>
      </c>
      <c r="L68">
        <v>1.3571590137977834</v>
      </c>
      <c r="M68">
        <v>-1.3995615723256735E-4</v>
      </c>
      <c r="N68">
        <v>5.0000000000001215E-7</v>
      </c>
    </row>
    <row r="69" spans="1:14" x14ac:dyDescent="0.25">
      <c r="A69" t="s">
        <v>23</v>
      </c>
      <c r="B69">
        <v>4</v>
      </c>
      <c r="C69" t="s">
        <v>67</v>
      </c>
      <c r="D69">
        <v>34</v>
      </c>
      <c r="E69">
        <v>150</v>
      </c>
      <c r="F69" t="s">
        <v>92</v>
      </c>
      <c r="G69">
        <v>1.0512499999999998E-2</v>
      </c>
      <c r="H69">
        <v>604</v>
      </c>
      <c r="I69">
        <v>4.4915856000000004E-3</v>
      </c>
      <c r="J69">
        <v>6.0400000000000004E-4</v>
      </c>
      <c r="K69">
        <v>-4.7499999999999799E-6</v>
      </c>
      <c r="L69">
        <v>1.4268727705112965</v>
      </c>
      <c r="M69">
        <v>-2.7957615342160162E-4</v>
      </c>
      <c r="N69">
        <v>3.2000000000000019E-5</v>
      </c>
    </row>
    <row r="70" spans="1:14" x14ac:dyDescent="0.25">
      <c r="A70" t="s">
        <v>23</v>
      </c>
      <c r="B70">
        <v>4</v>
      </c>
      <c r="C70" t="s">
        <v>64</v>
      </c>
      <c r="D70">
        <v>52</v>
      </c>
      <c r="E70">
        <v>15</v>
      </c>
      <c r="F70" t="s">
        <v>92</v>
      </c>
      <c r="G70">
        <v>1.0069999999999997E-2</v>
      </c>
      <c r="H70">
        <v>571</v>
      </c>
      <c r="I70">
        <v>4.2461844000000002E-3</v>
      </c>
      <c r="J70">
        <v>5.71E-4</v>
      </c>
      <c r="K70">
        <v>6.7500000000000014E-6</v>
      </c>
      <c r="L70">
        <v>1.4895729890764651</v>
      </c>
      <c r="M70">
        <v>4.1475041262114772E-4</v>
      </c>
      <c r="N70">
        <v>1.9499999999999986E-5</v>
      </c>
    </row>
    <row r="71" spans="1:14" x14ac:dyDescent="0.25">
      <c r="A71" t="s">
        <v>23</v>
      </c>
      <c r="B71">
        <v>4</v>
      </c>
      <c r="C71" t="s">
        <v>63</v>
      </c>
      <c r="D71">
        <v>52</v>
      </c>
      <c r="E71">
        <v>150</v>
      </c>
      <c r="F71" t="s">
        <v>92</v>
      </c>
      <c r="G71">
        <v>1.5767500000000004E-2</v>
      </c>
      <c r="H71">
        <v>617</v>
      </c>
      <c r="I71">
        <v>4.5882588000000007E-3</v>
      </c>
      <c r="J71">
        <v>6.1700000000000004E-4</v>
      </c>
      <c r="K71">
        <v>2.5000000000000011E-5</v>
      </c>
      <c r="L71">
        <v>0.95132392579673353</v>
      </c>
      <c r="M71">
        <v>9.8104672764417122E-4</v>
      </c>
      <c r="N71">
        <v>-8.4999999999999898E-6</v>
      </c>
    </row>
    <row r="72" spans="1:14" x14ac:dyDescent="0.25">
      <c r="A72" t="s">
        <v>23</v>
      </c>
      <c r="B72">
        <v>4</v>
      </c>
      <c r="C72" t="s">
        <v>71</v>
      </c>
      <c r="D72">
        <v>11</v>
      </c>
      <c r="E72">
        <v>15</v>
      </c>
      <c r="F72" t="s">
        <v>10</v>
      </c>
      <c r="G72">
        <v>1.452E-2</v>
      </c>
      <c r="H72">
        <v>503</v>
      </c>
      <c r="I72">
        <v>3.7405092000000004E-3</v>
      </c>
      <c r="J72">
        <v>5.0299999999999997E-4</v>
      </c>
      <c r="K72">
        <v>-1.5000000000000094E-6</v>
      </c>
      <c r="L72">
        <v>1.0330578512396693</v>
      </c>
      <c r="M72">
        <v>-6.3920059000535385E-5</v>
      </c>
      <c r="N72">
        <v>-3.0000000000000187E-6</v>
      </c>
    </row>
    <row r="73" spans="1:14" x14ac:dyDescent="0.25">
      <c r="A73" t="s">
        <v>23</v>
      </c>
      <c r="B73">
        <v>4</v>
      </c>
      <c r="C73" t="s">
        <v>70</v>
      </c>
      <c r="D73">
        <v>11</v>
      </c>
      <c r="E73">
        <v>150</v>
      </c>
      <c r="F73" t="s">
        <v>10</v>
      </c>
      <c r="G73">
        <v>1.2870000000000001E-2</v>
      </c>
      <c r="H73">
        <v>480</v>
      </c>
      <c r="I73">
        <v>3.5694720000000002E-3</v>
      </c>
      <c r="J73">
        <v>4.8000000000000001E-4</v>
      </c>
      <c r="K73">
        <v>1.2500000000000033E-6</v>
      </c>
      <c r="L73">
        <v>1.1655011655011653</v>
      </c>
      <c r="M73">
        <v>6.0095781966315091E-5</v>
      </c>
      <c r="N73">
        <v>-9.999999999999972E-7</v>
      </c>
    </row>
    <row r="74" spans="1:14" x14ac:dyDescent="0.25">
      <c r="A74" t="s">
        <v>23</v>
      </c>
      <c r="B74">
        <v>4</v>
      </c>
      <c r="C74" t="s">
        <v>66</v>
      </c>
      <c r="D74">
        <v>13</v>
      </c>
      <c r="E74">
        <v>15</v>
      </c>
      <c r="F74" t="s">
        <v>10</v>
      </c>
      <c r="G74">
        <v>1.13875E-2</v>
      </c>
      <c r="H74">
        <v>530</v>
      </c>
      <c r="I74">
        <v>3.9412919999999999E-3</v>
      </c>
      <c r="J74">
        <v>5.2999999999999998E-4</v>
      </c>
      <c r="K74">
        <v>1.4999999999999823E-6</v>
      </c>
      <c r="L74">
        <v>1.3172338090010975</v>
      </c>
      <c r="M74">
        <v>8.1503337579605432E-5</v>
      </c>
      <c r="N74">
        <v>-5.0000000000001215E-7</v>
      </c>
    </row>
    <row r="75" spans="1:14" x14ac:dyDescent="0.25">
      <c r="A75" t="s">
        <v>23</v>
      </c>
      <c r="B75">
        <v>4</v>
      </c>
      <c r="C75" t="s">
        <v>65</v>
      </c>
      <c r="D75">
        <v>13</v>
      </c>
      <c r="E75">
        <v>150</v>
      </c>
      <c r="F75" t="s">
        <v>10</v>
      </c>
      <c r="G75">
        <v>1.7704999999999999E-2</v>
      </c>
      <c r="H75">
        <v>520</v>
      </c>
      <c r="I75">
        <v>3.8669280000000004E-3</v>
      </c>
      <c r="J75">
        <v>5.1999999999999995E-4</v>
      </c>
      <c r="K75">
        <v>-2.2500000000000005E-6</v>
      </c>
      <c r="L75">
        <v>0.84721829991527819</v>
      </c>
      <c r="M75">
        <v>-7.8631961876964254E-5</v>
      </c>
      <c r="N75">
        <v>-7.5000000000000197E-6</v>
      </c>
    </row>
    <row r="76" spans="1:14" x14ac:dyDescent="0.25">
      <c r="A76" t="s">
        <v>23</v>
      </c>
      <c r="B76">
        <v>4</v>
      </c>
      <c r="C76" t="s">
        <v>7</v>
      </c>
      <c r="D76">
        <v>26</v>
      </c>
      <c r="E76">
        <v>15</v>
      </c>
      <c r="F76" t="s">
        <v>10</v>
      </c>
      <c r="G76">
        <v>1.5352500000000003E-2</v>
      </c>
      <c r="H76">
        <v>501</v>
      </c>
      <c r="I76">
        <v>3.7256363999999998E-3</v>
      </c>
      <c r="J76">
        <v>5.0100000000000003E-4</v>
      </c>
      <c r="K76">
        <v>-6.7500000000000014E-6</v>
      </c>
      <c r="L76">
        <v>0.97703957010258891</v>
      </c>
      <c r="M76">
        <v>-2.720427718674454E-4</v>
      </c>
      <c r="N76">
        <v>-3.4999999999999767E-6</v>
      </c>
    </row>
    <row r="77" spans="1:14" x14ac:dyDescent="0.25">
      <c r="A77" t="s">
        <v>23</v>
      </c>
      <c r="B77">
        <v>4</v>
      </c>
      <c r="C77" t="s">
        <v>69</v>
      </c>
      <c r="D77">
        <v>26</v>
      </c>
      <c r="E77">
        <v>150</v>
      </c>
      <c r="F77" t="s">
        <v>10</v>
      </c>
      <c r="G77">
        <v>2.1547500000000001E-2</v>
      </c>
      <c r="H77">
        <v>510</v>
      </c>
      <c r="I77">
        <v>3.792564E-3</v>
      </c>
      <c r="J77">
        <v>5.1000000000000004E-4</v>
      </c>
      <c r="K77">
        <v>-3.7499999999999827E-6</v>
      </c>
      <c r="L77">
        <v>0.69613644274277753</v>
      </c>
      <c r="M77">
        <v>-1.0768293963194844E-4</v>
      </c>
      <c r="N77">
        <v>0</v>
      </c>
    </row>
    <row r="78" spans="1:14" x14ac:dyDescent="0.25">
      <c r="A78" t="s">
        <v>23</v>
      </c>
      <c r="B78">
        <v>4</v>
      </c>
      <c r="C78" t="s">
        <v>68</v>
      </c>
      <c r="D78">
        <v>34</v>
      </c>
      <c r="E78">
        <v>15</v>
      </c>
      <c r="F78" t="s">
        <v>10</v>
      </c>
      <c r="G78">
        <v>1.10525E-2</v>
      </c>
      <c r="H78">
        <v>521</v>
      </c>
      <c r="I78">
        <v>3.8743643999999996E-3</v>
      </c>
      <c r="J78">
        <v>5.2099999999999998E-4</v>
      </c>
      <c r="K78">
        <v>-5.0000000000000131E-6</v>
      </c>
      <c r="L78">
        <v>1.3571590137977834</v>
      </c>
      <c r="M78">
        <v>-2.799123144651347E-4</v>
      </c>
      <c r="N78">
        <v>9.999999999999701E-7</v>
      </c>
    </row>
    <row r="79" spans="1:14" x14ac:dyDescent="0.25">
      <c r="A79" t="s">
        <v>23</v>
      </c>
      <c r="B79">
        <v>4</v>
      </c>
      <c r="C79" t="s">
        <v>67</v>
      </c>
      <c r="D79">
        <v>34</v>
      </c>
      <c r="E79">
        <v>150</v>
      </c>
      <c r="F79" t="s">
        <v>10</v>
      </c>
      <c r="G79">
        <v>1.0512499999999998E-2</v>
      </c>
      <c r="H79">
        <v>515</v>
      </c>
      <c r="I79">
        <v>3.8297459999999998E-3</v>
      </c>
      <c r="J79">
        <v>5.1500000000000005E-4</v>
      </c>
      <c r="K79">
        <v>3.2500000000000248E-6</v>
      </c>
      <c r="L79">
        <v>1.4268727705112965</v>
      </c>
      <c r="M79">
        <v>1.912889470779402E-4</v>
      </c>
      <c r="N79">
        <v>9.5000000000000141E-6</v>
      </c>
    </row>
    <row r="80" spans="1:14" x14ac:dyDescent="0.25">
      <c r="A80" t="s">
        <v>23</v>
      </c>
      <c r="B80">
        <v>4</v>
      </c>
      <c r="C80" t="s">
        <v>64</v>
      </c>
      <c r="D80">
        <v>52</v>
      </c>
      <c r="E80">
        <v>15</v>
      </c>
      <c r="F80" t="s">
        <v>10</v>
      </c>
      <c r="G80">
        <v>1.0069999999999997E-2</v>
      </c>
      <c r="H80">
        <v>522</v>
      </c>
      <c r="I80">
        <v>3.8818007999999998E-3</v>
      </c>
      <c r="J80">
        <v>5.22E-4</v>
      </c>
      <c r="K80">
        <v>4.500000000000001E-6</v>
      </c>
      <c r="L80">
        <v>1.4895729890764651</v>
      </c>
      <c r="M80">
        <v>2.7650027508076519E-4</v>
      </c>
      <c r="N80">
        <v>1.2999999999999991E-5</v>
      </c>
    </row>
    <row r="81" spans="1:14" x14ac:dyDescent="0.25">
      <c r="A81" t="s">
        <v>23</v>
      </c>
      <c r="B81">
        <v>4</v>
      </c>
      <c r="C81" t="s">
        <v>63</v>
      </c>
      <c r="D81">
        <v>52</v>
      </c>
      <c r="E81">
        <v>150</v>
      </c>
      <c r="F81" t="s">
        <v>10</v>
      </c>
      <c r="G81">
        <v>1.5767500000000004E-2</v>
      </c>
      <c r="H81">
        <v>492</v>
      </c>
      <c r="I81">
        <v>3.6587088000000004E-3</v>
      </c>
      <c r="J81">
        <v>4.9200000000000003E-4</v>
      </c>
      <c r="K81">
        <v>-2.9999999999999916E-6</v>
      </c>
      <c r="L81">
        <v>0.95132392579673353</v>
      </c>
      <c r="M81">
        <v>-1.1772560731730017E-4</v>
      </c>
      <c r="N81">
        <v>-3.9999999999999888E-6</v>
      </c>
    </row>
    <row r="82" spans="1:14" x14ac:dyDescent="0.25">
      <c r="A82" t="s">
        <v>24</v>
      </c>
      <c r="B82">
        <v>8</v>
      </c>
      <c r="C82" t="s">
        <v>71</v>
      </c>
      <c r="D82">
        <v>11</v>
      </c>
      <c r="E82">
        <v>15</v>
      </c>
      <c r="F82" t="s">
        <v>72</v>
      </c>
      <c r="G82">
        <v>1.452E-2</v>
      </c>
      <c r="H82">
        <v>651</v>
      </c>
      <c r="I82">
        <v>4.8410963999999997E-3</v>
      </c>
      <c r="J82">
        <v>6.5099999999999999E-4</v>
      </c>
      <c r="K82">
        <v>1.3749999999999928E-6</v>
      </c>
      <c r="L82">
        <v>1.0330578512396693</v>
      </c>
      <c r="M82">
        <v>5.8593387417156759E-5</v>
      </c>
      <c r="N82">
        <v>-2.2500000000000005E-6</v>
      </c>
    </row>
    <row r="83" spans="1:14" x14ac:dyDescent="0.25">
      <c r="A83" t="s">
        <v>24</v>
      </c>
      <c r="B83">
        <v>8</v>
      </c>
      <c r="C83" t="s">
        <v>70</v>
      </c>
      <c r="D83">
        <v>11</v>
      </c>
      <c r="E83">
        <v>150</v>
      </c>
      <c r="F83" t="s">
        <v>72</v>
      </c>
      <c r="G83">
        <v>1.2870000000000001E-2</v>
      </c>
      <c r="H83">
        <v>767</v>
      </c>
      <c r="I83">
        <v>5.7037188000000003E-3</v>
      </c>
      <c r="J83">
        <v>7.67E-4</v>
      </c>
      <c r="K83">
        <v>2.3750000000000035E-6</v>
      </c>
      <c r="L83">
        <v>1.1655011655011653</v>
      </c>
      <c r="M83">
        <v>1.1418198573599855E-4</v>
      </c>
      <c r="N83">
        <v>-1.1750000000000015E-5</v>
      </c>
    </row>
    <row r="84" spans="1:14" x14ac:dyDescent="0.25">
      <c r="A84" t="s">
        <v>24</v>
      </c>
      <c r="B84">
        <v>8</v>
      </c>
      <c r="C84" t="s">
        <v>66</v>
      </c>
      <c r="D84">
        <v>13</v>
      </c>
      <c r="E84">
        <v>15</v>
      </c>
      <c r="F84" t="s">
        <v>72</v>
      </c>
      <c r="G84">
        <v>1.13875E-2</v>
      </c>
      <c r="H84">
        <v>701</v>
      </c>
      <c r="I84">
        <v>5.2129163999999999E-3</v>
      </c>
      <c r="J84">
        <v>7.0100000000000002E-4</v>
      </c>
      <c r="K84">
        <v>6.8750000000000045E-6</v>
      </c>
      <c r="L84">
        <v>1.3172338090010975</v>
      </c>
      <c r="M84">
        <v>3.7355696390652956E-4</v>
      </c>
      <c r="N84">
        <v>-2.5000000000000608E-7</v>
      </c>
    </row>
    <row r="85" spans="1:14" x14ac:dyDescent="0.25">
      <c r="A85" t="s">
        <v>24</v>
      </c>
      <c r="B85">
        <v>8</v>
      </c>
      <c r="C85" t="s">
        <v>65</v>
      </c>
      <c r="D85">
        <v>13</v>
      </c>
      <c r="E85">
        <v>150</v>
      </c>
      <c r="F85" t="s">
        <v>72</v>
      </c>
      <c r="G85">
        <v>1.7704999999999999E-2</v>
      </c>
      <c r="H85">
        <v>819</v>
      </c>
      <c r="I85">
        <v>6.0904115999999998E-3</v>
      </c>
      <c r="J85">
        <v>8.1899999999999996E-4</v>
      </c>
      <c r="K85">
        <v>9.8749999999999961E-6</v>
      </c>
      <c r="L85">
        <v>0.84721829991527819</v>
      </c>
      <c r="M85">
        <v>3.4510694379334293E-4</v>
      </c>
      <c r="N85">
        <v>6.424999999999999E-5</v>
      </c>
    </row>
    <row r="86" spans="1:14" x14ac:dyDescent="0.25">
      <c r="A86" t="s">
        <v>24</v>
      </c>
      <c r="B86">
        <v>8</v>
      </c>
      <c r="C86" t="s">
        <v>7</v>
      </c>
      <c r="D86">
        <v>26</v>
      </c>
      <c r="E86">
        <v>15</v>
      </c>
      <c r="F86" t="s">
        <v>72</v>
      </c>
      <c r="G86">
        <v>1.5352500000000003E-2</v>
      </c>
      <c r="H86">
        <v>658</v>
      </c>
      <c r="I86">
        <v>4.8931512000000002E-3</v>
      </c>
      <c r="J86">
        <v>6.5799999999999995E-4</v>
      </c>
      <c r="K86">
        <v>4.3749999999999979E-6</v>
      </c>
      <c r="L86">
        <v>0.97703957010258891</v>
      </c>
      <c r="M86">
        <v>1.7632401880297375E-4</v>
      </c>
      <c r="N86">
        <v>2.4999999999997897E-7</v>
      </c>
    </row>
    <row r="87" spans="1:14" x14ac:dyDescent="0.25">
      <c r="A87" t="s">
        <v>24</v>
      </c>
      <c r="B87">
        <v>8</v>
      </c>
      <c r="C87" t="s">
        <v>69</v>
      </c>
      <c r="D87">
        <v>26</v>
      </c>
      <c r="E87">
        <v>150</v>
      </c>
      <c r="F87" t="s">
        <v>72</v>
      </c>
      <c r="G87">
        <v>2.1547500000000001E-2</v>
      </c>
      <c r="H87">
        <v>765</v>
      </c>
      <c r="I87">
        <v>5.688846E-3</v>
      </c>
      <c r="J87">
        <v>7.6499999999999995E-4</v>
      </c>
      <c r="K87">
        <v>5.9999999999999968E-6</v>
      </c>
      <c r="L87">
        <v>0.69613644274277753</v>
      </c>
      <c r="M87">
        <v>1.7229270341111822E-4</v>
      </c>
      <c r="N87">
        <v>-4.750000000000007E-6</v>
      </c>
    </row>
    <row r="88" spans="1:14" x14ac:dyDescent="0.25">
      <c r="A88" t="s">
        <v>24</v>
      </c>
      <c r="B88">
        <v>8</v>
      </c>
      <c r="C88" t="s">
        <v>68</v>
      </c>
      <c r="D88">
        <v>34</v>
      </c>
      <c r="E88">
        <v>15</v>
      </c>
      <c r="F88" t="s">
        <v>72</v>
      </c>
      <c r="G88">
        <v>1.10525E-2</v>
      </c>
      <c r="H88">
        <v>785</v>
      </c>
      <c r="I88">
        <v>5.8375739999999999E-3</v>
      </c>
      <c r="J88">
        <v>7.85E-4</v>
      </c>
      <c r="K88">
        <v>1.1375000000000005E-5</v>
      </c>
      <c r="L88">
        <v>1.3571590137977834</v>
      </c>
      <c r="M88">
        <v>6.3680051540818019E-4</v>
      </c>
      <c r="N88">
        <v>3.7500000000000098E-6</v>
      </c>
    </row>
    <row r="89" spans="1:14" x14ac:dyDescent="0.25">
      <c r="A89" t="s">
        <v>24</v>
      </c>
      <c r="B89">
        <v>8</v>
      </c>
      <c r="C89" t="s">
        <v>67</v>
      </c>
      <c r="D89">
        <v>34</v>
      </c>
      <c r="E89">
        <v>150</v>
      </c>
      <c r="F89" t="s">
        <v>72</v>
      </c>
      <c r="G89">
        <v>1.0512499999999998E-2</v>
      </c>
      <c r="H89">
        <v>733</v>
      </c>
      <c r="I89">
        <v>5.4508812000000004E-3</v>
      </c>
      <c r="J89">
        <v>7.3300000000000004E-4</v>
      </c>
      <c r="K89">
        <v>6.2500000000000028E-6</v>
      </c>
      <c r="L89">
        <v>1.4268727705112965</v>
      </c>
      <c r="M89">
        <v>3.6786335976526701E-4</v>
      </c>
      <c r="N89">
        <v>-4.500000000000001E-6</v>
      </c>
    </row>
    <row r="90" spans="1:14" x14ac:dyDescent="0.25">
      <c r="A90" t="s">
        <v>24</v>
      </c>
      <c r="B90">
        <v>8</v>
      </c>
      <c r="C90" t="s">
        <v>64</v>
      </c>
      <c r="D90">
        <v>52</v>
      </c>
      <c r="E90">
        <v>15</v>
      </c>
      <c r="F90" t="s">
        <v>72</v>
      </c>
      <c r="G90">
        <v>1.0069999999999997E-2</v>
      </c>
      <c r="H90">
        <v>573</v>
      </c>
      <c r="I90">
        <v>4.2610571999999996E-3</v>
      </c>
      <c r="J90">
        <v>5.7300000000000005E-4</v>
      </c>
      <c r="K90">
        <v>1.7500000000000019E-6</v>
      </c>
      <c r="L90">
        <v>1.4895729890764651</v>
      </c>
      <c r="M90">
        <v>1.0752788475363098E-4</v>
      </c>
      <c r="N90">
        <v>2.2500000000000005E-6</v>
      </c>
    </row>
    <row r="91" spans="1:14" x14ac:dyDescent="0.25">
      <c r="A91" t="s">
        <v>24</v>
      </c>
      <c r="B91">
        <v>8</v>
      </c>
      <c r="C91" t="s">
        <v>63</v>
      </c>
      <c r="D91">
        <v>52</v>
      </c>
      <c r="E91">
        <v>150</v>
      </c>
      <c r="F91" t="s">
        <v>72</v>
      </c>
      <c r="G91">
        <v>1.5767500000000004E-2</v>
      </c>
      <c r="H91">
        <v>631</v>
      </c>
      <c r="I91">
        <v>4.6923683999999998E-3</v>
      </c>
      <c r="J91">
        <v>6.3100000000000005E-4</v>
      </c>
      <c r="K91">
        <v>4.625000000000004E-6</v>
      </c>
      <c r="L91">
        <v>0.95132392579673353</v>
      </c>
      <c r="M91">
        <v>1.8149364461417174E-4</v>
      </c>
      <c r="N91">
        <v>2.0250000000000004E-5</v>
      </c>
    </row>
    <row r="92" spans="1:14" x14ac:dyDescent="0.25">
      <c r="A92" t="s">
        <v>24</v>
      </c>
      <c r="B92">
        <v>8</v>
      </c>
      <c r="C92" t="s">
        <v>71</v>
      </c>
      <c r="D92">
        <v>11</v>
      </c>
      <c r="E92">
        <v>15</v>
      </c>
      <c r="F92" t="s">
        <v>74</v>
      </c>
      <c r="G92">
        <v>1.452E-2</v>
      </c>
      <c r="H92">
        <v>408</v>
      </c>
      <c r="I92">
        <v>3.0340511999999999E-3</v>
      </c>
      <c r="J92">
        <v>4.08E-4</v>
      </c>
      <c r="K92">
        <v>-1.4624999999999996E-5</v>
      </c>
      <c r="L92">
        <v>1.0330578512396693</v>
      </c>
      <c r="M92">
        <v>-6.2322057525521593E-4</v>
      </c>
      <c r="N92">
        <v>-5.4999999999999982E-6</v>
      </c>
    </row>
    <row r="93" spans="1:14" x14ac:dyDescent="0.25">
      <c r="A93" t="s">
        <v>24</v>
      </c>
      <c r="B93">
        <v>8</v>
      </c>
      <c r="C93" t="s">
        <v>70</v>
      </c>
      <c r="D93">
        <v>11</v>
      </c>
      <c r="E93">
        <v>150</v>
      </c>
      <c r="F93" t="s">
        <v>74</v>
      </c>
      <c r="G93">
        <v>1.2870000000000001E-2</v>
      </c>
      <c r="H93">
        <v>483</v>
      </c>
      <c r="I93">
        <v>3.5917812000000001E-3</v>
      </c>
      <c r="J93">
        <v>4.8299999999999998E-4</v>
      </c>
      <c r="K93">
        <v>2.499999999999993E-7</v>
      </c>
      <c r="L93">
        <v>1.1655011655011653</v>
      </c>
      <c r="M93">
        <v>1.2019156393262953E-5</v>
      </c>
      <c r="N93">
        <v>7.4999999999999113E-7</v>
      </c>
    </row>
    <row r="94" spans="1:14" x14ac:dyDescent="0.25">
      <c r="A94" t="s">
        <v>24</v>
      </c>
      <c r="B94">
        <v>8</v>
      </c>
      <c r="C94" t="s">
        <v>66</v>
      </c>
      <c r="D94">
        <v>13</v>
      </c>
      <c r="E94">
        <v>15</v>
      </c>
      <c r="F94" t="s">
        <v>74</v>
      </c>
      <c r="G94">
        <v>1.13875E-2</v>
      </c>
      <c r="H94">
        <v>696</v>
      </c>
      <c r="I94">
        <v>5.1757343999999997E-3</v>
      </c>
      <c r="J94">
        <v>6.96E-4</v>
      </c>
      <c r="K94">
        <v>2.2000000000000006E-5</v>
      </c>
      <c r="L94">
        <v>1.3172338090010975</v>
      </c>
      <c r="M94">
        <v>1.1953822845008942E-3</v>
      </c>
      <c r="N94">
        <v>4.1999999999999991E-5</v>
      </c>
    </row>
    <row r="95" spans="1:14" x14ac:dyDescent="0.25">
      <c r="A95" t="s">
        <v>24</v>
      </c>
      <c r="B95">
        <v>8</v>
      </c>
      <c r="C95" t="s">
        <v>65</v>
      </c>
      <c r="D95">
        <v>13</v>
      </c>
      <c r="E95">
        <v>150</v>
      </c>
      <c r="F95" t="s">
        <v>74</v>
      </c>
      <c r="G95">
        <v>1.7704999999999999E-2</v>
      </c>
      <c r="H95">
        <v>578</v>
      </c>
      <c r="I95">
        <v>4.2982391999999998E-3</v>
      </c>
      <c r="J95">
        <v>5.7799999999999995E-4</v>
      </c>
      <c r="K95">
        <v>4.500000000000001E-6</v>
      </c>
      <c r="L95">
        <v>0.84721829991527819</v>
      </c>
      <c r="M95">
        <v>1.5726392375392851E-4</v>
      </c>
      <c r="N95">
        <v>5.9999999999999832E-6</v>
      </c>
    </row>
    <row r="96" spans="1:14" x14ac:dyDescent="0.25">
      <c r="A96" t="s">
        <v>24</v>
      </c>
      <c r="B96">
        <v>8</v>
      </c>
      <c r="C96" t="s">
        <v>7</v>
      </c>
      <c r="D96">
        <v>26</v>
      </c>
      <c r="E96">
        <v>15</v>
      </c>
      <c r="F96" t="s">
        <v>74</v>
      </c>
      <c r="G96">
        <v>1.5352500000000003E-2</v>
      </c>
      <c r="H96">
        <v>544</v>
      </c>
      <c r="I96">
        <v>4.0454015999999999E-3</v>
      </c>
      <c r="J96">
        <v>5.44E-4</v>
      </c>
      <c r="K96">
        <v>5.6250000000000012E-6</v>
      </c>
      <c r="L96">
        <v>0.97703957010258891</v>
      </c>
      <c r="M96">
        <v>2.2670230988953784E-4</v>
      </c>
      <c r="N96">
        <v>1.5250000000000005E-5</v>
      </c>
    </row>
    <row r="97" spans="1:14" x14ac:dyDescent="0.25">
      <c r="A97" t="s">
        <v>24</v>
      </c>
      <c r="B97">
        <v>8</v>
      </c>
      <c r="C97" t="s">
        <v>69</v>
      </c>
      <c r="D97">
        <v>26</v>
      </c>
      <c r="E97">
        <v>150</v>
      </c>
      <c r="F97" t="s">
        <v>74</v>
      </c>
      <c r="G97">
        <v>2.1547500000000001E-2</v>
      </c>
      <c r="H97">
        <v>483</v>
      </c>
      <c r="I97">
        <v>3.5917812000000001E-3</v>
      </c>
      <c r="J97">
        <v>4.8299999999999998E-4</v>
      </c>
      <c r="K97">
        <v>-5.0000000000000538E-7</v>
      </c>
      <c r="L97">
        <v>0.69613644274277753</v>
      </c>
      <c r="M97">
        <v>-1.4357725284260013E-5</v>
      </c>
      <c r="N97">
        <v>5.4999999999999982E-6</v>
      </c>
    </row>
    <row r="98" spans="1:14" x14ac:dyDescent="0.25">
      <c r="A98" t="s">
        <v>24</v>
      </c>
      <c r="B98">
        <v>8</v>
      </c>
      <c r="C98" t="s">
        <v>68</v>
      </c>
      <c r="D98">
        <v>34</v>
      </c>
      <c r="E98">
        <v>15</v>
      </c>
      <c r="F98" t="s">
        <v>74</v>
      </c>
      <c r="G98">
        <v>1.10525E-2</v>
      </c>
      <c r="H98">
        <v>611</v>
      </c>
      <c r="I98">
        <v>4.5436404E-3</v>
      </c>
      <c r="J98">
        <v>6.11E-4</v>
      </c>
      <c r="K98">
        <v>1.2124999999999997E-5</v>
      </c>
      <c r="L98">
        <v>1.3571590137977834</v>
      </c>
      <c r="M98">
        <v>6.7878736257794979E-4</v>
      </c>
      <c r="N98">
        <v>2.3500000000000002E-5</v>
      </c>
    </row>
    <row r="99" spans="1:14" x14ac:dyDescent="0.25">
      <c r="A99" t="s">
        <v>24</v>
      </c>
      <c r="B99">
        <v>8</v>
      </c>
      <c r="C99" t="s">
        <v>67</v>
      </c>
      <c r="D99">
        <v>34</v>
      </c>
      <c r="E99">
        <v>150</v>
      </c>
      <c r="F99" t="s">
        <v>74</v>
      </c>
      <c r="G99">
        <v>1.0512499999999998E-2</v>
      </c>
      <c r="H99">
        <v>494</v>
      </c>
      <c r="I99">
        <v>3.6735815999999998E-3</v>
      </c>
      <c r="J99">
        <v>4.9399999999999997E-4</v>
      </c>
      <c r="K99">
        <v>-1.2500000000000033E-6</v>
      </c>
      <c r="L99">
        <v>1.4268727705112965</v>
      </c>
      <c r="M99">
        <v>-7.3572671953053563E-5</v>
      </c>
      <c r="N99">
        <v>1.2500000000000033E-6</v>
      </c>
    </row>
    <row r="100" spans="1:14" x14ac:dyDescent="0.25">
      <c r="A100" t="s">
        <v>24</v>
      </c>
      <c r="B100">
        <v>8</v>
      </c>
      <c r="C100" t="s">
        <v>64</v>
      </c>
      <c r="D100">
        <v>52</v>
      </c>
      <c r="E100">
        <v>15</v>
      </c>
      <c r="F100" t="s">
        <v>74</v>
      </c>
      <c r="G100">
        <v>1.0069999999999997E-2</v>
      </c>
      <c r="H100">
        <v>488</v>
      </c>
      <c r="I100">
        <v>3.6289631999999999E-3</v>
      </c>
      <c r="J100">
        <v>4.8799999999999999E-4</v>
      </c>
      <c r="K100">
        <v>4.6249999999999972E-6</v>
      </c>
      <c r="L100">
        <v>1.4895729890764651</v>
      </c>
      <c r="M100">
        <v>2.8418083827745286E-4</v>
      </c>
      <c r="N100">
        <v>-1.2499999999999897E-6</v>
      </c>
    </row>
    <row r="101" spans="1:14" x14ac:dyDescent="0.25">
      <c r="A101" t="s">
        <v>24</v>
      </c>
      <c r="B101">
        <v>8</v>
      </c>
      <c r="C101" t="s">
        <v>63</v>
      </c>
      <c r="D101">
        <v>52</v>
      </c>
      <c r="E101">
        <v>150</v>
      </c>
      <c r="F101" t="s">
        <v>74</v>
      </c>
      <c r="G101">
        <v>1.5767500000000004E-2</v>
      </c>
      <c r="H101">
        <v>526</v>
      </c>
      <c r="I101">
        <v>3.9115464000000003E-3</v>
      </c>
      <c r="J101">
        <v>5.2599999999999999E-4</v>
      </c>
      <c r="K101">
        <v>2.1249999999999974E-6</v>
      </c>
      <c r="L101">
        <v>0.95132392579673353</v>
      </c>
      <c r="M101">
        <v>8.3388971849754421E-5</v>
      </c>
      <c r="N101">
        <v>4.500000000000001E-6</v>
      </c>
    </row>
    <row r="102" spans="1:14" x14ac:dyDescent="0.25">
      <c r="A102" t="s">
        <v>24</v>
      </c>
      <c r="B102">
        <v>8</v>
      </c>
      <c r="C102" t="s">
        <v>71</v>
      </c>
      <c r="D102">
        <v>11</v>
      </c>
      <c r="E102">
        <v>15</v>
      </c>
      <c r="F102" t="s">
        <v>92</v>
      </c>
      <c r="G102">
        <v>1.452E-2</v>
      </c>
      <c r="H102">
        <v>558</v>
      </c>
      <c r="I102">
        <v>4.1495111999999999E-3</v>
      </c>
      <c r="J102">
        <v>5.5800000000000001E-4</v>
      </c>
      <c r="K102">
        <v>1.1250000000000002E-6</v>
      </c>
      <c r="L102">
        <v>1.0330578512396693</v>
      </c>
      <c r="M102">
        <v>4.7940044250401247E-5</v>
      </c>
      <c r="N102">
        <v>-4.9999999999998505E-7</v>
      </c>
    </row>
    <row r="103" spans="1:14" x14ac:dyDescent="0.25">
      <c r="A103" t="s">
        <v>24</v>
      </c>
      <c r="B103">
        <v>8</v>
      </c>
      <c r="C103" t="s">
        <v>70</v>
      </c>
      <c r="D103">
        <v>11</v>
      </c>
      <c r="E103">
        <v>150</v>
      </c>
      <c r="F103" t="s">
        <v>92</v>
      </c>
      <c r="G103">
        <v>1.2870000000000001E-2</v>
      </c>
      <c r="H103">
        <v>581</v>
      </c>
      <c r="I103">
        <v>4.3205483999999997E-3</v>
      </c>
      <c r="J103">
        <v>5.8100000000000003E-4</v>
      </c>
      <c r="K103">
        <v>6.1249999999999998E-6</v>
      </c>
      <c r="L103">
        <v>1.1655011655011653</v>
      </c>
      <c r="M103">
        <v>2.944693316349432E-4</v>
      </c>
      <c r="N103">
        <v>1.2750000000000012E-5</v>
      </c>
    </row>
    <row r="104" spans="1:14" x14ac:dyDescent="0.25">
      <c r="A104" t="s">
        <v>24</v>
      </c>
      <c r="B104">
        <v>8</v>
      </c>
      <c r="C104" t="s">
        <v>66</v>
      </c>
      <c r="D104">
        <v>13</v>
      </c>
      <c r="E104">
        <v>15</v>
      </c>
      <c r="F104" t="s">
        <v>92</v>
      </c>
      <c r="G104">
        <v>1.13875E-2</v>
      </c>
      <c r="H104">
        <v>565</v>
      </c>
      <c r="I104">
        <v>4.2015660000000003E-3</v>
      </c>
      <c r="J104">
        <v>5.6499999999999996E-4</v>
      </c>
      <c r="K104">
        <v>1.2499999999998949E-7</v>
      </c>
      <c r="L104">
        <v>1.3172338090010975</v>
      </c>
      <c r="M104">
        <v>6.7919447982999617E-6</v>
      </c>
      <c r="N104">
        <v>-3.7500000000000098E-6</v>
      </c>
    </row>
    <row r="105" spans="1:14" x14ac:dyDescent="0.25">
      <c r="A105" t="s">
        <v>24</v>
      </c>
      <c r="B105">
        <v>8</v>
      </c>
      <c r="C105" t="s">
        <v>65</v>
      </c>
      <c r="D105">
        <v>13</v>
      </c>
      <c r="E105">
        <v>150</v>
      </c>
      <c r="F105" t="s">
        <v>92</v>
      </c>
      <c r="G105">
        <v>1.7704999999999999E-2</v>
      </c>
      <c r="H105">
        <v>568</v>
      </c>
      <c r="I105">
        <v>4.2238752000000003E-3</v>
      </c>
      <c r="J105">
        <v>5.6800000000000004E-4</v>
      </c>
      <c r="K105">
        <v>4.999999999999986E-7</v>
      </c>
      <c r="L105">
        <v>0.84721829991527819</v>
      </c>
      <c r="M105">
        <v>1.7473769305992005E-5</v>
      </c>
      <c r="N105">
        <v>-2.4999999999999795E-6</v>
      </c>
    </row>
    <row r="106" spans="1:14" x14ac:dyDescent="0.25">
      <c r="A106" t="s">
        <v>24</v>
      </c>
      <c r="B106">
        <v>8</v>
      </c>
      <c r="C106" t="s">
        <v>7</v>
      </c>
      <c r="D106">
        <v>26</v>
      </c>
      <c r="E106">
        <v>15</v>
      </c>
      <c r="F106" t="s">
        <v>92</v>
      </c>
      <c r="G106">
        <v>1.5352500000000003E-2</v>
      </c>
      <c r="H106">
        <v>550</v>
      </c>
      <c r="I106">
        <v>4.0900200000000006E-3</v>
      </c>
      <c r="J106">
        <v>5.5000000000000003E-4</v>
      </c>
      <c r="K106">
        <v>-3.7499999999999556E-7</v>
      </c>
      <c r="L106">
        <v>0.97703957010258891</v>
      </c>
      <c r="M106">
        <v>-1.5113487325969006E-5</v>
      </c>
      <c r="N106">
        <v>-2.4999999999999795E-6</v>
      </c>
    </row>
    <row r="107" spans="1:14" x14ac:dyDescent="0.25">
      <c r="A107" t="s">
        <v>24</v>
      </c>
      <c r="B107">
        <v>8</v>
      </c>
      <c r="C107" t="s">
        <v>69</v>
      </c>
      <c r="D107">
        <v>26</v>
      </c>
      <c r="E107">
        <v>150</v>
      </c>
      <c r="F107" t="s">
        <v>92</v>
      </c>
      <c r="G107">
        <v>2.1547500000000001E-2</v>
      </c>
      <c r="H107">
        <v>665</v>
      </c>
      <c r="I107">
        <v>4.9452059999999997E-3</v>
      </c>
      <c r="J107">
        <v>6.6500000000000001E-4</v>
      </c>
      <c r="K107">
        <v>1.5125000000000002E-5</v>
      </c>
      <c r="L107">
        <v>0.69613644274277753</v>
      </c>
      <c r="M107">
        <v>4.343211898488608E-4</v>
      </c>
      <c r="N107">
        <v>2.2500000000000005E-6</v>
      </c>
    </row>
    <row r="108" spans="1:14" x14ac:dyDescent="0.25">
      <c r="A108" t="s">
        <v>24</v>
      </c>
      <c r="B108">
        <v>8</v>
      </c>
      <c r="C108" t="s">
        <v>68</v>
      </c>
      <c r="D108">
        <v>34</v>
      </c>
      <c r="E108">
        <v>15</v>
      </c>
      <c r="F108" t="s">
        <v>92</v>
      </c>
      <c r="G108">
        <v>1.10525E-2</v>
      </c>
      <c r="H108">
        <v>565</v>
      </c>
      <c r="I108">
        <v>4.2015660000000003E-3</v>
      </c>
      <c r="J108">
        <v>5.6499999999999996E-4</v>
      </c>
      <c r="K108">
        <v>-8.7500000000000772E-7</v>
      </c>
      <c r="L108">
        <v>1.3571590137977834</v>
      </c>
      <c r="M108">
        <v>-4.8984655031398884E-5</v>
      </c>
      <c r="N108">
        <v>7.4999999999999113E-7</v>
      </c>
    </row>
    <row r="109" spans="1:14" x14ac:dyDescent="0.25">
      <c r="A109" t="s">
        <v>24</v>
      </c>
      <c r="B109">
        <v>8</v>
      </c>
      <c r="C109" t="s">
        <v>67</v>
      </c>
      <c r="D109">
        <v>34</v>
      </c>
      <c r="E109">
        <v>150</v>
      </c>
      <c r="F109" t="s">
        <v>92</v>
      </c>
      <c r="G109">
        <v>1.0512499999999998E-2</v>
      </c>
      <c r="H109">
        <v>605</v>
      </c>
      <c r="I109">
        <v>4.4990220000000001E-3</v>
      </c>
      <c r="J109">
        <v>6.0499999999999996E-4</v>
      </c>
      <c r="K109">
        <v>-2.2500000000000005E-6</v>
      </c>
      <c r="L109">
        <v>1.4268727705112965</v>
      </c>
      <c r="M109">
        <v>-1.3243080951549609E-4</v>
      </c>
      <c r="N109">
        <v>2.4999999999997897E-7</v>
      </c>
    </row>
    <row r="110" spans="1:14" x14ac:dyDescent="0.25">
      <c r="A110" t="s">
        <v>24</v>
      </c>
      <c r="B110">
        <v>8</v>
      </c>
      <c r="C110" t="s">
        <v>64</v>
      </c>
      <c r="D110">
        <v>52</v>
      </c>
      <c r="E110">
        <v>15</v>
      </c>
      <c r="F110" t="s">
        <v>92</v>
      </c>
      <c r="G110">
        <v>1.0069999999999997E-2</v>
      </c>
      <c r="H110">
        <v>532</v>
      </c>
      <c r="I110">
        <v>3.9561648000000001E-3</v>
      </c>
      <c r="J110">
        <v>5.3200000000000003E-4</v>
      </c>
      <c r="K110">
        <v>-1.4999999999999958E-6</v>
      </c>
      <c r="L110">
        <v>1.4895729890764651</v>
      </c>
      <c r="M110">
        <v>-9.2166758360254773E-5</v>
      </c>
      <c r="N110">
        <v>-9.749999999999993E-6</v>
      </c>
    </row>
    <row r="111" spans="1:14" x14ac:dyDescent="0.25">
      <c r="A111" t="s">
        <v>24</v>
      </c>
      <c r="B111">
        <v>8</v>
      </c>
      <c r="C111" t="s">
        <v>63</v>
      </c>
      <c r="D111">
        <v>52</v>
      </c>
      <c r="E111">
        <v>150</v>
      </c>
      <c r="F111" t="s">
        <v>92</v>
      </c>
      <c r="G111">
        <v>1.5767500000000004E-2</v>
      </c>
      <c r="H111">
        <v>590</v>
      </c>
      <c r="I111">
        <v>4.3874759999999995E-3</v>
      </c>
      <c r="J111">
        <v>5.9000000000000003E-4</v>
      </c>
      <c r="K111">
        <v>9.125000000000005E-6</v>
      </c>
      <c r="L111">
        <v>0.95132392579673353</v>
      </c>
      <c r="M111">
        <v>3.5808205559012253E-4</v>
      </c>
      <c r="N111">
        <v>-6.7500000000000014E-6</v>
      </c>
    </row>
    <row r="112" spans="1:14" x14ac:dyDescent="0.25">
      <c r="A112" t="s">
        <v>24</v>
      </c>
      <c r="B112">
        <v>8</v>
      </c>
      <c r="C112" t="s">
        <v>71</v>
      </c>
      <c r="D112">
        <v>11</v>
      </c>
      <c r="E112">
        <v>15</v>
      </c>
      <c r="F112" t="s">
        <v>10</v>
      </c>
      <c r="G112">
        <v>1.452E-2</v>
      </c>
      <c r="H112">
        <v>525</v>
      </c>
      <c r="I112">
        <v>3.9041100000000006E-3</v>
      </c>
      <c r="J112">
        <v>5.2499999999999997E-4</v>
      </c>
      <c r="K112">
        <v>1.9999999999999944E-6</v>
      </c>
      <c r="L112">
        <v>1.0330578512396693</v>
      </c>
      <c r="M112">
        <v>8.5226745334046408E-5</v>
      </c>
      <c r="N112">
        <v>5.4999999999999982E-6</v>
      </c>
    </row>
    <row r="113" spans="1:14" x14ac:dyDescent="0.25">
      <c r="A113" t="s">
        <v>24</v>
      </c>
      <c r="B113">
        <v>8</v>
      </c>
      <c r="C113" t="s">
        <v>70</v>
      </c>
      <c r="D113">
        <v>11</v>
      </c>
      <c r="E113">
        <v>150</v>
      </c>
      <c r="F113" t="s">
        <v>10</v>
      </c>
      <c r="G113">
        <v>1.2870000000000001E-2</v>
      </c>
      <c r="H113">
        <v>485</v>
      </c>
      <c r="I113">
        <v>3.6066540000000004E-3</v>
      </c>
      <c r="J113">
        <v>4.8500000000000003E-4</v>
      </c>
      <c r="K113">
        <v>1.2500000000000033E-6</v>
      </c>
      <c r="L113">
        <v>1.1655011655011653</v>
      </c>
      <c r="M113">
        <v>6.0095781966315091E-5</v>
      </c>
      <c r="N113">
        <v>1.2500000000000033E-6</v>
      </c>
    </row>
    <row r="114" spans="1:14" x14ac:dyDescent="0.25">
      <c r="A114" t="s">
        <v>24</v>
      </c>
      <c r="B114">
        <v>8</v>
      </c>
      <c r="C114" t="s">
        <v>66</v>
      </c>
      <c r="D114">
        <v>13</v>
      </c>
      <c r="E114">
        <v>15</v>
      </c>
      <c r="F114" t="s">
        <v>10</v>
      </c>
      <c r="G114">
        <v>1.13875E-2</v>
      </c>
      <c r="H114">
        <v>521</v>
      </c>
      <c r="I114">
        <v>3.8743643999999996E-3</v>
      </c>
      <c r="J114">
        <v>5.2099999999999998E-4</v>
      </c>
      <c r="K114">
        <v>-3.7500000000000912E-7</v>
      </c>
      <c r="L114">
        <v>1.3172338090010975</v>
      </c>
      <c r="M114">
        <v>-2.0375834394902093E-5</v>
      </c>
      <c r="N114">
        <v>-2.2500000000000005E-6</v>
      </c>
    </row>
    <row r="115" spans="1:14" x14ac:dyDescent="0.25">
      <c r="A115" t="s">
        <v>24</v>
      </c>
      <c r="B115">
        <v>8</v>
      </c>
      <c r="C115" t="s">
        <v>65</v>
      </c>
      <c r="D115">
        <v>13</v>
      </c>
      <c r="E115">
        <v>150</v>
      </c>
      <c r="F115" t="s">
        <v>10</v>
      </c>
      <c r="G115">
        <v>1.7704999999999999E-2</v>
      </c>
      <c r="H115">
        <v>649</v>
      </c>
      <c r="I115">
        <v>4.8262236000000003E-3</v>
      </c>
      <c r="J115">
        <v>6.4899999999999995E-4</v>
      </c>
      <c r="K115">
        <v>1.4999999999999999E-5</v>
      </c>
      <c r="L115">
        <v>0.84721829991527819</v>
      </c>
      <c r="M115">
        <v>5.2421307917976153E-4</v>
      </c>
      <c r="N115">
        <v>3.2249999999999998E-5</v>
      </c>
    </row>
    <row r="116" spans="1:14" x14ac:dyDescent="0.25">
      <c r="A116" t="s">
        <v>24</v>
      </c>
      <c r="B116">
        <v>8</v>
      </c>
      <c r="C116" t="s">
        <v>7</v>
      </c>
      <c r="D116">
        <v>26</v>
      </c>
      <c r="E116">
        <v>15</v>
      </c>
      <c r="F116" t="s">
        <v>10</v>
      </c>
      <c r="G116">
        <v>1.5352500000000003E-2</v>
      </c>
      <c r="H116">
        <v>525</v>
      </c>
      <c r="I116">
        <v>3.9041100000000006E-3</v>
      </c>
      <c r="J116">
        <v>5.2499999999999997E-4</v>
      </c>
      <c r="K116">
        <v>-3.7500000000000912E-7</v>
      </c>
      <c r="L116">
        <v>0.97703957010258891</v>
      </c>
      <c r="M116">
        <v>-1.5113487325969554E-5</v>
      </c>
      <c r="N116">
        <v>5.9999999999999832E-6</v>
      </c>
    </row>
    <row r="117" spans="1:14" x14ac:dyDescent="0.25">
      <c r="A117" t="s">
        <v>24</v>
      </c>
      <c r="B117">
        <v>8</v>
      </c>
      <c r="C117" t="s">
        <v>69</v>
      </c>
      <c r="D117">
        <v>26</v>
      </c>
      <c r="E117">
        <v>150</v>
      </c>
      <c r="F117" t="s">
        <v>10</v>
      </c>
      <c r="G117">
        <v>2.1547500000000001E-2</v>
      </c>
      <c r="H117">
        <v>556</v>
      </c>
      <c r="I117">
        <v>4.1346383999999996E-3</v>
      </c>
      <c r="J117">
        <v>5.5599999999999996E-4</v>
      </c>
      <c r="K117">
        <v>3.8749999999999993E-6</v>
      </c>
      <c r="L117">
        <v>0.69613644274277753</v>
      </c>
      <c r="M117">
        <v>1.1127237095301389E-4</v>
      </c>
      <c r="N117">
        <v>1.1499999999999981E-5</v>
      </c>
    </row>
    <row r="118" spans="1:14" x14ac:dyDescent="0.25">
      <c r="A118" t="s">
        <v>24</v>
      </c>
      <c r="B118">
        <v>8</v>
      </c>
      <c r="C118" t="s">
        <v>68</v>
      </c>
      <c r="D118">
        <v>34</v>
      </c>
      <c r="E118">
        <v>15</v>
      </c>
      <c r="F118" t="s">
        <v>10</v>
      </c>
      <c r="G118">
        <v>1.10525E-2</v>
      </c>
      <c r="H118">
        <v>511</v>
      </c>
      <c r="I118">
        <v>3.8000003999999997E-3</v>
      </c>
      <c r="J118">
        <v>5.1099999999999995E-4</v>
      </c>
      <c r="K118">
        <v>-3.7500000000000098E-6</v>
      </c>
      <c r="L118">
        <v>1.3571590137977834</v>
      </c>
      <c r="M118">
        <v>-2.0993423584885106E-4</v>
      </c>
      <c r="N118">
        <v>-2.5000000000000066E-6</v>
      </c>
    </row>
    <row r="119" spans="1:14" x14ac:dyDescent="0.25">
      <c r="A119" t="s">
        <v>24</v>
      </c>
      <c r="B119">
        <v>8</v>
      </c>
      <c r="C119" t="s">
        <v>67</v>
      </c>
      <c r="D119">
        <v>34</v>
      </c>
      <c r="E119">
        <v>150</v>
      </c>
      <c r="F119" t="s">
        <v>10</v>
      </c>
      <c r="G119">
        <v>1.0512499999999998E-2</v>
      </c>
      <c r="H119">
        <v>506</v>
      </c>
      <c r="I119">
        <v>3.7628183999999999E-3</v>
      </c>
      <c r="J119">
        <v>5.0600000000000005E-4</v>
      </c>
      <c r="K119">
        <v>5.0000000000001215E-7</v>
      </c>
      <c r="L119">
        <v>1.4268727705112965</v>
      </c>
      <c r="M119">
        <v>2.942906878122206E-5</v>
      </c>
      <c r="N119">
        <v>-2.2500000000000005E-6</v>
      </c>
    </row>
    <row r="120" spans="1:14" x14ac:dyDescent="0.25">
      <c r="A120" t="s">
        <v>24</v>
      </c>
      <c r="B120">
        <v>8</v>
      </c>
      <c r="C120" t="s">
        <v>64</v>
      </c>
      <c r="D120">
        <v>52</v>
      </c>
      <c r="E120">
        <v>15</v>
      </c>
      <c r="F120" t="s">
        <v>10</v>
      </c>
      <c r="G120">
        <v>1.0069999999999997E-2</v>
      </c>
      <c r="H120">
        <v>502</v>
      </c>
      <c r="I120">
        <v>3.7330727999999999E-3</v>
      </c>
      <c r="J120">
        <v>5.0199999999999995E-4</v>
      </c>
      <c r="K120">
        <v>-2.5000000000000608E-7</v>
      </c>
      <c r="L120">
        <v>1.4895729890764651</v>
      </c>
      <c r="M120">
        <v>-1.5361126393376211E-5</v>
      </c>
      <c r="N120">
        <v>-5.0000000000000131E-6</v>
      </c>
    </row>
    <row r="121" spans="1:14" x14ac:dyDescent="0.25">
      <c r="A121" t="s">
        <v>24</v>
      </c>
      <c r="B121">
        <v>8</v>
      </c>
      <c r="C121" t="s">
        <v>63</v>
      </c>
      <c r="D121">
        <v>52</v>
      </c>
      <c r="E121">
        <v>150</v>
      </c>
      <c r="F121" t="s">
        <v>10</v>
      </c>
      <c r="G121">
        <v>1.5767500000000004E-2</v>
      </c>
      <c r="H121">
        <v>559</v>
      </c>
      <c r="I121">
        <v>4.1569476000000005E-3</v>
      </c>
      <c r="J121">
        <v>5.5900000000000004E-4</v>
      </c>
      <c r="K121">
        <v>6.8750000000000045E-6</v>
      </c>
      <c r="L121">
        <v>0.95132392579673353</v>
      </c>
      <c r="M121">
        <v>2.6978785010214716E-4</v>
      </c>
      <c r="N121">
        <v>1.6750000000000001E-5</v>
      </c>
    </row>
    <row r="122" spans="1:14" x14ac:dyDescent="0.25">
      <c r="A122" t="s">
        <v>25</v>
      </c>
      <c r="B122">
        <v>16</v>
      </c>
      <c r="C122" t="s">
        <v>71</v>
      </c>
      <c r="D122">
        <v>11</v>
      </c>
      <c r="E122">
        <v>15</v>
      </c>
      <c r="F122" t="s">
        <v>72</v>
      </c>
      <c r="G122">
        <v>1.452E-2</v>
      </c>
      <c r="H122">
        <v>633</v>
      </c>
      <c r="I122">
        <v>4.7072412000000001E-3</v>
      </c>
      <c r="J122">
        <v>6.3299999999999999E-4</v>
      </c>
      <c r="K122">
        <v>-4.3750000000000386E-7</v>
      </c>
      <c r="L122">
        <v>1.0330578512396693</v>
      </c>
      <c r="M122">
        <v>-1.8643350541822868E-5</v>
      </c>
      <c r="N122">
        <v>-2.2500000000000005E-6</v>
      </c>
    </row>
    <row r="123" spans="1:14" x14ac:dyDescent="0.25">
      <c r="A123" t="s">
        <v>25</v>
      </c>
      <c r="B123">
        <v>16</v>
      </c>
      <c r="C123" t="s">
        <v>70</v>
      </c>
      <c r="D123">
        <v>11</v>
      </c>
      <c r="E123">
        <v>150</v>
      </c>
      <c r="F123" t="s">
        <v>72</v>
      </c>
      <c r="G123">
        <v>1.2870000000000001E-2</v>
      </c>
      <c r="H123">
        <v>729</v>
      </c>
      <c r="I123">
        <v>5.421135599999999E-3</v>
      </c>
      <c r="J123">
        <v>7.2900000000000005E-4</v>
      </c>
      <c r="K123">
        <v>-1.187499999999995E-6</v>
      </c>
      <c r="L123">
        <v>1.1655011655011653</v>
      </c>
      <c r="M123">
        <v>-5.7090992867998948E-5</v>
      </c>
      <c r="N123">
        <v>-4.7499999999999935E-6</v>
      </c>
    </row>
    <row r="124" spans="1:14" x14ac:dyDescent="0.25">
      <c r="A124" t="s">
        <v>25</v>
      </c>
      <c r="B124">
        <v>16</v>
      </c>
      <c r="C124" t="s">
        <v>66</v>
      </c>
      <c r="D124">
        <v>13</v>
      </c>
      <c r="E124">
        <v>15</v>
      </c>
      <c r="F124" t="s">
        <v>72</v>
      </c>
      <c r="G124">
        <v>1.13875E-2</v>
      </c>
      <c r="H124">
        <v>776</v>
      </c>
      <c r="I124">
        <v>5.7706463999999992E-3</v>
      </c>
      <c r="J124">
        <v>7.76E-4</v>
      </c>
      <c r="K124">
        <v>8.125000000000001E-6</v>
      </c>
      <c r="L124">
        <v>1.3172338090010975</v>
      </c>
      <c r="M124">
        <v>4.4147641188953469E-4</v>
      </c>
      <c r="N124">
        <v>9.3749999999999975E-6</v>
      </c>
    </row>
    <row r="125" spans="1:14" x14ac:dyDescent="0.25">
      <c r="A125" t="s">
        <v>25</v>
      </c>
      <c r="B125">
        <v>16</v>
      </c>
      <c r="C125" t="s">
        <v>65</v>
      </c>
      <c r="D125">
        <v>13</v>
      </c>
      <c r="E125">
        <v>150</v>
      </c>
      <c r="F125" t="s">
        <v>72</v>
      </c>
      <c r="G125">
        <v>1.7704999999999999E-2</v>
      </c>
      <c r="H125">
        <v>775</v>
      </c>
      <c r="I125">
        <v>5.7632100000000004E-3</v>
      </c>
      <c r="J125">
        <v>7.7499999999999997E-4</v>
      </c>
      <c r="K125">
        <v>2.187499999999999E-6</v>
      </c>
      <c r="L125">
        <v>0.84721829991527819</v>
      </c>
      <c r="M125">
        <v>7.6447740713715199E-5</v>
      </c>
      <c r="N125">
        <v>-5.4999999999999982E-6</v>
      </c>
    </row>
    <row r="126" spans="1:14" x14ac:dyDescent="0.25">
      <c r="A126" t="s">
        <v>25</v>
      </c>
      <c r="B126">
        <v>16</v>
      </c>
      <c r="C126" t="s">
        <v>7</v>
      </c>
      <c r="D126">
        <v>26</v>
      </c>
      <c r="E126">
        <v>15</v>
      </c>
      <c r="F126" t="s">
        <v>72</v>
      </c>
      <c r="G126">
        <v>1.5352500000000003E-2</v>
      </c>
      <c r="H126">
        <v>747</v>
      </c>
      <c r="I126">
        <v>5.5549908000000004E-3</v>
      </c>
      <c r="J126">
        <v>7.4700000000000005E-4</v>
      </c>
      <c r="K126">
        <v>7.7500000000000054E-6</v>
      </c>
      <c r="L126">
        <v>0.97703957010258891</v>
      </c>
      <c r="M126">
        <v>3.1234540473669675E-4</v>
      </c>
      <c r="N126">
        <v>1.1125000000000013E-5</v>
      </c>
    </row>
    <row r="127" spans="1:14" x14ac:dyDescent="0.25">
      <c r="A127" t="s">
        <v>25</v>
      </c>
      <c r="B127">
        <v>16</v>
      </c>
      <c r="C127" t="s">
        <v>69</v>
      </c>
      <c r="D127">
        <v>26</v>
      </c>
      <c r="E127">
        <v>150</v>
      </c>
      <c r="F127" t="s">
        <v>72</v>
      </c>
      <c r="G127">
        <v>2.1547500000000001E-2</v>
      </c>
      <c r="H127">
        <v>719</v>
      </c>
      <c r="I127">
        <v>5.3467715999999995E-3</v>
      </c>
      <c r="J127">
        <v>7.1900000000000002E-4</v>
      </c>
      <c r="K127">
        <v>1.2500000000000304E-7</v>
      </c>
      <c r="L127">
        <v>0.69613644274277753</v>
      </c>
      <c r="M127">
        <v>3.589431321065052E-6</v>
      </c>
      <c r="N127">
        <v>-5.7499999999999907E-6</v>
      </c>
    </row>
    <row r="128" spans="1:14" x14ac:dyDescent="0.25">
      <c r="A128" t="s">
        <v>25</v>
      </c>
      <c r="B128">
        <v>16</v>
      </c>
      <c r="C128" t="s">
        <v>68</v>
      </c>
      <c r="D128">
        <v>34</v>
      </c>
      <c r="E128">
        <v>15</v>
      </c>
      <c r="F128" t="s">
        <v>72</v>
      </c>
      <c r="G128">
        <v>1.10525E-2</v>
      </c>
      <c r="H128">
        <v>767</v>
      </c>
      <c r="I128">
        <v>5.7037188000000003E-3</v>
      </c>
      <c r="J128">
        <v>7.67E-4</v>
      </c>
      <c r="K128">
        <v>4.5625000000000025E-6</v>
      </c>
      <c r="L128">
        <v>1.3571590137977834</v>
      </c>
      <c r="M128">
        <v>2.5541998694943489E-4</v>
      </c>
      <c r="N128">
        <v>-2.2500000000000005E-6</v>
      </c>
    </row>
    <row r="129" spans="1:14" x14ac:dyDescent="0.25">
      <c r="A129" t="s">
        <v>25</v>
      </c>
      <c r="B129">
        <v>16</v>
      </c>
      <c r="C129" t="s">
        <v>67</v>
      </c>
      <c r="D129">
        <v>34</v>
      </c>
      <c r="E129">
        <v>150</v>
      </c>
      <c r="F129" t="s">
        <v>72</v>
      </c>
      <c r="G129">
        <v>1.0512499999999998E-2</v>
      </c>
      <c r="H129">
        <v>694</v>
      </c>
      <c r="I129">
        <v>5.1608616000000003E-3</v>
      </c>
      <c r="J129">
        <v>6.9399999999999996E-4</v>
      </c>
      <c r="K129">
        <v>6.8749999999999638E-7</v>
      </c>
      <c r="L129">
        <v>1.4268727705112965</v>
      </c>
      <c r="M129">
        <v>4.046496957417914E-5</v>
      </c>
      <c r="N129">
        <v>-4.8750000000000101E-6</v>
      </c>
    </row>
    <row r="130" spans="1:14" x14ac:dyDescent="0.25">
      <c r="A130" t="s">
        <v>25</v>
      </c>
      <c r="B130">
        <v>16</v>
      </c>
      <c r="C130" t="s">
        <v>64</v>
      </c>
      <c r="D130">
        <v>52</v>
      </c>
      <c r="E130">
        <v>15</v>
      </c>
      <c r="F130" t="s">
        <v>72</v>
      </c>
      <c r="G130">
        <v>1.0069999999999997E-2</v>
      </c>
      <c r="H130">
        <v>634</v>
      </c>
      <c r="I130">
        <v>4.7146776000000007E-3</v>
      </c>
      <c r="J130">
        <v>6.3400000000000001E-4</v>
      </c>
      <c r="K130">
        <v>4.6874999999999987E-6</v>
      </c>
      <c r="L130">
        <v>1.4895729890764651</v>
      </c>
      <c r="M130">
        <v>2.8802111987579691E-4</v>
      </c>
      <c r="N130">
        <v>7.6249999999999956E-6</v>
      </c>
    </row>
    <row r="131" spans="1:14" x14ac:dyDescent="0.25">
      <c r="A131" t="s">
        <v>25</v>
      </c>
      <c r="B131">
        <v>16</v>
      </c>
      <c r="C131" t="s">
        <v>63</v>
      </c>
      <c r="D131">
        <v>52</v>
      </c>
      <c r="E131">
        <v>150</v>
      </c>
      <c r="F131" t="s">
        <v>72</v>
      </c>
      <c r="G131">
        <v>1.5767500000000004E-2</v>
      </c>
      <c r="H131">
        <v>664</v>
      </c>
      <c r="I131">
        <v>4.9377696E-3</v>
      </c>
      <c r="J131">
        <v>6.6399999999999999E-4</v>
      </c>
      <c r="K131">
        <v>4.3749999999999979E-6</v>
      </c>
      <c r="L131">
        <v>0.95132392579673353</v>
      </c>
      <c r="M131">
        <v>1.7168317733772982E-4</v>
      </c>
      <c r="N131">
        <v>4.1249999999999918E-6</v>
      </c>
    </row>
    <row r="132" spans="1:14" x14ac:dyDescent="0.25">
      <c r="A132" t="s">
        <v>25</v>
      </c>
      <c r="B132">
        <v>16</v>
      </c>
      <c r="C132" t="s">
        <v>71</v>
      </c>
      <c r="D132">
        <v>11</v>
      </c>
      <c r="E132">
        <v>15</v>
      </c>
      <c r="F132" t="s">
        <v>74</v>
      </c>
      <c r="G132">
        <v>1.452E-2</v>
      </c>
      <c r="H132">
        <v>460</v>
      </c>
      <c r="I132">
        <v>3.4207439999999999E-3</v>
      </c>
      <c r="J132">
        <v>4.6000000000000001E-4</v>
      </c>
      <c r="K132">
        <v>-4.0624999999999971E-6</v>
      </c>
      <c r="L132">
        <v>1.0330578512396693</v>
      </c>
      <c r="M132">
        <v>-1.7311682645978211E-4</v>
      </c>
      <c r="N132">
        <v>6.5000000000000021E-6</v>
      </c>
    </row>
    <row r="133" spans="1:14" x14ac:dyDescent="0.25">
      <c r="A133" t="s">
        <v>25</v>
      </c>
      <c r="B133">
        <v>16</v>
      </c>
      <c r="C133" t="s">
        <v>70</v>
      </c>
      <c r="D133">
        <v>11</v>
      </c>
      <c r="E133">
        <v>150</v>
      </c>
      <c r="F133" t="s">
        <v>74</v>
      </c>
      <c r="G133">
        <v>1.2870000000000001E-2</v>
      </c>
      <c r="H133">
        <v>491</v>
      </c>
      <c r="I133">
        <v>3.6512723999999998E-3</v>
      </c>
      <c r="J133">
        <v>4.9100000000000001E-4</v>
      </c>
      <c r="K133">
        <v>6.2500000000000164E-7</v>
      </c>
      <c r="L133">
        <v>1.1655011655011653</v>
      </c>
      <c r="M133">
        <v>3.0047890983157546E-5</v>
      </c>
      <c r="N133">
        <v>1.000000000000004E-6</v>
      </c>
    </row>
    <row r="134" spans="1:14" x14ac:dyDescent="0.25">
      <c r="A134" t="s">
        <v>25</v>
      </c>
      <c r="B134">
        <v>16</v>
      </c>
      <c r="C134" t="s">
        <v>66</v>
      </c>
      <c r="D134">
        <v>13</v>
      </c>
      <c r="E134">
        <v>15</v>
      </c>
      <c r="F134" t="s">
        <v>74</v>
      </c>
      <c r="G134">
        <v>1.13875E-2</v>
      </c>
      <c r="H134">
        <v>559</v>
      </c>
      <c r="I134">
        <v>4.1569476000000005E-3</v>
      </c>
      <c r="J134">
        <v>5.5900000000000004E-4</v>
      </c>
      <c r="K134">
        <v>2.437500000000005E-6</v>
      </c>
      <c r="L134">
        <v>1.3172338090010975</v>
      </c>
      <c r="M134">
        <v>1.3244292356686066E-4</v>
      </c>
      <c r="N134">
        <v>-1.7124999999999996E-5</v>
      </c>
    </row>
    <row r="135" spans="1:14" x14ac:dyDescent="0.25">
      <c r="A135" t="s">
        <v>25</v>
      </c>
      <c r="B135">
        <v>16</v>
      </c>
      <c r="C135" t="s">
        <v>65</v>
      </c>
      <c r="D135">
        <v>13</v>
      </c>
      <c r="E135">
        <v>150</v>
      </c>
      <c r="F135" t="s">
        <v>74</v>
      </c>
      <c r="G135">
        <v>1.7704999999999999E-2</v>
      </c>
      <c r="H135">
        <v>617</v>
      </c>
      <c r="I135">
        <v>4.5882588000000007E-3</v>
      </c>
      <c r="J135">
        <v>6.1700000000000004E-4</v>
      </c>
      <c r="K135">
        <v>4.6875000000000055E-6</v>
      </c>
      <c r="L135">
        <v>0.84721829991527819</v>
      </c>
      <c r="M135">
        <v>1.638165872436757E-4</v>
      </c>
      <c r="N135">
        <v>4.8750000000000101E-6</v>
      </c>
    </row>
    <row r="136" spans="1:14" x14ac:dyDescent="0.25">
      <c r="A136" t="s">
        <v>25</v>
      </c>
      <c r="B136">
        <v>16</v>
      </c>
      <c r="C136" t="s">
        <v>7</v>
      </c>
      <c r="D136">
        <v>26</v>
      </c>
      <c r="E136">
        <v>15</v>
      </c>
      <c r="F136" t="s">
        <v>74</v>
      </c>
      <c r="G136">
        <v>1.5352500000000003E-2</v>
      </c>
      <c r="H136">
        <v>696</v>
      </c>
      <c r="I136">
        <v>5.1757343999999997E-3</v>
      </c>
      <c r="J136">
        <v>6.96E-4</v>
      </c>
      <c r="K136">
        <v>1.2312500000000001E-5</v>
      </c>
      <c r="L136">
        <v>0.97703957010258891</v>
      </c>
      <c r="M136">
        <v>4.9622616720265494E-4</v>
      </c>
      <c r="N136">
        <v>1.9000000000000001E-5</v>
      </c>
    </row>
    <row r="137" spans="1:14" x14ac:dyDescent="0.25">
      <c r="A137" t="s">
        <v>25</v>
      </c>
      <c r="B137">
        <v>16</v>
      </c>
      <c r="C137" t="s">
        <v>69</v>
      </c>
      <c r="D137">
        <v>26</v>
      </c>
      <c r="E137">
        <v>150</v>
      </c>
      <c r="F137" t="s">
        <v>74</v>
      </c>
      <c r="G137">
        <v>2.1547500000000001E-2</v>
      </c>
      <c r="H137">
        <v>528</v>
      </c>
      <c r="I137">
        <v>3.9264192000000005E-3</v>
      </c>
      <c r="J137">
        <v>5.2800000000000004E-4</v>
      </c>
      <c r="K137">
        <v>2.5625000000000013E-6</v>
      </c>
      <c r="L137">
        <v>0.69613644274277753</v>
      </c>
      <c r="M137">
        <v>7.3583342081831818E-5</v>
      </c>
      <c r="N137">
        <v>5.625000000000008E-6</v>
      </c>
    </row>
    <row r="138" spans="1:14" x14ac:dyDescent="0.25">
      <c r="A138" t="s">
        <v>25</v>
      </c>
      <c r="B138">
        <v>16</v>
      </c>
      <c r="C138" t="s">
        <v>68</v>
      </c>
      <c r="D138">
        <v>34</v>
      </c>
      <c r="E138">
        <v>15</v>
      </c>
      <c r="F138" t="s">
        <v>74</v>
      </c>
      <c r="G138">
        <v>1.10525E-2</v>
      </c>
      <c r="H138">
        <v>509</v>
      </c>
      <c r="I138">
        <v>3.7851275999999994E-3</v>
      </c>
      <c r="J138">
        <v>5.0900000000000001E-4</v>
      </c>
      <c r="K138">
        <v>-3.1250000000000082E-7</v>
      </c>
      <c r="L138">
        <v>1.3571590137977834</v>
      </c>
      <c r="M138">
        <v>-1.7494519654070919E-5</v>
      </c>
      <c r="N138">
        <v>-1.2749999999999998E-5</v>
      </c>
    </row>
    <row r="139" spans="1:14" x14ac:dyDescent="0.25">
      <c r="A139" t="s">
        <v>25</v>
      </c>
      <c r="B139">
        <v>16</v>
      </c>
      <c r="C139" t="s">
        <v>67</v>
      </c>
      <c r="D139">
        <v>34</v>
      </c>
      <c r="E139">
        <v>150</v>
      </c>
      <c r="F139" t="s">
        <v>74</v>
      </c>
      <c r="G139">
        <v>1.0512499999999998E-2</v>
      </c>
      <c r="H139">
        <v>495</v>
      </c>
      <c r="I139">
        <v>3.6810179999999999E-3</v>
      </c>
      <c r="J139">
        <v>4.95E-4</v>
      </c>
      <c r="K139">
        <v>-5.6250000000000012E-7</v>
      </c>
      <c r="L139">
        <v>1.4268727705112965</v>
      </c>
      <c r="M139">
        <v>-3.3107702378874023E-5</v>
      </c>
      <c r="N139">
        <v>1.2500000000000304E-7</v>
      </c>
    </row>
    <row r="140" spans="1:14" x14ac:dyDescent="0.25">
      <c r="A140" t="s">
        <v>25</v>
      </c>
      <c r="B140">
        <v>16</v>
      </c>
      <c r="C140" t="s">
        <v>64</v>
      </c>
      <c r="D140">
        <v>52</v>
      </c>
      <c r="E140">
        <v>15</v>
      </c>
      <c r="F140" t="s">
        <v>74</v>
      </c>
      <c r="G140">
        <v>1.0069999999999997E-2</v>
      </c>
      <c r="H140">
        <v>573</v>
      </c>
      <c r="I140">
        <v>4.2610571999999996E-3</v>
      </c>
      <c r="J140">
        <v>5.7300000000000005E-4</v>
      </c>
      <c r="K140">
        <v>7.6250000000000024E-6</v>
      </c>
      <c r="L140">
        <v>1.4895729890764651</v>
      </c>
      <c r="M140">
        <v>4.6851435499796322E-4</v>
      </c>
      <c r="N140">
        <v>1.0625000000000008E-5</v>
      </c>
    </row>
    <row r="141" spans="1:14" x14ac:dyDescent="0.25">
      <c r="A141" t="s">
        <v>25</v>
      </c>
      <c r="B141">
        <v>16</v>
      </c>
      <c r="C141" t="s">
        <v>63</v>
      </c>
      <c r="D141">
        <v>52</v>
      </c>
      <c r="E141">
        <v>150</v>
      </c>
      <c r="F141" t="s">
        <v>74</v>
      </c>
      <c r="G141">
        <v>1.5767500000000004E-2</v>
      </c>
      <c r="H141">
        <v>529</v>
      </c>
      <c r="I141">
        <v>3.9338555999999993E-3</v>
      </c>
      <c r="J141">
        <v>5.2899999999999996E-4</v>
      </c>
      <c r="K141">
        <v>1.2499999999999965E-6</v>
      </c>
      <c r="L141">
        <v>0.95132392579673353</v>
      </c>
      <c r="M141">
        <v>4.9052336382208401E-5</v>
      </c>
      <c r="N141">
        <v>3.7499999999999556E-7</v>
      </c>
    </row>
    <row r="142" spans="1:14" x14ac:dyDescent="0.25">
      <c r="A142" t="s">
        <v>25</v>
      </c>
      <c r="B142">
        <v>16</v>
      </c>
      <c r="C142" t="s">
        <v>71</v>
      </c>
      <c r="D142">
        <v>11</v>
      </c>
      <c r="E142">
        <v>15</v>
      </c>
      <c r="F142" t="s">
        <v>92</v>
      </c>
      <c r="G142">
        <v>1.452E-2</v>
      </c>
      <c r="H142">
        <v>576</v>
      </c>
      <c r="I142">
        <v>4.2833663999999995E-3</v>
      </c>
      <c r="J142">
        <v>5.7600000000000001E-4</v>
      </c>
      <c r="K142">
        <v>1.6875000000000004E-6</v>
      </c>
      <c r="L142">
        <v>1.0330578512396693</v>
      </c>
      <c r="M142">
        <v>7.1910066375601868E-5</v>
      </c>
      <c r="N142">
        <v>2.2500000000000005E-6</v>
      </c>
    </row>
    <row r="143" spans="1:14" x14ac:dyDescent="0.25">
      <c r="A143" t="s">
        <v>25</v>
      </c>
      <c r="B143">
        <v>16</v>
      </c>
      <c r="C143" t="s">
        <v>70</v>
      </c>
      <c r="D143">
        <v>11</v>
      </c>
      <c r="E143">
        <v>150</v>
      </c>
      <c r="F143" t="s">
        <v>92</v>
      </c>
      <c r="G143">
        <v>1.2870000000000001E-2</v>
      </c>
      <c r="H143">
        <v>596</v>
      </c>
      <c r="I143">
        <v>4.4320943999999994E-3</v>
      </c>
      <c r="J143">
        <v>5.9599999999999996E-4</v>
      </c>
      <c r="K143">
        <v>3.9999999999999956E-6</v>
      </c>
      <c r="L143">
        <v>1.1655011655011653</v>
      </c>
      <c r="M143">
        <v>1.9230650229220758E-4</v>
      </c>
      <c r="N143">
        <v>1.8749999999999914E-6</v>
      </c>
    </row>
    <row r="144" spans="1:14" x14ac:dyDescent="0.25">
      <c r="A144" t="s">
        <v>25</v>
      </c>
      <c r="B144">
        <v>16</v>
      </c>
      <c r="C144" t="s">
        <v>66</v>
      </c>
      <c r="D144">
        <v>13</v>
      </c>
      <c r="E144">
        <v>15</v>
      </c>
      <c r="F144" t="s">
        <v>92</v>
      </c>
      <c r="G144">
        <v>1.13875E-2</v>
      </c>
      <c r="H144">
        <v>566</v>
      </c>
      <c r="I144">
        <v>4.2090024E-3</v>
      </c>
      <c r="J144">
        <v>5.6599999999999999E-4</v>
      </c>
      <c r="K144">
        <v>1.2499999999999626E-7</v>
      </c>
      <c r="L144">
        <v>1.3172338090010975</v>
      </c>
      <c r="M144">
        <v>6.7919447983003302E-6</v>
      </c>
      <c r="N144">
        <v>1.2500000000000304E-7</v>
      </c>
    </row>
    <row r="145" spans="1:14" x14ac:dyDescent="0.25">
      <c r="A145" t="s">
        <v>25</v>
      </c>
      <c r="B145">
        <v>16</v>
      </c>
      <c r="C145" t="s">
        <v>65</v>
      </c>
      <c r="D145">
        <v>13</v>
      </c>
      <c r="E145">
        <v>150</v>
      </c>
      <c r="F145" t="s">
        <v>92</v>
      </c>
      <c r="G145">
        <v>1.7704999999999999E-2</v>
      </c>
      <c r="H145">
        <v>548</v>
      </c>
      <c r="I145">
        <v>4.0751471999999995E-3</v>
      </c>
      <c r="J145">
        <v>5.4799999999999998E-4</v>
      </c>
      <c r="K145">
        <v>-1.000000000000004E-6</v>
      </c>
      <c r="L145">
        <v>0.84721829991527819</v>
      </c>
      <c r="M145">
        <v>-3.4947538611984246E-5</v>
      </c>
      <c r="N145">
        <v>-2.5000000000000066E-6</v>
      </c>
    </row>
    <row r="146" spans="1:14" x14ac:dyDescent="0.25">
      <c r="A146" t="s">
        <v>25</v>
      </c>
      <c r="B146">
        <v>16</v>
      </c>
      <c r="C146" t="s">
        <v>7</v>
      </c>
      <c r="D146">
        <v>26</v>
      </c>
      <c r="E146">
        <v>15</v>
      </c>
      <c r="F146" t="s">
        <v>92</v>
      </c>
      <c r="G146">
        <v>1.5352500000000003E-2</v>
      </c>
      <c r="H146">
        <v>547</v>
      </c>
      <c r="I146">
        <v>4.0677107999999998E-3</v>
      </c>
      <c r="J146">
        <v>5.4699999999999996E-4</v>
      </c>
      <c r="K146">
        <v>-3.7500000000000234E-7</v>
      </c>
      <c r="L146">
        <v>0.97703957010258891</v>
      </c>
      <c r="M146">
        <v>-1.5113487325969281E-5</v>
      </c>
      <c r="N146">
        <v>-3.7500000000000912E-7</v>
      </c>
    </row>
    <row r="147" spans="1:14" x14ac:dyDescent="0.25">
      <c r="A147" t="s">
        <v>25</v>
      </c>
      <c r="B147">
        <v>16</v>
      </c>
      <c r="C147" t="s">
        <v>69</v>
      </c>
      <c r="D147">
        <v>26</v>
      </c>
      <c r="E147">
        <v>150</v>
      </c>
      <c r="F147" t="s">
        <v>92</v>
      </c>
      <c r="G147">
        <v>2.1547500000000001E-2</v>
      </c>
      <c r="H147">
        <v>755</v>
      </c>
      <c r="I147">
        <v>5.6144819999999996E-3</v>
      </c>
      <c r="J147">
        <v>7.5500000000000003E-4</v>
      </c>
      <c r="K147">
        <v>1.3187500000000002E-5</v>
      </c>
      <c r="L147">
        <v>0.69613644274277753</v>
      </c>
      <c r="M147">
        <v>3.7868500437235385E-4</v>
      </c>
      <c r="N147">
        <v>1.1250000000000002E-5</v>
      </c>
    </row>
    <row r="148" spans="1:14" x14ac:dyDescent="0.25">
      <c r="A148" t="s">
        <v>25</v>
      </c>
      <c r="B148">
        <v>16</v>
      </c>
      <c r="C148" t="s">
        <v>68</v>
      </c>
      <c r="D148">
        <v>34</v>
      </c>
      <c r="E148">
        <v>15</v>
      </c>
      <c r="F148" t="s">
        <v>92</v>
      </c>
      <c r="G148">
        <v>1.10525E-2</v>
      </c>
      <c r="H148">
        <v>586</v>
      </c>
      <c r="I148">
        <v>4.3577303999999999E-3</v>
      </c>
      <c r="J148">
        <v>5.8600000000000004E-4</v>
      </c>
      <c r="K148">
        <v>8.7500000000000094E-7</v>
      </c>
      <c r="L148">
        <v>1.3571590137977834</v>
      </c>
      <c r="M148">
        <v>4.8984655031398504E-5</v>
      </c>
      <c r="N148">
        <v>2.6250000000000096E-6</v>
      </c>
    </row>
    <row r="149" spans="1:14" x14ac:dyDescent="0.25">
      <c r="A149" t="s">
        <v>25</v>
      </c>
      <c r="B149">
        <v>16</v>
      </c>
      <c r="C149" t="s">
        <v>67</v>
      </c>
      <c r="D149">
        <v>34</v>
      </c>
      <c r="E149">
        <v>150</v>
      </c>
      <c r="F149" t="s">
        <v>92</v>
      </c>
      <c r="G149">
        <v>1.0512499999999998E-2</v>
      </c>
      <c r="H149">
        <v>606</v>
      </c>
      <c r="I149">
        <v>4.5064584000000006E-3</v>
      </c>
      <c r="J149">
        <v>6.0599999999999998E-4</v>
      </c>
      <c r="K149">
        <v>-1.0624999999999987E-6</v>
      </c>
      <c r="L149">
        <v>1.4268727705112965</v>
      </c>
      <c r="M149">
        <v>-6.253677116009528E-5</v>
      </c>
      <c r="N149">
        <v>1.2500000000000304E-7</v>
      </c>
    </row>
    <row r="150" spans="1:14" x14ac:dyDescent="0.25">
      <c r="A150" t="s">
        <v>25</v>
      </c>
      <c r="B150">
        <v>16</v>
      </c>
      <c r="C150" t="s">
        <v>64</v>
      </c>
      <c r="D150">
        <v>52</v>
      </c>
      <c r="E150">
        <v>15</v>
      </c>
      <c r="F150" t="s">
        <v>92</v>
      </c>
      <c r="G150">
        <v>1.0069999999999997E-2</v>
      </c>
      <c r="H150">
        <v>539</v>
      </c>
      <c r="I150">
        <v>4.0082196000000006E-3</v>
      </c>
      <c r="J150">
        <v>5.3899999999999998E-4</v>
      </c>
      <c r="K150">
        <v>-3.1250000000000082E-7</v>
      </c>
      <c r="L150">
        <v>1.4895729890764651</v>
      </c>
      <c r="M150">
        <v>-1.920140799171985E-5</v>
      </c>
      <c r="N150">
        <v>8.7499999999999416E-7</v>
      </c>
    </row>
    <row r="151" spans="1:14" x14ac:dyDescent="0.25">
      <c r="A151" t="s">
        <v>25</v>
      </c>
      <c r="B151">
        <v>16</v>
      </c>
      <c r="C151" t="s">
        <v>63</v>
      </c>
      <c r="D151">
        <v>52</v>
      </c>
      <c r="E151">
        <v>150</v>
      </c>
      <c r="F151" t="s">
        <v>92</v>
      </c>
      <c r="G151">
        <v>1.5767500000000004E-2</v>
      </c>
      <c r="H151">
        <v>604</v>
      </c>
      <c r="I151">
        <v>4.4915856000000004E-3</v>
      </c>
      <c r="J151">
        <v>6.0400000000000004E-4</v>
      </c>
      <c r="K151">
        <v>5.4375000000000034E-6</v>
      </c>
      <c r="L151">
        <v>0.95132392579673353</v>
      </c>
      <c r="M151">
        <v>2.1337766326260727E-4</v>
      </c>
      <c r="N151">
        <v>1.7500000000000019E-6</v>
      </c>
    </row>
    <row r="152" spans="1:14" x14ac:dyDescent="0.25">
      <c r="A152" t="s">
        <v>25</v>
      </c>
      <c r="B152">
        <v>16</v>
      </c>
      <c r="C152" t="s">
        <v>71</v>
      </c>
      <c r="D152">
        <v>11</v>
      </c>
      <c r="E152">
        <v>15</v>
      </c>
      <c r="F152" t="s">
        <v>10</v>
      </c>
      <c r="G152">
        <v>1.452E-2</v>
      </c>
      <c r="H152">
        <v>553</v>
      </c>
      <c r="I152">
        <v>4.1123291999999997E-3</v>
      </c>
      <c r="J152">
        <v>5.53E-4</v>
      </c>
      <c r="K152">
        <v>2.7499999999999991E-6</v>
      </c>
      <c r="L152">
        <v>1.0330578512396693</v>
      </c>
      <c r="M152">
        <v>1.1718677483431409E-4</v>
      </c>
      <c r="N152">
        <v>3.5000000000000038E-6</v>
      </c>
    </row>
    <row r="153" spans="1:14" x14ac:dyDescent="0.25">
      <c r="A153" t="s">
        <v>25</v>
      </c>
      <c r="B153">
        <v>16</v>
      </c>
      <c r="C153" t="s">
        <v>70</v>
      </c>
      <c r="D153">
        <v>11</v>
      </c>
      <c r="E153">
        <v>150</v>
      </c>
      <c r="F153" t="s">
        <v>10</v>
      </c>
      <c r="G153">
        <v>1.2870000000000001E-2</v>
      </c>
      <c r="H153">
        <v>588</v>
      </c>
      <c r="I153">
        <v>4.3726031999999993E-3</v>
      </c>
      <c r="J153">
        <v>5.8799999999999998E-4</v>
      </c>
      <c r="K153">
        <v>7.0624999999999989E-6</v>
      </c>
      <c r="L153">
        <v>1.1655011655011653</v>
      </c>
      <c r="M153">
        <v>3.3954116810967934E-4</v>
      </c>
      <c r="N153">
        <v>1.2874999999999994E-5</v>
      </c>
    </row>
    <row r="154" spans="1:14" x14ac:dyDescent="0.25">
      <c r="A154" t="s">
        <v>25</v>
      </c>
      <c r="B154">
        <v>16</v>
      </c>
      <c r="C154" t="s">
        <v>66</v>
      </c>
      <c r="D154">
        <v>13</v>
      </c>
      <c r="E154">
        <v>15</v>
      </c>
      <c r="F154" t="s">
        <v>10</v>
      </c>
      <c r="G154">
        <v>1.13875E-2</v>
      </c>
      <c r="H154">
        <v>512</v>
      </c>
      <c r="I154">
        <v>3.8074368000000003E-3</v>
      </c>
      <c r="J154">
        <v>5.1199999999999998E-4</v>
      </c>
      <c r="K154">
        <v>-7.5000000000000468E-7</v>
      </c>
      <c r="L154">
        <v>1.3172338090010975</v>
      </c>
      <c r="M154">
        <v>-4.0751668789803455E-5</v>
      </c>
      <c r="N154">
        <v>-1.1250000000000002E-6</v>
      </c>
    </row>
    <row r="155" spans="1:14" x14ac:dyDescent="0.25">
      <c r="A155" t="s">
        <v>25</v>
      </c>
      <c r="B155">
        <v>16</v>
      </c>
      <c r="C155" t="s">
        <v>65</v>
      </c>
      <c r="D155">
        <v>13</v>
      </c>
      <c r="E155">
        <v>150</v>
      </c>
      <c r="F155" t="s">
        <v>10</v>
      </c>
      <c r="G155">
        <v>1.7704999999999999E-2</v>
      </c>
      <c r="H155">
        <v>607</v>
      </c>
      <c r="I155">
        <v>4.5138947999999995E-3</v>
      </c>
      <c r="J155">
        <v>6.0700000000000001E-4</v>
      </c>
      <c r="K155">
        <v>4.8750000000000033E-6</v>
      </c>
      <c r="L155">
        <v>0.84721829991527819</v>
      </c>
      <c r="M155">
        <v>1.7036925073342265E-4</v>
      </c>
      <c r="N155">
        <v>-5.2499999999999921E-6</v>
      </c>
    </row>
    <row r="156" spans="1:14" x14ac:dyDescent="0.25">
      <c r="A156" t="s">
        <v>25</v>
      </c>
      <c r="B156">
        <v>16</v>
      </c>
      <c r="C156" t="s">
        <v>7</v>
      </c>
      <c r="D156">
        <v>26</v>
      </c>
      <c r="E156">
        <v>15</v>
      </c>
      <c r="F156" t="s">
        <v>10</v>
      </c>
      <c r="G156">
        <v>1.5352500000000003E-2</v>
      </c>
      <c r="H156">
        <v>519</v>
      </c>
      <c r="I156">
        <v>3.8594916000000003E-3</v>
      </c>
      <c r="J156">
        <v>5.1900000000000004E-4</v>
      </c>
      <c r="K156">
        <v>-5.6250000000000012E-7</v>
      </c>
      <c r="L156">
        <v>0.97703957010258891</v>
      </c>
      <c r="M156">
        <v>-2.2670230988953782E-5</v>
      </c>
      <c r="N156">
        <v>-7.4999999999999113E-7</v>
      </c>
    </row>
    <row r="157" spans="1:14" x14ac:dyDescent="0.25">
      <c r="A157" t="s">
        <v>25</v>
      </c>
      <c r="B157">
        <v>16</v>
      </c>
      <c r="C157" t="s">
        <v>69</v>
      </c>
      <c r="D157">
        <v>26</v>
      </c>
      <c r="E157">
        <v>150</v>
      </c>
      <c r="F157" t="s">
        <v>10</v>
      </c>
      <c r="G157">
        <v>2.1547500000000001E-2</v>
      </c>
      <c r="H157">
        <v>533</v>
      </c>
      <c r="I157">
        <v>3.9636012000000007E-3</v>
      </c>
      <c r="J157">
        <v>5.3300000000000005E-4</v>
      </c>
      <c r="K157">
        <v>5.0000000000000538E-7</v>
      </c>
      <c r="L157">
        <v>0.69613644274277753</v>
      </c>
      <c r="M157">
        <v>1.4357725284260013E-5</v>
      </c>
      <c r="N157">
        <v>-2.8749999999999886E-6</v>
      </c>
    </row>
    <row r="158" spans="1:14" x14ac:dyDescent="0.25">
      <c r="A158" t="s">
        <v>25</v>
      </c>
      <c r="B158">
        <v>16</v>
      </c>
      <c r="C158" t="s">
        <v>68</v>
      </c>
      <c r="D158">
        <v>34</v>
      </c>
      <c r="E158">
        <v>15</v>
      </c>
      <c r="F158" t="s">
        <v>10</v>
      </c>
      <c r="G158">
        <v>1.10525E-2</v>
      </c>
      <c r="H158">
        <v>509</v>
      </c>
      <c r="I158">
        <v>3.7851275999999994E-3</v>
      </c>
      <c r="J158">
        <v>5.0900000000000001E-4</v>
      </c>
      <c r="K158">
        <v>-2.0000000000000012E-6</v>
      </c>
      <c r="L158">
        <v>1.3571590137977834</v>
      </c>
      <c r="M158">
        <v>-1.1196492578605367E-4</v>
      </c>
      <c r="N158">
        <v>-2.4999999999999252E-7</v>
      </c>
    </row>
    <row r="159" spans="1:14" x14ac:dyDescent="0.25">
      <c r="A159" t="s">
        <v>25</v>
      </c>
      <c r="B159">
        <v>16</v>
      </c>
      <c r="C159" t="s">
        <v>67</v>
      </c>
      <c r="D159">
        <v>34</v>
      </c>
      <c r="E159">
        <v>150</v>
      </c>
      <c r="F159" t="s">
        <v>10</v>
      </c>
      <c r="G159">
        <v>1.0512499999999998E-2</v>
      </c>
      <c r="H159">
        <v>511</v>
      </c>
      <c r="I159">
        <v>3.8000003999999997E-3</v>
      </c>
      <c r="J159">
        <v>5.1099999999999995E-4</v>
      </c>
      <c r="K159">
        <v>5.6250000000000012E-7</v>
      </c>
      <c r="L159">
        <v>1.4268727705112965</v>
      </c>
      <c r="M159">
        <v>3.3107702378874023E-5</v>
      </c>
      <c r="N159">
        <v>6.2499999999998809E-7</v>
      </c>
    </row>
    <row r="160" spans="1:14" x14ac:dyDescent="0.25">
      <c r="A160" t="s">
        <v>25</v>
      </c>
      <c r="B160">
        <v>16</v>
      </c>
      <c r="C160" t="s">
        <v>64</v>
      </c>
      <c r="D160">
        <v>52</v>
      </c>
      <c r="E160">
        <v>15</v>
      </c>
      <c r="F160" t="s">
        <v>10</v>
      </c>
      <c r="G160">
        <v>1.0069999999999997E-2</v>
      </c>
      <c r="H160">
        <v>523</v>
      </c>
      <c r="I160">
        <v>3.8892372000000003E-3</v>
      </c>
      <c r="J160">
        <v>5.2300000000000003E-4</v>
      </c>
      <c r="K160">
        <v>1.1875000000000018E-6</v>
      </c>
      <c r="L160">
        <v>1.4895729890764651</v>
      </c>
      <c r="M160">
        <v>7.2965350368535349E-5</v>
      </c>
      <c r="N160">
        <v>2.6250000000000096E-6</v>
      </c>
    </row>
    <row r="161" spans="1:14" x14ac:dyDescent="0.25">
      <c r="A161" t="s">
        <v>25</v>
      </c>
      <c r="B161">
        <v>16</v>
      </c>
      <c r="C161" t="s">
        <v>63</v>
      </c>
      <c r="D161">
        <v>52</v>
      </c>
      <c r="E161">
        <v>150</v>
      </c>
      <c r="F161" t="s">
        <v>10</v>
      </c>
      <c r="G161">
        <v>1.5767500000000004E-2</v>
      </c>
      <c r="H161">
        <v>522</v>
      </c>
      <c r="I161">
        <v>3.8818007999999998E-3</v>
      </c>
      <c r="J161">
        <v>5.22E-4</v>
      </c>
      <c r="K161">
        <v>1.1250000000000002E-6</v>
      </c>
      <c r="L161">
        <v>0.95132392579673353</v>
      </c>
      <c r="M161">
        <v>4.4147102743987698E-5</v>
      </c>
      <c r="N161">
        <v>-4.625000000000004E-6</v>
      </c>
    </row>
    <row r="162" spans="1:14" x14ac:dyDescent="0.25">
      <c r="A162" t="s">
        <v>26</v>
      </c>
      <c r="B162">
        <v>24</v>
      </c>
      <c r="C162" t="s">
        <v>71</v>
      </c>
      <c r="D162">
        <v>11</v>
      </c>
      <c r="E162">
        <v>15</v>
      </c>
      <c r="F162" t="s">
        <v>72</v>
      </c>
      <c r="G162">
        <v>1.452E-2</v>
      </c>
      <c r="H162">
        <v>639</v>
      </c>
      <c r="I162">
        <v>4.7518596000000008E-3</v>
      </c>
      <c r="J162">
        <v>6.3900000000000003E-4</v>
      </c>
      <c r="K162">
        <v>-4.1666666666667682E-8</v>
      </c>
      <c r="L162">
        <v>1.0330578512396693</v>
      </c>
      <c r="M162">
        <v>-1.7755571944593482E-6</v>
      </c>
      <c r="N162">
        <v>7.5000000000000468E-7</v>
      </c>
    </row>
    <row r="163" spans="1:14" x14ac:dyDescent="0.25">
      <c r="A163" t="s">
        <v>26</v>
      </c>
      <c r="B163">
        <v>24</v>
      </c>
      <c r="C163" t="s">
        <v>70</v>
      </c>
      <c r="D163">
        <v>11</v>
      </c>
      <c r="E163">
        <v>150</v>
      </c>
      <c r="F163" t="s">
        <v>72</v>
      </c>
      <c r="G163">
        <v>1.2870000000000001E-2</v>
      </c>
      <c r="H163">
        <v>791</v>
      </c>
      <c r="I163">
        <v>5.8821923999999998E-3</v>
      </c>
      <c r="J163">
        <v>7.9100000000000004E-4</v>
      </c>
      <c r="K163">
        <v>1.7916666666666695E-6</v>
      </c>
      <c r="L163">
        <v>1.1655011655011653</v>
      </c>
      <c r="M163">
        <v>8.6137287485051544E-5</v>
      </c>
      <c r="N163">
        <v>7.7499999999999986E-6</v>
      </c>
    </row>
    <row r="164" spans="1:14" x14ac:dyDescent="0.25">
      <c r="A164" t="s">
        <v>26</v>
      </c>
      <c r="B164">
        <v>24</v>
      </c>
      <c r="C164" t="s">
        <v>66</v>
      </c>
      <c r="D164">
        <v>13</v>
      </c>
      <c r="E164">
        <v>15</v>
      </c>
      <c r="F164" t="s">
        <v>72</v>
      </c>
      <c r="G164">
        <v>1.13875E-2</v>
      </c>
      <c r="H164">
        <v>762</v>
      </c>
      <c r="I164">
        <v>5.6665367999999992E-3</v>
      </c>
      <c r="J164">
        <v>7.6199999999999998E-4</v>
      </c>
      <c r="K164">
        <v>4.8333333333333334E-6</v>
      </c>
      <c r="L164">
        <v>1.3172338090010975</v>
      </c>
      <c r="M164">
        <v>2.626218655342873E-4</v>
      </c>
      <c r="N164">
        <v>-1.7500000000000019E-6</v>
      </c>
    </row>
    <row r="165" spans="1:14" x14ac:dyDescent="0.25">
      <c r="A165" t="s">
        <v>26</v>
      </c>
      <c r="B165">
        <v>24</v>
      </c>
      <c r="C165" t="s">
        <v>65</v>
      </c>
      <c r="D165">
        <v>13</v>
      </c>
      <c r="E165">
        <v>150</v>
      </c>
      <c r="F165" t="s">
        <v>72</v>
      </c>
      <c r="G165">
        <v>1.7704999999999999E-2</v>
      </c>
      <c r="H165">
        <v>742</v>
      </c>
      <c r="I165">
        <v>5.5178088000000002E-3</v>
      </c>
      <c r="J165">
        <v>7.4200000000000004E-4</v>
      </c>
      <c r="K165">
        <v>8.3333333333335363E-8</v>
      </c>
      <c r="L165">
        <v>0.84721829991527819</v>
      </c>
      <c r="M165">
        <v>2.9122948843320798E-6</v>
      </c>
      <c r="N165">
        <v>-4.1249999999999918E-6</v>
      </c>
    </row>
    <row r="166" spans="1:14" x14ac:dyDescent="0.25">
      <c r="A166" t="s">
        <v>26</v>
      </c>
      <c r="B166">
        <v>24</v>
      </c>
      <c r="C166" t="s">
        <v>7</v>
      </c>
      <c r="D166">
        <v>26</v>
      </c>
      <c r="E166">
        <v>15</v>
      </c>
      <c r="F166" t="s">
        <v>72</v>
      </c>
      <c r="G166">
        <v>1.5352500000000003E-2</v>
      </c>
      <c r="H166">
        <v>745</v>
      </c>
      <c r="I166">
        <v>5.5401180000000001E-3</v>
      </c>
      <c r="J166">
        <v>7.45E-4</v>
      </c>
      <c r="K166">
        <v>5.0833333333333352E-6</v>
      </c>
      <c r="L166">
        <v>0.97703957010258891</v>
      </c>
      <c r="M166">
        <v>2.0487171708536016E-4</v>
      </c>
      <c r="N166">
        <v>-2.5000000000000608E-7</v>
      </c>
    </row>
    <row r="167" spans="1:14" x14ac:dyDescent="0.25">
      <c r="A167" t="s">
        <v>26</v>
      </c>
      <c r="B167">
        <v>24</v>
      </c>
      <c r="C167" t="s">
        <v>69</v>
      </c>
      <c r="D167">
        <v>26</v>
      </c>
      <c r="E167">
        <v>150</v>
      </c>
      <c r="F167" t="s">
        <v>72</v>
      </c>
      <c r="G167">
        <v>2.1547500000000001E-2</v>
      </c>
      <c r="H167">
        <v>773</v>
      </c>
      <c r="I167">
        <v>5.7483371999999993E-3</v>
      </c>
      <c r="J167">
        <v>7.7300000000000003E-4</v>
      </c>
      <c r="K167">
        <v>2.3333333333333357E-6</v>
      </c>
      <c r="L167">
        <v>0.69613644274277753</v>
      </c>
      <c r="M167">
        <v>6.7002717993212743E-5</v>
      </c>
      <c r="N167">
        <v>6.7500000000000014E-6</v>
      </c>
    </row>
    <row r="168" spans="1:14" x14ac:dyDescent="0.25">
      <c r="A168" t="s">
        <v>26</v>
      </c>
      <c r="B168">
        <v>24</v>
      </c>
      <c r="C168" t="s">
        <v>68</v>
      </c>
      <c r="D168">
        <v>34</v>
      </c>
      <c r="E168">
        <v>15</v>
      </c>
      <c r="F168" t="s">
        <v>72</v>
      </c>
      <c r="G168">
        <v>1.10525E-2</v>
      </c>
      <c r="H168">
        <v>739</v>
      </c>
      <c r="I168">
        <v>5.4954996000000002E-3</v>
      </c>
      <c r="J168">
        <v>7.3899999999999997E-4</v>
      </c>
      <c r="K168">
        <v>1.8750000000000005E-6</v>
      </c>
      <c r="L168">
        <v>1.3571590137977834</v>
      </c>
      <c r="M168">
        <v>1.0496711792442527E-4</v>
      </c>
      <c r="N168">
        <v>-3.5000000000000038E-6</v>
      </c>
    </row>
    <row r="169" spans="1:14" x14ac:dyDescent="0.25">
      <c r="A169" t="s">
        <v>26</v>
      </c>
      <c r="B169">
        <v>24</v>
      </c>
      <c r="C169" t="s">
        <v>67</v>
      </c>
      <c r="D169">
        <v>34</v>
      </c>
      <c r="E169">
        <v>150</v>
      </c>
      <c r="F169" t="s">
        <v>72</v>
      </c>
      <c r="G169">
        <v>1.0512499999999998E-2</v>
      </c>
      <c r="H169">
        <v>690</v>
      </c>
      <c r="I169">
        <v>5.1311159999999998E-3</v>
      </c>
      <c r="J169">
        <v>6.8999999999999997E-4</v>
      </c>
      <c r="K169">
        <v>2.9166666666666474E-7</v>
      </c>
      <c r="L169">
        <v>1.4268727705112965</v>
      </c>
      <c r="M169">
        <v>1.7166956789045671E-5</v>
      </c>
      <c r="N169">
        <v>-4.999999999999986E-7</v>
      </c>
    </row>
    <row r="170" spans="1:14" x14ac:dyDescent="0.25">
      <c r="A170" t="s">
        <v>26</v>
      </c>
      <c r="B170">
        <v>24</v>
      </c>
      <c r="C170" t="s">
        <v>64</v>
      </c>
      <c r="D170">
        <v>52</v>
      </c>
      <c r="E170">
        <v>15</v>
      </c>
      <c r="F170" t="s">
        <v>72</v>
      </c>
      <c r="G170">
        <v>1.0069999999999997E-2</v>
      </c>
      <c r="H170">
        <v>659</v>
      </c>
      <c r="I170">
        <v>4.9005876000000007E-3</v>
      </c>
      <c r="J170">
        <v>6.5899999999999997E-4</v>
      </c>
      <c r="K170">
        <v>4.1666666666666643E-6</v>
      </c>
      <c r="L170">
        <v>1.4895729890764651</v>
      </c>
      <c r="M170">
        <v>2.5601877322293051E-4</v>
      </c>
      <c r="N170">
        <v>3.1249999999999946E-6</v>
      </c>
    </row>
    <row r="171" spans="1:14" x14ac:dyDescent="0.25">
      <c r="A171" t="s">
        <v>26</v>
      </c>
      <c r="B171">
        <v>24</v>
      </c>
      <c r="C171" t="s">
        <v>63</v>
      </c>
      <c r="D171">
        <v>52</v>
      </c>
      <c r="E171">
        <v>150</v>
      </c>
      <c r="F171" t="s">
        <v>72</v>
      </c>
      <c r="G171">
        <v>1.5767500000000004E-2</v>
      </c>
      <c r="H171">
        <v>665</v>
      </c>
      <c r="I171">
        <v>4.9452059999999997E-3</v>
      </c>
      <c r="J171">
        <v>6.6500000000000001E-4</v>
      </c>
      <c r="K171">
        <v>2.9583333333333331E-6</v>
      </c>
      <c r="L171">
        <v>0.95132392579673353</v>
      </c>
      <c r="M171">
        <v>1.1609052943789353E-4</v>
      </c>
      <c r="N171">
        <v>1.2500000000000304E-7</v>
      </c>
    </row>
    <row r="172" spans="1:14" x14ac:dyDescent="0.25">
      <c r="A172" t="s">
        <v>26</v>
      </c>
      <c r="B172">
        <v>24</v>
      </c>
      <c r="C172" t="s">
        <v>71</v>
      </c>
      <c r="D172">
        <v>11</v>
      </c>
      <c r="E172">
        <v>15</v>
      </c>
      <c r="F172" t="s">
        <v>74</v>
      </c>
      <c r="G172">
        <v>1.452E-2</v>
      </c>
      <c r="H172">
        <v>522</v>
      </c>
      <c r="I172">
        <v>3.8818007999999998E-3</v>
      </c>
      <c r="J172">
        <v>5.22E-4</v>
      </c>
      <c r="K172">
        <v>-1.2499999999999851E-7</v>
      </c>
      <c r="L172">
        <v>1.0330578512396693</v>
      </c>
      <c r="M172">
        <v>-5.3266715833778513E-6</v>
      </c>
      <c r="N172">
        <v>7.7499999999999986E-6</v>
      </c>
    </row>
    <row r="173" spans="1:14" x14ac:dyDescent="0.25">
      <c r="A173" t="s">
        <v>26</v>
      </c>
      <c r="B173">
        <v>24</v>
      </c>
      <c r="C173" t="s">
        <v>70</v>
      </c>
      <c r="D173">
        <v>11</v>
      </c>
      <c r="E173">
        <v>150</v>
      </c>
      <c r="F173" t="s">
        <v>74</v>
      </c>
      <c r="G173">
        <v>1.2870000000000001E-2</v>
      </c>
      <c r="H173">
        <v>568</v>
      </c>
      <c r="I173">
        <v>4.2238752000000003E-3</v>
      </c>
      <c r="J173">
        <v>5.6800000000000004E-4</v>
      </c>
      <c r="K173">
        <v>3.6250000000000021E-6</v>
      </c>
      <c r="L173">
        <v>1.1655011655011653</v>
      </c>
      <c r="M173">
        <v>1.7427776770231342E-4</v>
      </c>
      <c r="N173">
        <v>9.6250000000000036E-6</v>
      </c>
    </row>
    <row r="174" spans="1:14" x14ac:dyDescent="0.25">
      <c r="A174" t="s">
        <v>26</v>
      </c>
      <c r="B174">
        <v>24</v>
      </c>
      <c r="C174" t="s">
        <v>66</v>
      </c>
      <c r="D174">
        <v>13</v>
      </c>
      <c r="E174">
        <v>15</v>
      </c>
      <c r="F174" t="s">
        <v>74</v>
      </c>
      <c r="G174">
        <v>1.13875E-2</v>
      </c>
      <c r="H174">
        <v>542</v>
      </c>
      <c r="I174">
        <v>4.0305287999999996E-3</v>
      </c>
      <c r="J174">
        <v>5.4199999999999995E-4</v>
      </c>
      <c r="K174">
        <v>9.1666666666666633E-7</v>
      </c>
      <c r="L174">
        <v>1.3172338090010975</v>
      </c>
      <c r="M174">
        <v>4.9807595187537228E-5</v>
      </c>
      <c r="N174">
        <v>-2.125000000000011E-6</v>
      </c>
    </row>
    <row r="175" spans="1:14" x14ac:dyDescent="0.25">
      <c r="A175" t="s">
        <v>26</v>
      </c>
      <c r="B175">
        <v>24</v>
      </c>
      <c r="C175" t="s">
        <v>65</v>
      </c>
      <c r="D175">
        <v>13</v>
      </c>
      <c r="E175">
        <v>150</v>
      </c>
      <c r="F175" t="s">
        <v>74</v>
      </c>
      <c r="G175">
        <v>1.7704999999999999E-2</v>
      </c>
      <c r="H175">
        <v>598</v>
      </c>
      <c r="I175">
        <v>4.4469671999999997E-3</v>
      </c>
      <c r="J175">
        <v>5.9800000000000001E-4</v>
      </c>
      <c r="K175">
        <v>2.3333333333333357E-6</v>
      </c>
      <c r="L175">
        <v>0.84721829991527819</v>
      </c>
      <c r="M175">
        <v>8.1544256761296338E-5</v>
      </c>
      <c r="N175">
        <v>-2.3750000000000035E-6</v>
      </c>
    </row>
    <row r="176" spans="1:14" x14ac:dyDescent="0.25">
      <c r="A176" t="s">
        <v>26</v>
      </c>
      <c r="B176">
        <v>24</v>
      </c>
      <c r="C176" t="s">
        <v>7</v>
      </c>
      <c r="D176">
        <v>26</v>
      </c>
      <c r="E176">
        <v>15</v>
      </c>
      <c r="F176" t="s">
        <v>74</v>
      </c>
      <c r="G176">
        <v>1.5352500000000003E-2</v>
      </c>
      <c r="H176">
        <v>661</v>
      </c>
      <c r="I176">
        <v>4.9154604000000001E-3</v>
      </c>
      <c r="J176">
        <v>6.6100000000000002E-4</v>
      </c>
      <c r="K176">
        <v>6.7500000000000014E-6</v>
      </c>
      <c r="L176">
        <v>0.97703957010258891</v>
      </c>
      <c r="M176">
        <v>2.720427718674454E-4</v>
      </c>
      <c r="N176">
        <v>-4.3749999999999979E-6</v>
      </c>
    </row>
    <row r="177" spans="1:14" x14ac:dyDescent="0.25">
      <c r="A177" t="s">
        <v>26</v>
      </c>
      <c r="B177">
        <v>24</v>
      </c>
      <c r="C177" t="s">
        <v>69</v>
      </c>
      <c r="D177">
        <v>26</v>
      </c>
      <c r="E177">
        <v>150</v>
      </c>
      <c r="F177" t="s">
        <v>74</v>
      </c>
      <c r="G177">
        <v>2.1547500000000001E-2</v>
      </c>
      <c r="H177">
        <v>578</v>
      </c>
      <c r="I177">
        <v>4.2982391999999998E-3</v>
      </c>
      <c r="J177">
        <v>5.7799999999999995E-4</v>
      </c>
      <c r="K177">
        <v>3.7916666666666641E-6</v>
      </c>
      <c r="L177">
        <v>0.69613644274277753</v>
      </c>
      <c r="M177">
        <v>1.0887941673897052E-4</v>
      </c>
      <c r="N177">
        <v>6.2499999999999893E-6</v>
      </c>
    </row>
    <row r="178" spans="1:14" x14ac:dyDescent="0.25">
      <c r="A178" t="s">
        <v>26</v>
      </c>
      <c r="B178">
        <v>24</v>
      </c>
      <c r="C178" t="s">
        <v>68</v>
      </c>
      <c r="D178">
        <v>34</v>
      </c>
      <c r="E178">
        <v>15</v>
      </c>
      <c r="F178" t="s">
        <v>74</v>
      </c>
      <c r="G178">
        <v>1.10525E-2</v>
      </c>
      <c r="H178">
        <v>535</v>
      </c>
      <c r="I178">
        <v>3.9784740000000001E-3</v>
      </c>
      <c r="J178">
        <v>5.3499999999999999E-4</v>
      </c>
      <c r="K178">
        <v>8.7499999999999872E-7</v>
      </c>
      <c r="L178">
        <v>1.3571590137977834</v>
      </c>
      <c r="M178">
        <v>4.8984655031398375E-5</v>
      </c>
      <c r="N178">
        <v>3.2499999999999977E-6</v>
      </c>
    </row>
    <row r="179" spans="1:14" x14ac:dyDescent="0.25">
      <c r="A179" t="s">
        <v>26</v>
      </c>
      <c r="B179">
        <v>24</v>
      </c>
      <c r="C179" t="s">
        <v>67</v>
      </c>
      <c r="D179">
        <v>34</v>
      </c>
      <c r="E179">
        <v>150</v>
      </c>
      <c r="F179" t="s">
        <v>74</v>
      </c>
      <c r="G179">
        <v>1.0512499999999998E-2</v>
      </c>
      <c r="H179">
        <v>491</v>
      </c>
      <c r="I179">
        <v>3.6512723999999998E-3</v>
      </c>
      <c r="J179">
        <v>4.9100000000000001E-4</v>
      </c>
      <c r="K179">
        <v>-5.4166666666666632E-7</v>
      </c>
      <c r="L179">
        <v>1.4268727705112965</v>
      </c>
      <c r="M179">
        <v>-3.1881491179656439E-5</v>
      </c>
      <c r="N179">
        <v>-4.999999999999986E-7</v>
      </c>
    </row>
    <row r="180" spans="1:14" x14ac:dyDescent="0.25">
      <c r="A180" t="s">
        <v>26</v>
      </c>
      <c r="B180">
        <v>24</v>
      </c>
      <c r="C180" t="s">
        <v>64</v>
      </c>
      <c r="D180">
        <v>52</v>
      </c>
      <c r="E180">
        <v>15</v>
      </c>
      <c r="F180" t="s">
        <v>74</v>
      </c>
      <c r="G180">
        <v>1.0069999999999997E-2</v>
      </c>
      <c r="H180">
        <v>559</v>
      </c>
      <c r="I180">
        <v>4.1569476000000005E-3</v>
      </c>
      <c r="J180">
        <v>5.5900000000000004E-4</v>
      </c>
      <c r="K180">
        <v>4.500000000000001E-6</v>
      </c>
      <c r="L180">
        <v>1.4895729890764651</v>
      </c>
      <c r="M180">
        <v>2.7650027508076519E-4</v>
      </c>
      <c r="N180">
        <v>-1.7500000000000019E-6</v>
      </c>
    </row>
    <row r="181" spans="1:14" x14ac:dyDescent="0.25">
      <c r="A181" t="s">
        <v>26</v>
      </c>
      <c r="B181">
        <v>24</v>
      </c>
      <c r="C181" t="s">
        <v>63</v>
      </c>
      <c r="D181">
        <v>52</v>
      </c>
      <c r="E181">
        <v>150</v>
      </c>
      <c r="F181" t="s">
        <v>74</v>
      </c>
      <c r="G181">
        <v>1.5767500000000004E-2</v>
      </c>
      <c r="H181">
        <v>515</v>
      </c>
      <c r="I181">
        <v>3.8297459999999998E-3</v>
      </c>
      <c r="J181">
        <v>5.1500000000000005E-4</v>
      </c>
      <c r="K181">
        <v>2.5000000000000158E-7</v>
      </c>
      <c r="L181">
        <v>0.95132392579673353</v>
      </c>
      <c r="M181">
        <v>9.810467276441769E-6</v>
      </c>
      <c r="N181">
        <v>-1.7499999999999883E-6</v>
      </c>
    </row>
    <row r="182" spans="1:14" x14ac:dyDescent="0.25">
      <c r="A182" t="s">
        <v>26</v>
      </c>
      <c r="B182">
        <v>24</v>
      </c>
      <c r="C182" t="s">
        <v>71</v>
      </c>
      <c r="D182">
        <v>11</v>
      </c>
      <c r="E182">
        <v>15</v>
      </c>
      <c r="F182" t="s">
        <v>92</v>
      </c>
      <c r="G182">
        <v>1.452E-2</v>
      </c>
      <c r="H182">
        <v>617</v>
      </c>
      <c r="I182">
        <v>4.5882588000000007E-3</v>
      </c>
      <c r="J182">
        <v>6.1700000000000004E-4</v>
      </c>
      <c r="K182">
        <v>2.8333333333333343E-6</v>
      </c>
      <c r="L182">
        <v>1.0330578512396693</v>
      </c>
      <c r="M182">
        <v>1.2073788922323279E-4</v>
      </c>
      <c r="N182">
        <v>5.1250000000000026E-6</v>
      </c>
    </row>
    <row r="183" spans="1:14" x14ac:dyDescent="0.25">
      <c r="A183" t="s">
        <v>26</v>
      </c>
      <c r="B183">
        <v>24</v>
      </c>
      <c r="C183" t="s">
        <v>70</v>
      </c>
      <c r="D183">
        <v>11</v>
      </c>
      <c r="E183">
        <v>150</v>
      </c>
      <c r="F183" t="s">
        <v>92</v>
      </c>
      <c r="G183">
        <v>1.2870000000000001E-2</v>
      </c>
      <c r="H183">
        <v>635</v>
      </c>
      <c r="I183">
        <v>4.7221139999999995E-3</v>
      </c>
      <c r="J183">
        <v>6.3500000000000004E-4</v>
      </c>
      <c r="K183">
        <v>4.2916666666666674E-6</v>
      </c>
      <c r="L183">
        <v>1.1655011655011653</v>
      </c>
      <c r="M183">
        <v>2.0632885141768132E-4</v>
      </c>
      <c r="N183">
        <v>4.8750000000000101E-6</v>
      </c>
    </row>
    <row r="184" spans="1:14" x14ac:dyDescent="0.25">
      <c r="A184" t="s">
        <v>26</v>
      </c>
      <c r="B184">
        <v>24</v>
      </c>
      <c r="C184" t="s">
        <v>66</v>
      </c>
      <c r="D184">
        <v>13</v>
      </c>
      <c r="E184">
        <v>15</v>
      </c>
      <c r="F184" t="s">
        <v>92</v>
      </c>
      <c r="G184">
        <v>1.13875E-2</v>
      </c>
      <c r="H184">
        <v>608</v>
      </c>
      <c r="I184">
        <v>4.5213312E-3</v>
      </c>
      <c r="J184">
        <v>6.0800000000000003E-4</v>
      </c>
      <c r="K184">
        <v>1.8333333333333327E-6</v>
      </c>
      <c r="L184">
        <v>1.3172338090010975</v>
      </c>
      <c r="M184">
        <v>9.9615190375074457E-5</v>
      </c>
      <c r="N184">
        <v>5.2500000000000056E-6</v>
      </c>
    </row>
    <row r="185" spans="1:14" x14ac:dyDescent="0.25">
      <c r="A185" t="s">
        <v>26</v>
      </c>
      <c r="B185">
        <v>24</v>
      </c>
      <c r="C185" t="s">
        <v>65</v>
      </c>
      <c r="D185">
        <v>13</v>
      </c>
      <c r="E185">
        <v>150</v>
      </c>
      <c r="F185" t="s">
        <v>92</v>
      </c>
      <c r="G185">
        <v>1.7704999999999999E-2</v>
      </c>
      <c r="H185">
        <v>592</v>
      </c>
      <c r="I185">
        <v>4.4023488000000006E-3</v>
      </c>
      <c r="J185">
        <v>5.9199999999999997E-4</v>
      </c>
      <c r="K185">
        <v>1.1666666666666634E-6</v>
      </c>
      <c r="L185">
        <v>0.84721829991527819</v>
      </c>
      <c r="M185">
        <v>4.0772128380648013E-5</v>
      </c>
      <c r="N185">
        <v>5.4999999999999982E-6</v>
      </c>
    </row>
    <row r="186" spans="1:14" x14ac:dyDescent="0.25">
      <c r="A186" t="s">
        <v>26</v>
      </c>
      <c r="B186">
        <v>24</v>
      </c>
      <c r="C186" t="s">
        <v>7</v>
      </c>
      <c r="D186">
        <v>26</v>
      </c>
      <c r="E186">
        <v>15</v>
      </c>
      <c r="F186" t="s">
        <v>92</v>
      </c>
      <c r="G186">
        <v>1.5352500000000003E-2</v>
      </c>
      <c r="H186">
        <v>578</v>
      </c>
      <c r="I186">
        <v>4.2982391999999998E-3</v>
      </c>
      <c r="J186">
        <v>5.7799999999999995E-4</v>
      </c>
      <c r="K186">
        <v>1.0416666666666648E-6</v>
      </c>
      <c r="L186">
        <v>0.97703957010258891</v>
      </c>
      <c r="M186">
        <v>4.1981909238803223E-5</v>
      </c>
      <c r="N186">
        <v>3.8749999999999993E-6</v>
      </c>
    </row>
    <row r="187" spans="1:14" x14ac:dyDescent="0.25">
      <c r="A187" t="s">
        <v>26</v>
      </c>
      <c r="B187">
        <v>24</v>
      </c>
      <c r="C187" t="s">
        <v>69</v>
      </c>
      <c r="D187">
        <v>26</v>
      </c>
      <c r="E187">
        <v>150</v>
      </c>
      <c r="F187" t="s">
        <v>92</v>
      </c>
      <c r="G187">
        <v>2.1547500000000001E-2</v>
      </c>
      <c r="H187">
        <v>802</v>
      </c>
      <c r="I187">
        <v>5.9639927999999998E-3</v>
      </c>
      <c r="J187">
        <v>8.0199999999999998E-4</v>
      </c>
      <c r="K187">
        <v>1.0749999999999999E-5</v>
      </c>
      <c r="L187">
        <v>0.69613644274277753</v>
      </c>
      <c r="M187">
        <v>3.0869109361158695E-4</v>
      </c>
      <c r="N187">
        <v>5.8749999999999937E-6</v>
      </c>
    </row>
    <row r="188" spans="1:14" x14ac:dyDescent="0.25">
      <c r="A188" t="s">
        <v>26</v>
      </c>
      <c r="B188">
        <v>24</v>
      </c>
      <c r="C188" t="s">
        <v>68</v>
      </c>
      <c r="D188">
        <v>34</v>
      </c>
      <c r="E188">
        <v>15</v>
      </c>
      <c r="F188" t="s">
        <v>92</v>
      </c>
      <c r="G188">
        <v>1.10525E-2</v>
      </c>
      <c r="H188">
        <v>641</v>
      </c>
      <c r="I188">
        <v>4.7667324000000002E-3</v>
      </c>
      <c r="J188">
        <v>6.4099999999999997E-4</v>
      </c>
      <c r="K188">
        <v>2.8749999999999975E-6</v>
      </c>
      <c r="L188">
        <v>1.3571590137977834</v>
      </c>
      <c r="M188">
        <v>1.6094958081745191E-4</v>
      </c>
      <c r="N188">
        <v>6.8749999999999909E-6</v>
      </c>
    </row>
    <row r="189" spans="1:14" x14ac:dyDescent="0.25">
      <c r="A189" t="s">
        <v>26</v>
      </c>
      <c r="B189">
        <v>24</v>
      </c>
      <c r="C189" t="s">
        <v>67</v>
      </c>
      <c r="D189">
        <v>34</v>
      </c>
      <c r="E189">
        <v>150</v>
      </c>
      <c r="F189" t="s">
        <v>92</v>
      </c>
      <c r="G189">
        <v>1.0512499999999998E-2</v>
      </c>
      <c r="H189">
        <v>624</v>
      </c>
      <c r="I189">
        <v>4.6403136000000003E-3</v>
      </c>
      <c r="J189">
        <v>6.2399999999999999E-4</v>
      </c>
      <c r="K189">
        <v>4.1666666666667682E-8</v>
      </c>
      <c r="L189">
        <v>1.4268727705112965</v>
      </c>
      <c r="M189">
        <v>2.4524223984351718E-6</v>
      </c>
      <c r="N189">
        <v>2.2500000000000005E-6</v>
      </c>
    </row>
    <row r="190" spans="1:14" x14ac:dyDescent="0.25">
      <c r="A190" t="s">
        <v>26</v>
      </c>
      <c r="B190">
        <v>24</v>
      </c>
      <c r="C190" t="s">
        <v>64</v>
      </c>
      <c r="D190">
        <v>52</v>
      </c>
      <c r="E190">
        <v>15</v>
      </c>
      <c r="F190" t="s">
        <v>92</v>
      </c>
      <c r="G190">
        <v>1.0069999999999997E-2</v>
      </c>
      <c r="H190">
        <v>567</v>
      </c>
      <c r="I190">
        <v>4.2164387999999997E-3</v>
      </c>
      <c r="J190">
        <v>5.6700000000000001E-4</v>
      </c>
      <c r="K190">
        <v>9.5833333333333404E-7</v>
      </c>
      <c r="L190">
        <v>1.4895729890764651</v>
      </c>
      <c r="M190">
        <v>5.8884317841274093E-5</v>
      </c>
      <c r="N190">
        <v>3.5000000000000038E-6</v>
      </c>
    </row>
    <row r="191" spans="1:14" x14ac:dyDescent="0.25">
      <c r="A191" t="s">
        <v>26</v>
      </c>
      <c r="B191">
        <v>24</v>
      </c>
      <c r="C191" t="s">
        <v>63</v>
      </c>
      <c r="D191">
        <v>52</v>
      </c>
      <c r="E191">
        <v>150</v>
      </c>
      <c r="F191" t="s">
        <v>92</v>
      </c>
      <c r="G191">
        <v>1.5767500000000004E-2</v>
      </c>
      <c r="H191">
        <v>611</v>
      </c>
      <c r="I191">
        <v>4.5436404E-3</v>
      </c>
      <c r="J191">
        <v>6.11E-4</v>
      </c>
      <c r="K191">
        <v>3.9166666666666667E-6</v>
      </c>
      <c r="L191">
        <v>0.95132392579673353</v>
      </c>
      <c r="M191">
        <v>1.5369732066425343E-4</v>
      </c>
      <c r="N191">
        <v>8.7499999999999416E-7</v>
      </c>
    </row>
    <row r="192" spans="1:14" x14ac:dyDescent="0.25">
      <c r="A192" t="s">
        <v>26</v>
      </c>
      <c r="B192">
        <v>24</v>
      </c>
      <c r="C192" t="s">
        <v>71</v>
      </c>
      <c r="D192">
        <v>11</v>
      </c>
      <c r="E192">
        <v>15</v>
      </c>
      <c r="F192" t="s">
        <v>10</v>
      </c>
      <c r="G192">
        <v>1.452E-2</v>
      </c>
      <c r="H192">
        <v>615</v>
      </c>
      <c r="I192">
        <v>4.5733860000000005E-3</v>
      </c>
      <c r="J192">
        <v>6.1499999999999999E-4</v>
      </c>
      <c r="K192">
        <v>4.4166666666666653E-6</v>
      </c>
      <c r="L192">
        <v>1.0330578512396693</v>
      </c>
      <c r="M192">
        <v>1.8820906261268628E-4</v>
      </c>
      <c r="N192">
        <v>7.7499999999999986E-6</v>
      </c>
    </row>
    <row r="193" spans="1:14" x14ac:dyDescent="0.25">
      <c r="A193" t="s">
        <v>26</v>
      </c>
      <c r="B193">
        <v>24</v>
      </c>
      <c r="C193" t="s">
        <v>70</v>
      </c>
      <c r="D193">
        <v>11</v>
      </c>
      <c r="E193">
        <v>150</v>
      </c>
      <c r="F193" t="s">
        <v>10</v>
      </c>
      <c r="G193">
        <v>1.2870000000000001E-2</v>
      </c>
      <c r="H193">
        <v>645</v>
      </c>
      <c r="I193">
        <v>4.7964779999999999E-3</v>
      </c>
      <c r="J193">
        <v>6.4499999999999996E-4</v>
      </c>
      <c r="K193">
        <v>7.0833333333333313E-6</v>
      </c>
      <c r="L193">
        <v>1.1655011655011653</v>
      </c>
      <c r="M193">
        <v>3.4054276447578454E-4</v>
      </c>
      <c r="N193">
        <v>7.124999999999997E-6</v>
      </c>
    </row>
    <row r="194" spans="1:14" x14ac:dyDescent="0.25">
      <c r="A194" t="s">
        <v>26</v>
      </c>
      <c r="B194">
        <v>24</v>
      </c>
      <c r="C194" t="s">
        <v>66</v>
      </c>
      <c r="D194">
        <v>13</v>
      </c>
      <c r="E194">
        <v>15</v>
      </c>
      <c r="F194" t="s">
        <v>10</v>
      </c>
      <c r="G194">
        <v>1.13875E-2</v>
      </c>
      <c r="H194">
        <v>525</v>
      </c>
      <c r="I194">
        <v>3.9041100000000006E-3</v>
      </c>
      <c r="J194">
        <v>5.2499999999999997E-4</v>
      </c>
      <c r="K194">
        <v>4.1666666666663162E-8</v>
      </c>
      <c r="L194">
        <v>1.3172338090010975</v>
      </c>
      <c r="M194">
        <v>2.2639815994333206E-6</v>
      </c>
      <c r="N194">
        <v>1.6249999999999988E-6</v>
      </c>
    </row>
    <row r="195" spans="1:14" x14ac:dyDescent="0.25">
      <c r="A195" t="s">
        <v>26</v>
      </c>
      <c r="B195">
        <v>24</v>
      </c>
      <c r="C195" t="s">
        <v>65</v>
      </c>
      <c r="D195">
        <v>13</v>
      </c>
      <c r="E195">
        <v>150</v>
      </c>
      <c r="F195" t="s">
        <v>10</v>
      </c>
      <c r="G195">
        <v>1.7704999999999999E-2</v>
      </c>
      <c r="H195">
        <v>705</v>
      </c>
      <c r="I195">
        <v>5.2426620000000004E-3</v>
      </c>
      <c r="J195">
        <v>7.0500000000000001E-4</v>
      </c>
      <c r="K195">
        <v>7.3333333333333357E-6</v>
      </c>
      <c r="L195">
        <v>0.84721829991527819</v>
      </c>
      <c r="M195">
        <v>2.5628194982121687E-4</v>
      </c>
      <c r="N195">
        <v>1.225E-5</v>
      </c>
    </row>
    <row r="196" spans="1:14" x14ac:dyDescent="0.25">
      <c r="A196" t="s">
        <v>26</v>
      </c>
      <c r="B196">
        <v>24</v>
      </c>
      <c r="C196" t="s">
        <v>7</v>
      </c>
      <c r="D196">
        <v>26</v>
      </c>
      <c r="E196">
        <v>15</v>
      </c>
      <c r="F196" t="s">
        <v>10</v>
      </c>
      <c r="G196">
        <v>1.5352500000000003E-2</v>
      </c>
      <c r="H196">
        <v>540</v>
      </c>
      <c r="I196">
        <v>4.0156560000000003E-3</v>
      </c>
      <c r="J196">
        <v>5.4000000000000001E-4</v>
      </c>
      <c r="K196">
        <v>4.999999999999986E-7</v>
      </c>
      <c r="L196">
        <v>0.97703957010258891</v>
      </c>
      <c r="M196">
        <v>2.0151316434625526E-5</v>
      </c>
      <c r="N196">
        <v>2.624999999999996E-6</v>
      </c>
    </row>
    <row r="197" spans="1:14" x14ac:dyDescent="0.25">
      <c r="A197" t="s">
        <v>26</v>
      </c>
      <c r="B197">
        <v>24</v>
      </c>
      <c r="C197" t="s">
        <v>69</v>
      </c>
      <c r="D197">
        <v>26</v>
      </c>
      <c r="E197">
        <v>150</v>
      </c>
      <c r="F197" t="s">
        <v>10</v>
      </c>
      <c r="G197">
        <v>2.1547500000000001E-2</v>
      </c>
      <c r="H197">
        <v>571</v>
      </c>
      <c r="I197">
        <v>4.2461844000000002E-3</v>
      </c>
      <c r="J197">
        <v>5.71E-4</v>
      </c>
      <c r="K197">
        <v>1.9166666666666681E-6</v>
      </c>
      <c r="L197">
        <v>0.69613644274277753</v>
      </c>
      <c r="M197">
        <v>5.5037946922996166E-5</v>
      </c>
      <c r="N197">
        <v>4.7499999999999935E-6</v>
      </c>
    </row>
    <row r="198" spans="1:14" x14ac:dyDescent="0.25">
      <c r="A198" t="s">
        <v>26</v>
      </c>
      <c r="B198">
        <v>24</v>
      </c>
      <c r="C198" t="s">
        <v>68</v>
      </c>
      <c r="D198">
        <v>34</v>
      </c>
      <c r="E198">
        <v>15</v>
      </c>
      <c r="F198" t="s">
        <v>10</v>
      </c>
      <c r="G198">
        <v>1.10525E-2</v>
      </c>
      <c r="H198">
        <v>526</v>
      </c>
      <c r="I198">
        <v>3.9115464000000003E-3</v>
      </c>
      <c r="J198">
        <v>5.2599999999999999E-4</v>
      </c>
      <c r="K198">
        <v>-6.2500000000000164E-7</v>
      </c>
      <c r="L198">
        <v>1.3571590137977834</v>
      </c>
      <c r="M198">
        <v>-3.4989039308141838E-5</v>
      </c>
      <c r="N198">
        <v>2.1249999999999974E-6</v>
      </c>
    </row>
    <row r="199" spans="1:14" x14ac:dyDescent="0.25">
      <c r="A199" t="s">
        <v>26</v>
      </c>
      <c r="B199">
        <v>24</v>
      </c>
      <c r="C199" t="s">
        <v>67</v>
      </c>
      <c r="D199">
        <v>34</v>
      </c>
      <c r="E199">
        <v>150</v>
      </c>
      <c r="F199" t="s">
        <v>10</v>
      </c>
      <c r="G199">
        <v>1.0512499999999998E-2</v>
      </c>
      <c r="H199">
        <v>536</v>
      </c>
      <c r="I199">
        <v>3.9859103999999998E-3</v>
      </c>
      <c r="J199">
        <v>5.3600000000000002E-4</v>
      </c>
      <c r="K199">
        <v>1.4166666666666695E-6</v>
      </c>
      <c r="L199">
        <v>1.4268727705112965</v>
      </c>
      <c r="M199">
        <v>8.3382361546793977E-5</v>
      </c>
      <c r="N199">
        <v>3.1250000000000082E-6</v>
      </c>
    </row>
    <row r="200" spans="1:14" x14ac:dyDescent="0.25">
      <c r="A200" t="s">
        <v>26</v>
      </c>
      <c r="B200">
        <v>24</v>
      </c>
      <c r="C200" t="s">
        <v>64</v>
      </c>
      <c r="D200">
        <v>52</v>
      </c>
      <c r="E200">
        <v>15</v>
      </c>
      <c r="F200" t="s">
        <v>10</v>
      </c>
      <c r="G200">
        <v>1.0069999999999997E-2</v>
      </c>
      <c r="H200">
        <v>527</v>
      </c>
      <c r="I200">
        <v>3.9189827999999999E-3</v>
      </c>
      <c r="J200">
        <v>5.2700000000000002E-4</v>
      </c>
      <c r="K200">
        <v>9.5833333333333404E-7</v>
      </c>
      <c r="L200">
        <v>1.4895729890764651</v>
      </c>
      <c r="M200">
        <v>5.8884317841274093E-5</v>
      </c>
      <c r="N200">
        <v>4.999999999999986E-7</v>
      </c>
    </row>
    <row r="201" spans="1:14" x14ac:dyDescent="0.25">
      <c r="A201" t="s">
        <v>26</v>
      </c>
      <c r="B201">
        <v>24</v>
      </c>
      <c r="C201" t="s">
        <v>63</v>
      </c>
      <c r="D201">
        <v>52</v>
      </c>
      <c r="E201">
        <v>150</v>
      </c>
      <c r="F201" t="s">
        <v>10</v>
      </c>
      <c r="G201">
        <v>1.5767500000000004E-2</v>
      </c>
      <c r="H201">
        <v>526</v>
      </c>
      <c r="I201">
        <v>3.9115464000000003E-3</v>
      </c>
      <c r="J201">
        <v>5.2599999999999999E-4</v>
      </c>
      <c r="K201">
        <v>9.1666666666666633E-7</v>
      </c>
      <c r="L201">
        <v>0.95132392579673353</v>
      </c>
      <c r="M201">
        <v>3.5971713346952917E-5</v>
      </c>
      <c r="N201">
        <v>4.999999999999986E-7</v>
      </c>
    </row>
    <row r="202" spans="1:14" x14ac:dyDescent="0.25">
      <c r="A202" t="s">
        <v>27</v>
      </c>
      <c r="B202">
        <v>36</v>
      </c>
      <c r="C202" t="s">
        <v>71</v>
      </c>
      <c r="D202">
        <v>11</v>
      </c>
      <c r="E202">
        <v>15</v>
      </c>
      <c r="F202" t="s">
        <v>72</v>
      </c>
      <c r="G202">
        <v>1.452E-2</v>
      </c>
      <c r="H202">
        <v>631</v>
      </c>
      <c r="I202">
        <v>4.6923683999999998E-3</v>
      </c>
      <c r="J202">
        <v>6.3100000000000005E-4</v>
      </c>
      <c r="K202">
        <v>-2.5000000000000004E-7</v>
      </c>
      <c r="L202">
        <v>1.0330578512396693</v>
      </c>
      <c r="M202">
        <v>-1.0653343166755831E-5</v>
      </c>
      <c r="N202">
        <v>-6.666666666666648E-7</v>
      </c>
    </row>
    <row r="203" spans="1:14" x14ac:dyDescent="0.25">
      <c r="A203" t="s">
        <v>27</v>
      </c>
      <c r="B203">
        <v>36</v>
      </c>
      <c r="C203" t="s">
        <v>70</v>
      </c>
      <c r="D203">
        <v>11</v>
      </c>
      <c r="E203">
        <v>150</v>
      </c>
      <c r="F203" t="s">
        <v>72</v>
      </c>
      <c r="G203">
        <v>1.2870000000000001E-2</v>
      </c>
      <c r="H203">
        <v>819</v>
      </c>
      <c r="I203">
        <v>6.0904115999999998E-3</v>
      </c>
      <c r="J203">
        <v>8.1899999999999996E-4</v>
      </c>
      <c r="K203">
        <v>1.9722222222222219E-6</v>
      </c>
      <c r="L203">
        <v>1.1655011655011653</v>
      </c>
      <c r="M203">
        <v>9.4817789324630217E-5</v>
      </c>
      <c r="N203">
        <v>2.3333333333333268E-6</v>
      </c>
    </row>
    <row r="204" spans="1:14" x14ac:dyDescent="0.25">
      <c r="A204" t="s">
        <v>27</v>
      </c>
      <c r="B204">
        <v>36</v>
      </c>
      <c r="C204" t="s">
        <v>66</v>
      </c>
      <c r="D204">
        <v>13</v>
      </c>
      <c r="E204">
        <v>15</v>
      </c>
      <c r="F204" t="s">
        <v>72</v>
      </c>
      <c r="G204">
        <v>1.13875E-2</v>
      </c>
      <c r="H204">
        <v>795</v>
      </c>
      <c r="I204">
        <v>5.9119380000000003E-3</v>
      </c>
      <c r="J204">
        <v>7.9500000000000003E-4</v>
      </c>
      <c r="K204">
        <v>4.1388888888888897E-6</v>
      </c>
      <c r="L204">
        <v>1.3172338090010975</v>
      </c>
      <c r="M204">
        <v>2.2488883887706215E-4</v>
      </c>
      <c r="N204">
        <v>2.7500000000000037E-6</v>
      </c>
    </row>
    <row r="205" spans="1:14" x14ac:dyDescent="0.25">
      <c r="A205" t="s">
        <v>27</v>
      </c>
      <c r="B205">
        <v>36</v>
      </c>
      <c r="C205" t="s">
        <v>65</v>
      </c>
      <c r="D205">
        <v>13</v>
      </c>
      <c r="E205">
        <v>150</v>
      </c>
      <c r="F205" t="s">
        <v>72</v>
      </c>
      <c r="G205">
        <v>1.7704999999999999E-2</v>
      </c>
      <c r="H205">
        <v>690</v>
      </c>
      <c r="I205">
        <v>5.1311159999999998E-3</v>
      </c>
      <c r="J205">
        <v>6.8999999999999997E-4</v>
      </c>
      <c r="K205">
        <v>-1.3888888888888896E-6</v>
      </c>
      <c r="L205">
        <v>0.84721829991527819</v>
      </c>
      <c r="M205">
        <v>-4.8538248072200174E-5</v>
      </c>
      <c r="N205">
        <v>-4.333333333333339E-6</v>
      </c>
    </row>
    <row r="206" spans="1:14" x14ac:dyDescent="0.25">
      <c r="A206" t="s">
        <v>27</v>
      </c>
      <c r="B206">
        <v>36</v>
      </c>
      <c r="C206" t="s">
        <v>7</v>
      </c>
      <c r="D206">
        <v>26</v>
      </c>
      <c r="E206">
        <v>15</v>
      </c>
      <c r="F206" t="s">
        <v>72</v>
      </c>
      <c r="G206">
        <v>1.5352500000000003E-2</v>
      </c>
      <c r="H206">
        <v>718</v>
      </c>
      <c r="I206">
        <v>5.3393351999999998E-3</v>
      </c>
      <c r="J206">
        <v>7.18E-4</v>
      </c>
      <c r="K206">
        <v>2.6388888888888897E-6</v>
      </c>
      <c r="L206">
        <v>0.97703957010258891</v>
      </c>
      <c r="M206">
        <v>1.0635417007163504E-4</v>
      </c>
      <c r="N206">
        <v>-2.2500000000000005E-6</v>
      </c>
    </row>
    <row r="207" spans="1:14" x14ac:dyDescent="0.25">
      <c r="A207" t="s">
        <v>27</v>
      </c>
      <c r="B207">
        <v>36</v>
      </c>
      <c r="C207" t="s">
        <v>69</v>
      </c>
      <c r="D207">
        <v>26</v>
      </c>
      <c r="E207">
        <v>150</v>
      </c>
      <c r="F207" t="s">
        <v>72</v>
      </c>
      <c r="G207">
        <v>2.1547500000000001E-2</v>
      </c>
      <c r="H207">
        <v>693</v>
      </c>
      <c r="I207">
        <v>5.1534252000000006E-3</v>
      </c>
      <c r="J207">
        <v>6.9300000000000004E-4</v>
      </c>
      <c r="K207">
        <v>-6.666666666666648E-7</v>
      </c>
      <c r="L207">
        <v>0.69613644274277753</v>
      </c>
      <c r="M207">
        <v>-1.9143633712346426E-5</v>
      </c>
      <c r="N207">
        <v>-6.6666666666666658E-6</v>
      </c>
    </row>
    <row r="208" spans="1:14" x14ac:dyDescent="0.25">
      <c r="A208" t="s">
        <v>27</v>
      </c>
      <c r="B208">
        <v>36</v>
      </c>
      <c r="C208" t="s">
        <v>68</v>
      </c>
      <c r="D208">
        <v>34</v>
      </c>
      <c r="E208">
        <v>15</v>
      </c>
      <c r="F208" t="s">
        <v>72</v>
      </c>
      <c r="G208">
        <v>1.10525E-2</v>
      </c>
      <c r="H208">
        <v>688</v>
      </c>
      <c r="I208">
        <v>5.1162432000000004E-3</v>
      </c>
      <c r="J208">
        <v>6.8800000000000003E-4</v>
      </c>
      <c r="K208">
        <v>-1.6666666666666469E-7</v>
      </c>
      <c r="L208">
        <v>1.3571590137977834</v>
      </c>
      <c r="M208">
        <v>-9.3304104821710221E-6</v>
      </c>
      <c r="N208">
        <v>-4.2499999999999949E-6</v>
      </c>
    </row>
    <row r="209" spans="1:14" x14ac:dyDescent="0.25">
      <c r="A209" t="s">
        <v>27</v>
      </c>
      <c r="B209">
        <v>36</v>
      </c>
      <c r="C209" t="s">
        <v>67</v>
      </c>
      <c r="D209">
        <v>34</v>
      </c>
      <c r="E209">
        <v>150</v>
      </c>
      <c r="F209" t="s">
        <v>72</v>
      </c>
      <c r="G209">
        <v>1.0512499999999998E-2</v>
      </c>
      <c r="H209">
        <v>649</v>
      </c>
      <c r="I209">
        <v>4.8262236000000003E-3</v>
      </c>
      <c r="J209">
        <v>6.4899999999999995E-4</v>
      </c>
      <c r="K209">
        <v>-9.4444444444444632E-7</v>
      </c>
      <c r="L209">
        <v>1.4268727705112965</v>
      </c>
      <c r="M209">
        <v>-5.5588241031195989E-5</v>
      </c>
      <c r="N209">
        <v>-3.4166666666666685E-6</v>
      </c>
    </row>
    <row r="210" spans="1:14" x14ac:dyDescent="0.25">
      <c r="A210" t="s">
        <v>27</v>
      </c>
      <c r="B210">
        <v>36</v>
      </c>
      <c r="C210" t="s">
        <v>64</v>
      </c>
      <c r="D210">
        <v>52</v>
      </c>
      <c r="E210">
        <v>15</v>
      </c>
      <c r="F210" t="s">
        <v>72</v>
      </c>
      <c r="G210">
        <v>1.0069999999999997E-2</v>
      </c>
      <c r="H210">
        <v>775</v>
      </c>
      <c r="I210">
        <v>5.7632100000000004E-3</v>
      </c>
      <c r="J210">
        <v>7.7499999999999997E-4</v>
      </c>
      <c r="K210">
        <v>5.9999999999999985E-6</v>
      </c>
      <c r="L210">
        <v>1.4895729890764651</v>
      </c>
      <c r="M210">
        <v>3.6866703344102007E-4</v>
      </c>
      <c r="N210">
        <v>9.6666666666666667E-6</v>
      </c>
    </row>
    <row r="211" spans="1:14" x14ac:dyDescent="0.25">
      <c r="A211" t="s">
        <v>27</v>
      </c>
      <c r="B211">
        <v>36</v>
      </c>
      <c r="C211" t="s">
        <v>63</v>
      </c>
      <c r="D211">
        <v>52</v>
      </c>
      <c r="E211">
        <v>150</v>
      </c>
      <c r="F211" t="s">
        <v>72</v>
      </c>
      <c r="G211">
        <v>1.5767500000000004E-2</v>
      </c>
      <c r="H211">
        <v>734</v>
      </c>
      <c r="I211">
        <v>5.4583176000000001E-3</v>
      </c>
      <c r="J211">
        <v>7.3399999999999995E-4</v>
      </c>
      <c r="K211">
        <v>3.888888888888887E-6</v>
      </c>
      <c r="L211">
        <v>0.95132392579673353</v>
      </c>
      <c r="M211">
        <v>1.5260726874464871E-4</v>
      </c>
      <c r="N211">
        <v>5.7499999999999949E-6</v>
      </c>
    </row>
    <row r="212" spans="1:14" x14ac:dyDescent="0.25">
      <c r="A212" t="s">
        <v>27</v>
      </c>
      <c r="B212">
        <v>36</v>
      </c>
      <c r="C212" t="s">
        <v>71</v>
      </c>
      <c r="D212">
        <v>11</v>
      </c>
      <c r="E212">
        <v>15</v>
      </c>
      <c r="F212" t="s">
        <v>74</v>
      </c>
      <c r="G212">
        <v>1.452E-2</v>
      </c>
      <c r="H212">
        <v>480</v>
      </c>
      <c r="I212">
        <v>3.5694720000000002E-3</v>
      </c>
      <c r="J212">
        <v>4.8000000000000001E-4</v>
      </c>
      <c r="K212">
        <v>-1.2499999999999988E-6</v>
      </c>
      <c r="L212">
        <v>1.0330578512396693</v>
      </c>
      <c r="M212">
        <v>-5.3266715833779101E-5</v>
      </c>
      <c r="N212">
        <v>-3.4999999999999991E-6</v>
      </c>
    </row>
    <row r="213" spans="1:14" x14ac:dyDescent="0.25">
      <c r="A213" t="s">
        <v>27</v>
      </c>
      <c r="B213">
        <v>36</v>
      </c>
      <c r="C213" t="s">
        <v>70</v>
      </c>
      <c r="D213">
        <v>11</v>
      </c>
      <c r="E213">
        <v>150</v>
      </c>
      <c r="F213" t="s">
        <v>74</v>
      </c>
      <c r="G213">
        <v>1.2870000000000001E-2</v>
      </c>
      <c r="H213">
        <v>551</v>
      </c>
      <c r="I213">
        <v>4.0974563999999995E-3</v>
      </c>
      <c r="J213">
        <v>5.5099999999999995E-4</v>
      </c>
      <c r="K213">
        <v>1.9444444444444435E-6</v>
      </c>
      <c r="L213">
        <v>1.1655011655011653</v>
      </c>
      <c r="M213">
        <v>9.3482327503156522E-5</v>
      </c>
      <c r="N213">
        <v>-1.4166666666666739E-6</v>
      </c>
    </row>
    <row r="214" spans="1:14" x14ac:dyDescent="0.25">
      <c r="A214" t="s">
        <v>27</v>
      </c>
      <c r="B214">
        <v>36</v>
      </c>
      <c r="C214" t="s">
        <v>66</v>
      </c>
      <c r="D214">
        <v>13</v>
      </c>
      <c r="E214">
        <v>15</v>
      </c>
      <c r="F214" t="s">
        <v>74</v>
      </c>
      <c r="G214">
        <v>1.13875E-2</v>
      </c>
      <c r="H214">
        <v>526</v>
      </c>
      <c r="I214">
        <v>3.9115464000000003E-3</v>
      </c>
      <c r="J214">
        <v>5.2599999999999999E-4</v>
      </c>
      <c r="K214">
        <v>1.6666666666666771E-7</v>
      </c>
      <c r="L214">
        <v>1.3172338090010975</v>
      </c>
      <c r="M214">
        <v>9.0559263977341005E-6</v>
      </c>
      <c r="N214">
        <v>-1.3333333333333296E-6</v>
      </c>
    </row>
    <row r="215" spans="1:14" x14ac:dyDescent="0.25">
      <c r="A215" t="s">
        <v>27</v>
      </c>
      <c r="B215">
        <v>36</v>
      </c>
      <c r="C215" t="s">
        <v>65</v>
      </c>
      <c r="D215">
        <v>13</v>
      </c>
      <c r="E215">
        <v>150</v>
      </c>
      <c r="F215" t="s">
        <v>74</v>
      </c>
      <c r="G215">
        <v>1.7704999999999999E-2</v>
      </c>
      <c r="H215">
        <v>556</v>
      </c>
      <c r="I215">
        <v>4.1346383999999996E-3</v>
      </c>
      <c r="J215">
        <v>5.5599999999999996E-4</v>
      </c>
      <c r="K215">
        <v>3.8888888888888932E-7</v>
      </c>
      <c r="L215">
        <v>0.84721829991527819</v>
      </c>
      <c r="M215">
        <v>1.3590709460216056E-5</v>
      </c>
      <c r="N215">
        <v>-3.5000000000000038E-6</v>
      </c>
    </row>
    <row r="216" spans="1:14" x14ac:dyDescent="0.25">
      <c r="A216" t="s">
        <v>27</v>
      </c>
      <c r="B216">
        <v>36</v>
      </c>
      <c r="C216" t="s">
        <v>7</v>
      </c>
      <c r="D216">
        <v>26</v>
      </c>
      <c r="E216">
        <v>15</v>
      </c>
      <c r="F216" t="s">
        <v>74</v>
      </c>
      <c r="G216">
        <v>1.5352500000000003E-2</v>
      </c>
      <c r="H216">
        <v>598</v>
      </c>
      <c r="I216">
        <v>4.4469671999999997E-3</v>
      </c>
      <c r="J216">
        <v>5.9800000000000001E-4</v>
      </c>
      <c r="K216">
        <v>2.7500000000000008E-6</v>
      </c>
      <c r="L216">
        <v>0.97703957010258891</v>
      </c>
      <c r="M216">
        <v>1.1083224039044073E-4</v>
      </c>
      <c r="N216">
        <v>-5.2500000000000014E-6</v>
      </c>
    </row>
    <row r="217" spans="1:14" x14ac:dyDescent="0.25">
      <c r="A217" t="s">
        <v>27</v>
      </c>
      <c r="B217">
        <v>36</v>
      </c>
      <c r="C217" t="s">
        <v>69</v>
      </c>
      <c r="D217">
        <v>26</v>
      </c>
      <c r="E217">
        <v>150</v>
      </c>
      <c r="F217" t="s">
        <v>74</v>
      </c>
      <c r="G217">
        <v>2.1547500000000001E-2</v>
      </c>
      <c r="H217">
        <v>594</v>
      </c>
      <c r="I217">
        <v>4.4172216000000009E-3</v>
      </c>
      <c r="J217">
        <v>5.9400000000000002E-4</v>
      </c>
      <c r="K217">
        <v>2.9722222222222221E-6</v>
      </c>
      <c r="L217">
        <v>0.69613644274277753</v>
      </c>
      <c r="M217">
        <v>8.5348700300878048E-5</v>
      </c>
      <c r="N217">
        <v>1.3333333333333387E-6</v>
      </c>
    </row>
    <row r="218" spans="1:14" x14ac:dyDescent="0.25">
      <c r="A218" t="s">
        <v>27</v>
      </c>
      <c r="B218">
        <v>36</v>
      </c>
      <c r="C218" t="s">
        <v>68</v>
      </c>
      <c r="D218">
        <v>34</v>
      </c>
      <c r="E218">
        <v>15</v>
      </c>
      <c r="F218" t="s">
        <v>74</v>
      </c>
      <c r="G218">
        <v>1.10525E-2</v>
      </c>
      <c r="H218">
        <v>529</v>
      </c>
      <c r="I218">
        <v>3.9338555999999993E-3</v>
      </c>
      <c r="J218">
        <v>5.2899999999999996E-4</v>
      </c>
      <c r="K218">
        <v>4.1666666666666476E-7</v>
      </c>
      <c r="L218">
        <v>1.3571590137977834</v>
      </c>
      <c r="M218">
        <v>2.3326026205427727E-5</v>
      </c>
      <c r="N218">
        <v>-5.0000000000000315E-7</v>
      </c>
    </row>
    <row r="219" spans="1:14" x14ac:dyDescent="0.25">
      <c r="A219" t="s">
        <v>27</v>
      </c>
      <c r="B219">
        <v>36</v>
      </c>
      <c r="C219" t="s">
        <v>67</v>
      </c>
      <c r="D219">
        <v>34</v>
      </c>
      <c r="E219">
        <v>150</v>
      </c>
      <c r="F219" t="s">
        <v>74</v>
      </c>
      <c r="G219">
        <v>1.0512499999999998E-2</v>
      </c>
      <c r="H219">
        <v>535</v>
      </c>
      <c r="I219">
        <v>3.9784740000000001E-3</v>
      </c>
      <c r="J219">
        <v>5.3499999999999999E-4</v>
      </c>
      <c r="K219">
        <v>8.61111111111111E-7</v>
      </c>
      <c r="L219">
        <v>1.4268727705112965</v>
      </c>
      <c r="M219">
        <v>5.0683396234325647E-5</v>
      </c>
      <c r="N219">
        <v>3.6666666666666653E-6</v>
      </c>
    </row>
    <row r="220" spans="1:14" x14ac:dyDescent="0.25">
      <c r="A220" t="s">
        <v>27</v>
      </c>
      <c r="B220">
        <v>36</v>
      </c>
      <c r="C220" t="s">
        <v>64</v>
      </c>
      <c r="D220">
        <v>52</v>
      </c>
      <c r="E220">
        <v>15</v>
      </c>
      <c r="F220" t="s">
        <v>74</v>
      </c>
      <c r="G220">
        <v>1.0069999999999997E-2</v>
      </c>
      <c r="H220">
        <v>564</v>
      </c>
      <c r="I220">
        <v>4.1941295999999998E-3</v>
      </c>
      <c r="J220">
        <v>5.6400000000000005E-4</v>
      </c>
      <c r="K220">
        <v>3.13888888888889E-6</v>
      </c>
      <c r="L220">
        <v>1.4895729890764651</v>
      </c>
      <c r="M220">
        <v>1.9286747582794117E-4</v>
      </c>
      <c r="N220">
        <v>4.1666666666666778E-7</v>
      </c>
    </row>
    <row r="221" spans="1:14" x14ac:dyDescent="0.25">
      <c r="A221" t="s">
        <v>27</v>
      </c>
      <c r="B221">
        <v>36</v>
      </c>
      <c r="C221" t="s">
        <v>63</v>
      </c>
      <c r="D221">
        <v>52</v>
      </c>
      <c r="E221">
        <v>150</v>
      </c>
      <c r="F221" t="s">
        <v>74</v>
      </c>
      <c r="G221">
        <v>1.5767500000000004E-2</v>
      </c>
      <c r="H221">
        <v>513</v>
      </c>
      <c r="I221">
        <v>3.8148732000000004E-3</v>
      </c>
      <c r="J221">
        <v>5.13E-4</v>
      </c>
      <c r="K221">
        <v>1.111111111111108E-7</v>
      </c>
      <c r="L221">
        <v>0.95132392579673353</v>
      </c>
      <c r="M221">
        <v>4.3602076784185244E-6</v>
      </c>
      <c r="N221">
        <v>-1.6666666666667073E-7</v>
      </c>
    </row>
    <row r="222" spans="1:14" x14ac:dyDescent="0.25">
      <c r="A222" t="s">
        <v>27</v>
      </c>
      <c r="B222">
        <v>36</v>
      </c>
      <c r="C222" t="s">
        <v>71</v>
      </c>
      <c r="D222">
        <v>11</v>
      </c>
      <c r="E222">
        <v>15</v>
      </c>
      <c r="F222" t="s">
        <v>92</v>
      </c>
      <c r="G222">
        <v>1.452E-2</v>
      </c>
      <c r="H222">
        <v>633</v>
      </c>
      <c r="I222">
        <v>4.7072412000000001E-3</v>
      </c>
      <c r="J222">
        <v>6.3299999999999999E-4</v>
      </c>
      <c r="K222">
        <v>2.3333333333333327E-6</v>
      </c>
      <c r="L222">
        <v>1.0330578512396693</v>
      </c>
      <c r="M222">
        <v>9.943120288972106E-5</v>
      </c>
      <c r="N222">
        <v>1.3333333333333296E-6</v>
      </c>
    </row>
    <row r="223" spans="1:14" x14ac:dyDescent="0.25">
      <c r="A223" t="s">
        <v>27</v>
      </c>
      <c r="B223">
        <v>36</v>
      </c>
      <c r="C223" t="s">
        <v>70</v>
      </c>
      <c r="D223">
        <v>11</v>
      </c>
      <c r="E223">
        <v>150</v>
      </c>
      <c r="F223" t="s">
        <v>92</v>
      </c>
      <c r="G223">
        <v>1.2870000000000001E-2</v>
      </c>
      <c r="H223">
        <v>838</v>
      </c>
      <c r="I223">
        <v>6.2317032000000008E-3</v>
      </c>
      <c r="J223">
        <v>8.3799999999999999E-4</v>
      </c>
      <c r="K223">
        <v>8.4999999999999982E-6</v>
      </c>
      <c r="L223">
        <v>1.1655011655011653</v>
      </c>
      <c r="M223">
        <v>4.0865131737094149E-4</v>
      </c>
      <c r="N223">
        <v>1.6916666666666663E-5</v>
      </c>
    </row>
    <row r="224" spans="1:14" x14ac:dyDescent="0.25">
      <c r="A224" t="s">
        <v>27</v>
      </c>
      <c r="B224">
        <v>36</v>
      </c>
      <c r="C224" t="s">
        <v>66</v>
      </c>
      <c r="D224">
        <v>13</v>
      </c>
      <c r="E224">
        <v>15</v>
      </c>
      <c r="F224" t="s">
        <v>92</v>
      </c>
      <c r="G224">
        <v>1.13875E-2</v>
      </c>
      <c r="H224">
        <v>783</v>
      </c>
      <c r="I224">
        <v>5.8227011999999996E-3</v>
      </c>
      <c r="J224">
        <v>7.8299999999999995E-4</v>
      </c>
      <c r="K224">
        <v>6.0833333333333307E-6</v>
      </c>
      <c r="L224">
        <v>1.3172338090010975</v>
      </c>
      <c r="M224">
        <v>3.3054131351729248E-4</v>
      </c>
      <c r="N224">
        <v>1.4583333333333326E-5</v>
      </c>
    </row>
    <row r="225" spans="1:14" x14ac:dyDescent="0.25">
      <c r="A225" t="s">
        <v>27</v>
      </c>
      <c r="B225">
        <v>36</v>
      </c>
      <c r="C225" t="s">
        <v>65</v>
      </c>
      <c r="D225">
        <v>13</v>
      </c>
      <c r="E225">
        <v>150</v>
      </c>
      <c r="F225" t="s">
        <v>92</v>
      </c>
      <c r="G225">
        <v>1.7704999999999999E-2</v>
      </c>
      <c r="H225">
        <v>577</v>
      </c>
      <c r="I225">
        <v>4.2908028000000001E-3</v>
      </c>
      <c r="J225">
        <v>5.7700000000000004E-4</v>
      </c>
      <c r="K225">
        <v>3.6111111111111086E-7</v>
      </c>
      <c r="L225">
        <v>0.84721829991527819</v>
      </c>
      <c r="M225">
        <v>1.261994449877203E-5</v>
      </c>
      <c r="N225">
        <v>-1.2499999999999942E-6</v>
      </c>
    </row>
    <row r="226" spans="1:14" x14ac:dyDescent="0.25">
      <c r="A226" t="s">
        <v>27</v>
      </c>
      <c r="B226">
        <v>36</v>
      </c>
      <c r="C226" t="s">
        <v>7</v>
      </c>
      <c r="D226">
        <v>26</v>
      </c>
      <c r="E226">
        <v>15</v>
      </c>
      <c r="F226" t="s">
        <v>92</v>
      </c>
      <c r="G226">
        <v>1.5352500000000003E-2</v>
      </c>
      <c r="H226">
        <v>638</v>
      </c>
      <c r="I226">
        <v>4.7444232000000003E-3</v>
      </c>
      <c r="J226">
        <v>6.38E-4</v>
      </c>
      <c r="K226">
        <v>2.3611111111111111E-6</v>
      </c>
      <c r="L226">
        <v>0.97703957010258891</v>
      </c>
      <c r="M226">
        <v>9.5158994274620806E-5</v>
      </c>
      <c r="N226">
        <v>5.0000000000000038E-6</v>
      </c>
    </row>
    <row r="227" spans="1:14" x14ac:dyDescent="0.25">
      <c r="A227" t="s">
        <v>27</v>
      </c>
      <c r="B227">
        <v>36</v>
      </c>
      <c r="C227" t="s">
        <v>69</v>
      </c>
      <c r="D227">
        <v>26</v>
      </c>
      <c r="E227">
        <v>150</v>
      </c>
      <c r="F227" t="s">
        <v>92</v>
      </c>
      <c r="G227">
        <v>2.1547500000000001E-2</v>
      </c>
      <c r="H227">
        <v>644</v>
      </c>
      <c r="I227">
        <v>4.7890416000000002E-3</v>
      </c>
      <c r="J227">
        <v>6.4400000000000004E-4</v>
      </c>
      <c r="K227">
        <v>2.7777777777777792E-6</v>
      </c>
      <c r="L227">
        <v>0.69613644274277753</v>
      </c>
      <c r="M227">
        <v>7.9765140468110362E-5</v>
      </c>
      <c r="N227">
        <v>-1.3166666666666662E-5</v>
      </c>
    </row>
    <row r="228" spans="1:14" x14ac:dyDescent="0.25">
      <c r="A228" t="s">
        <v>27</v>
      </c>
      <c r="B228">
        <v>36</v>
      </c>
      <c r="C228" t="s">
        <v>68</v>
      </c>
      <c r="D228">
        <v>34</v>
      </c>
      <c r="E228">
        <v>15</v>
      </c>
      <c r="F228" t="s">
        <v>92</v>
      </c>
      <c r="G228">
        <v>1.10525E-2</v>
      </c>
      <c r="H228">
        <v>604</v>
      </c>
      <c r="I228">
        <v>4.4915856000000004E-3</v>
      </c>
      <c r="J228">
        <v>6.0400000000000004E-4</v>
      </c>
      <c r="K228">
        <v>8.888888888888894E-7</v>
      </c>
      <c r="L228">
        <v>1.3571590137977834</v>
      </c>
      <c r="M228">
        <v>4.9762189238246074E-5</v>
      </c>
      <c r="N228">
        <v>-3.0833333333333268E-6</v>
      </c>
    </row>
    <row r="229" spans="1:14" x14ac:dyDescent="0.25">
      <c r="A229" t="s">
        <v>27</v>
      </c>
      <c r="B229">
        <v>36</v>
      </c>
      <c r="C229" t="s">
        <v>67</v>
      </c>
      <c r="D229">
        <v>34</v>
      </c>
      <c r="E229">
        <v>150</v>
      </c>
      <c r="F229" t="s">
        <v>92</v>
      </c>
      <c r="G229">
        <v>1.0512499999999998E-2</v>
      </c>
      <c r="H229">
        <v>600</v>
      </c>
      <c r="I229">
        <v>4.4618399999999999E-3</v>
      </c>
      <c r="J229">
        <v>5.9999999999999995E-4</v>
      </c>
      <c r="K229">
        <v>-6.3888888888888936E-7</v>
      </c>
      <c r="L229">
        <v>1.4268727705112965</v>
      </c>
      <c r="M229">
        <v>-3.7603810109338416E-5</v>
      </c>
      <c r="N229">
        <v>-2.0000000000000033E-6</v>
      </c>
    </row>
    <row r="230" spans="1:14" x14ac:dyDescent="0.25">
      <c r="A230" t="s">
        <v>27</v>
      </c>
      <c r="B230">
        <v>36</v>
      </c>
      <c r="C230" t="s">
        <v>64</v>
      </c>
      <c r="D230">
        <v>52</v>
      </c>
      <c r="E230">
        <v>15</v>
      </c>
      <c r="F230" t="s">
        <v>92</v>
      </c>
      <c r="G230">
        <v>1.0069999999999997E-2</v>
      </c>
      <c r="H230">
        <v>733</v>
      </c>
      <c r="I230">
        <v>5.4508812000000004E-3</v>
      </c>
      <c r="J230">
        <v>7.3300000000000004E-4</v>
      </c>
      <c r="K230">
        <v>5.2500000000000014E-6</v>
      </c>
      <c r="L230">
        <v>1.4895729890764651</v>
      </c>
      <c r="M230">
        <v>3.2258365426089268E-4</v>
      </c>
      <c r="N230">
        <v>1.3833333333333335E-5</v>
      </c>
    </row>
    <row r="231" spans="1:14" x14ac:dyDescent="0.25">
      <c r="A231" t="s">
        <v>27</v>
      </c>
      <c r="B231">
        <v>36</v>
      </c>
      <c r="C231" t="s">
        <v>63</v>
      </c>
      <c r="D231">
        <v>52</v>
      </c>
      <c r="E231">
        <v>150</v>
      </c>
      <c r="F231" t="s">
        <v>92</v>
      </c>
      <c r="G231">
        <v>1.5767500000000004E-2</v>
      </c>
      <c r="H231">
        <v>620</v>
      </c>
      <c r="I231">
        <v>4.6105679999999998E-3</v>
      </c>
      <c r="J231">
        <v>6.2E-4</v>
      </c>
      <c r="K231">
        <v>2.8611111111111114E-6</v>
      </c>
      <c r="L231">
        <v>0.95132392579673353</v>
      </c>
      <c r="M231">
        <v>1.1227534771927734E-4</v>
      </c>
      <c r="N231">
        <v>7.5000000000000012E-7</v>
      </c>
    </row>
    <row r="232" spans="1:14" x14ac:dyDescent="0.25">
      <c r="A232" t="s">
        <v>27</v>
      </c>
      <c r="B232">
        <v>36</v>
      </c>
      <c r="C232" t="s">
        <v>71</v>
      </c>
      <c r="D232">
        <v>11</v>
      </c>
      <c r="E232">
        <v>15</v>
      </c>
      <c r="F232" t="s">
        <v>10</v>
      </c>
      <c r="G232">
        <v>1.452E-2</v>
      </c>
      <c r="H232">
        <v>590</v>
      </c>
      <c r="I232">
        <v>4.3874759999999995E-3</v>
      </c>
      <c r="J232">
        <v>5.9000000000000003E-4</v>
      </c>
      <c r="K232">
        <v>2.2500000000000005E-6</v>
      </c>
      <c r="L232">
        <v>1.0330578512396693</v>
      </c>
      <c r="M232">
        <v>9.5880088500802495E-5</v>
      </c>
      <c r="N232">
        <v>-2.0833333333333296E-6</v>
      </c>
    </row>
    <row r="233" spans="1:14" x14ac:dyDescent="0.25">
      <c r="A233" t="s">
        <v>27</v>
      </c>
      <c r="B233">
        <v>36</v>
      </c>
      <c r="C233" t="s">
        <v>70</v>
      </c>
      <c r="D233">
        <v>11</v>
      </c>
      <c r="E233">
        <v>150</v>
      </c>
      <c r="F233" t="s">
        <v>10</v>
      </c>
      <c r="G233">
        <v>1.2870000000000001E-2</v>
      </c>
      <c r="H233">
        <v>631</v>
      </c>
      <c r="I233">
        <v>4.6923683999999998E-3</v>
      </c>
      <c r="J233">
        <v>6.3100000000000005E-4</v>
      </c>
      <c r="K233">
        <v>4.3333333333333348E-6</v>
      </c>
      <c r="L233">
        <v>1.1655011655011653</v>
      </c>
      <c r="M233">
        <v>2.0833204414989184E-4</v>
      </c>
      <c r="N233">
        <v>-1.166666666666659E-6</v>
      </c>
    </row>
    <row r="234" spans="1:14" x14ac:dyDescent="0.25">
      <c r="A234" t="s">
        <v>27</v>
      </c>
      <c r="B234">
        <v>36</v>
      </c>
      <c r="C234" t="s">
        <v>66</v>
      </c>
      <c r="D234">
        <v>13</v>
      </c>
      <c r="E234">
        <v>15</v>
      </c>
      <c r="F234" t="s">
        <v>10</v>
      </c>
      <c r="G234">
        <v>1.13875E-2</v>
      </c>
      <c r="H234">
        <v>602</v>
      </c>
      <c r="I234">
        <v>4.4767128000000002E-3</v>
      </c>
      <c r="J234">
        <v>6.02E-4</v>
      </c>
      <c r="K234">
        <v>2.1666666666666653E-6</v>
      </c>
      <c r="L234">
        <v>1.3172338090010975</v>
      </c>
      <c r="M234">
        <v>1.1772704317054251E-4</v>
      </c>
      <c r="N234">
        <v>6.416666666666669E-6</v>
      </c>
    </row>
    <row r="235" spans="1:14" x14ac:dyDescent="0.25">
      <c r="A235" t="s">
        <v>27</v>
      </c>
      <c r="B235">
        <v>36</v>
      </c>
      <c r="C235" t="s">
        <v>65</v>
      </c>
      <c r="D235">
        <v>13</v>
      </c>
      <c r="E235">
        <v>150</v>
      </c>
      <c r="F235" t="s">
        <v>10</v>
      </c>
      <c r="G235">
        <v>1.7704999999999999E-2</v>
      </c>
      <c r="H235">
        <v>641</v>
      </c>
      <c r="I235">
        <v>4.7667324000000002E-3</v>
      </c>
      <c r="J235">
        <v>6.4099999999999997E-4</v>
      </c>
      <c r="K235">
        <v>3.1111111111111116E-6</v>
      </c>
      <c r="L235">
        <v>0.84721829991527819</v>
      </c>
      <c r="M235">
        <v>1.0872567568172836E-4</v>
      </c>
      <c r="N235">
        <v>-5.3333333333333362E-6</v>
      </c>
    </row>
    <row r="236" spans="1:14" x14ac:dyDescent="0.25">
      <c r="A236" t="s">
        <v>27</v>
      </c>
      <c r="B236">
        <v>36</v>
      </c>
      <c r="C236" t="s">
        <v>7</v>
      </c>
      <c r="D236">
        <v>26</v>
      </c>
      <c r="E236">
        <v>15</v>
      </c>
      <c r="F236" t="s">
        <v>10</v>
      </c>
      <c r="G236">
        <v>1.5352500000000003E-2</v>
      </c>
      <c r="H236">
        <v>683</v>
      </c>
      <c r="I236">
        <v>5.0790612000000002E-3</v>
      </c>
      <c r="J236">
        <v>6.8300000000000001E-4</v>
      </c>
      <c r="K236">
        <v>4.3055555555555551E-6</v>
      </c>
      <c r="L236">
        <v>0.97703957010258891</v>
      </c>
      <c r="M236">
        <v>1.7352522485372025E-4</v>
      </c>
      <c r="N236">
        <v>1.1916666666666667E-5</v>
      </c>
    </row>
    <row r="237" spans="1:14" x14ac:dyDescent="0.25">
      <c r="A237" t="s">
        <v>27</v>
      </c>
      <c r="B237">
        <v>36</v>
      </c>
      <c r="C237" t="s">
        <v>69</v>
      </c>
      <c r="D237">
        <v>26</v>
      </c>
      <c r="E237">
        <v>150</v>
      </c>
      <c r="F237" t="s">
        <v>10</v>
      </c>
      <c r="G237">
        <v>2.1547500000000001E-2</v>
      </c>
      <c r="H237">
        <v>670</v>
      </c>
      <c r="I237">
        <v>4.9823879999999999E-3</v>
      </c>
      <c r="J237">
        <v>6.7000000000000002E-4</v>
      </c>
      <c r="K237">
        <v>4.0277777777777795E-6</v>
      </c>
      <c r="L237">
        <v>0.69613644274277753</v>
      </c>
      <c r="M237">
        <v>1.1565945367876002E-4</v>
      </c>
      <c r="N237">
        <v>8.2500000000000023E-6</v>
      </c>
    </row>
    <row r="238" spans="1:14" x14ac:dyDescent="0.25">
      <c r="A238" t="s">
        <v>27</v>
      </c>
      <c r="B238">
        <v>36</v>
      </c>
      <c r="C238" t="s">
        <v>68</v>
      </c>
      <c r="D238">
        <v>34</v>
      </c>
      <c r="E238">
        <v>15</v>
      </c>
      <c r="F238" t="s">
        <v>10</v>
      </c>
      <c r="G238">
        <v>1.10525E-2</v>
      </c>
      <c r="H238">
        <v>589</v>
      </c>
      <c r="I238">
        <v>4.3800395999999998E-3</v>
      </c>
      <c r="J238">
        <v>5.8900000000000001E-4</v>
      </c>
      <c r="K238">
        <v>1.3333333333333326E-6</v>
      </c>
      <c r="L238">
        <v>1.3571590137977834</v>
      </c>
      <c r="M238">
        <v>7.4643283857369017E-5</v>
      </c>
      <c r="N238">
        <v>5.2500000000000014E-6</v>
      </c>
    </row>
    <row r="239" spans="1:14" x14ac:dyDescent="0.25">
      <c r="A239" t="s">
        <v>27</v>
      </c>
      <c r="B239">
        <v>36</v>
      </c>
      <c r="C239" t="s">
        <v>67</v>
      </c>
      <c r="D239">
        <v>34</v>
      </c>
      <c r="E239">
        <v>150</v>
      </c>
      <c r="F239" t="s">
        <v>10</v>
      </c>
      <c r="G239">
        <v>1.0512499999999998E-2</v>
      </c>
      <c r="H239">
        <v>725</v>
      </c>
      <c r="I239">
        <v>5.3913900000000002E-3</v>
      </c>
      <c r="J239">
        <v>7.2499999999999995E-4</v>
      </c>
      <c r="K239">
        <v>6.1944444444444443E-6</v>
      </c>
      <c r="L239">
        <v>1.4268727705112965</v>
      </c>
      <c r="M239">
        <v>3.6459346323402001E-4</v>
      </c>
      <c r="N239">
        <v>1.5749999999999993E-5</v>
      </c>
    </row>
    <row r="240" spans="1:14" x14ac:dyDescent="0.25">
      <c r="A240" t="s">
        <v>27</v>
      </c>
      <c r="B240">
        <v>36</v>
      </c>
      <c r="C240" t="s">
        <v>64</v>
      </c>
      <c r="D240">
        <v>52</v>
      </c>
      <c r="E240">
        <v>15</v>
      </c>
      <c r="F240" t="s">
        <v>10</v>
      </c>
      <c r="G240">
        <v>1.0069999999999997E-2</v>
      </c>
      <c r="H240">
        <v>618</v>
      </c>
      <c r="I240">
        <v>4.5956951999999995E-3</v>
      </c>
      <c r="J240">
        <v>6.1799999999999995E-4</v>
      </c>
      <c r="K240">
        <v>3.1666666666666654E-6</v>
      </c>
      <c r="L240">
        <v>1.4895729890764651</v>
      </c>
      <c r="M240">
        <v>1.9457426764942721E-4</v>
      </c>
      <c r="N240">
        <v>7.5833333333333282E-6</v>
      </c>
    </row>
    <row r="241" spans="1:14" x14ac:dyDescent="0.25">
      <c r="A241" t="s">
        <v>27</v>
      </c>
      <c r="B241">
        <v>36</v>
      </c>
      <c r="C241" t="s">
        <v>63</v>
      </c>
      <c r="D241">
        <v>52</v>
      </c>
      <c r="E241">
        <v>150</v>
      </c>
      <c r="F241" t="s">
        <v>10</v>
      </c>
      <c r="G241">
        <v>1.5767500000000004E-2</v>
      </c>
      <c r="H241">
        <v>537</v>
      </c>
      <c r="I241">
        <v>3.9933468000000003E-3</v>
      </c>
      <c r="J241">
        <v>5.3700000000000004E-4</v>
      </c>
      <c r="K241">
        <v>9.1666666666666791E-7</v>
      </c>
      <c r="L241">
        <v>0.95132392579673353</v>
      </c>
      <c r="M241">
        <v>3.5971713346952978E-5</v>
      </c>
      <c r="N241">
        <v>9.1666666666667088E-7</v>
      </c>
    </row>
    <row r="242" spans="1:14" x14ac:dyDescent="0.25">
      <c r="A242" t="s">
        <v>28</v>
      </c>
      <c r="B242">
        <v>48</v>
      </c>
      <c r="C242" t="s">
        <v>71</v>
      </c>
      <c r="D242">
        <v>11</v>
      </c>
      <c r="E242">
        <v>15</v>
      </c>
      <c r="F242" t="s">
        <v>72</v>
      </c>
      <c r="G242">
        <v>1.452E-2</v>
      </c>
      <c r="H242">
        <v>654</v>
      </c>
      <c r="I242">
        <v>4.8634055999999997E-3</v>
      </c>
      <c r="J242">
        <v>6.5399999999999996E-4</v>
      </c>
      <c r="K242">
        <v>2.9166666666666474E-7</v>
      </c>
      <c r="L242">
        <v>1.0330578512396693</v>
      </c>
      <c r="M242">
        <v>1.2428900361215053E-5</v>
      </c>
      <c r="N242">
        <v>1.9166666666666592E-6</v>
      </c>
    </row>
    <row r="243" spans="1:14" x14ac:dyDescent="0.25">
      <c r="A243" t="s">
        <v>28</v>
      </c>
      <c r="B243">
        <v>48</v>
      </c>
      <c r="C243" t="s">
        <v>70</v>
      </c>
      <c r="D243">
        <v>11</v>
      </c>
      <c r="E243">
        <v>150</v>
      </c>
      <c r="F243" t="s">
        <v>72</v>
      </c>
      <c r="G243">
        <v>1.2870000000000001E-2</v>
      </c>
      <c r="H243">
        <v>1043</v>
      </c>
      <c r="I243">
        <v>7.7561652000000007E-3</v>
      </c>
      <c r="J243">
        <v>1.0430000000000001E-3</v>
      </c>
      <c r="K243">
        <v>6.1458333333333356E-6</v>
      </c>
      <c r="L243">
        <v>1.1655011655011653</v>
      </c>
      <c r="M243">
        <v>2.9547092800104855E-4</v>
      </c>
      <c r="N243">
        <v>1.8666666666666679E-5</v>
      </c>
    </row>
    <row r="244" spans="1:14" x14ac:dyDescent="0.25">
      <c r="A244" t="s">
        <v>28</v>
      </c>
      <c r="B244">
        <v>48</v>
      </c>
      <c r="C244" t="s">
        <v>66</v>
      </c>
      <c r="D244">
        <v>13</v>
      </c>
      <c r="E244">
        <v>15</v>
      </c>
      <c r="F244" t="s">
        <v>72</v>
      </c>
      <c r="G244">
        <v>1.13875E-2</v>
      </c>
      <c r="H244">
        <v>854</v>
      </c>
      <c r="I244">
        <v>6.3506855999999993E-3</v>
      </c>
      <c r="J244">
        <v>8.5400000000000005E-4</v>
      </c>
      <c r="K244">
        <v>4.3333333333333348E-6</v>
      </c>
      <c r="L244">
        <v>1.3172338090010975</v>
      </c>
      <c r="M244">
        <v>2.3545408634108523E-4</v>
      </c>
      <c r="N244">
        <v>4.916666666666669E-6</v>
      </c>
    </row>
    <row r="245" spans="1:14" x14ac:dyDescent="0.25">
      <c r="A245" t="s">
        <v>28</v>
      </c>
      <c r="B245">
        <v>48</v>
      </c>
      <c r="C245" t="s">
        <v>65</v>
      </c>
      <c r="D245">
        <v>13</v>
      </c>
      <c r="E245">
        <v>150</v>
      </c>
      <c r="F245" t="s">
        <v>72</v>
      </c>
      <c r="G245">
        <v>1.7704999999999999E-2</v>
      </c>
      <c r="H245">
        <v>968</v>
      </c>
      <c r="I245">
        <v>7.1984351999999996E-3</v>
      </c>
      <c r="J245">
        <v>9.68E-4</v>
      </c>
      <c r="K245">
        <v>4.7500000000000003E-6</v>
      </c>
      <c r="L245">
        <v>0.84721829991527819</v>
      </c>
      <c r="M245">
        <v>1.6600080840692451E-4</v>
      </c>
      <c r="N245">
        <v>2.316666666666667E-5</v>
      </c>
    </row>
    <row r="246" spans="1:14" x14ac:dyDescent="0.25">
      <c r="A246" t="s">
        <v>28</v>
      </c>
      <c r="B246">
        <v>48</v>
      </c>
      <c r="C246" t="s">
        <v>7</v>
      </c>
      <c r="D246">
        <v>26</v>
      </c>
      <c r="E246">
        <v>15</v>
      </c>
      <c r="F246" t="s">
        <v>72</v>
      </c>
      <c r="G246">
        <v>1.5352500000000003E-2</v>
      </c>
      <c r="H246">
        <v>766</v>
      </c>
      <c r="I246">
        <v>5.6962823999999997E-3</v>
      </c>
      <c r="J246">
        <v>7.6599999999999997E-4</v>
      </c>
      <c r="K246">
        <v>2.9791666666666668E-6</v>
      </c>
      <c r="L246">
        <v>0.97703957010258891</v>
      </c>
      <c r="M246">
        <v>1.2006826042297743E-4</v>
      </c>
      <c r="N246">
        <v>3.9999999999999981E-6</v>
      </c>
    </row>
    <row r="247" spans="1:14" x14ac:dyDescent="0.25">
      <c r="A247" t="s">
        <v>28</v>
      </c>
      <c r="B247">
        <v>48</v>
      </c>
      <c r="C247" t="s">
        <v>69</v>
      </c>
      <c r="D247">
        <v>26</v>
      </c>
      <c r="E247">
        <v>150</v>
      </c>
      <c r="F247" t="s">
        <v>72</v>
      </c>
      <c r="G247">
        <v>2.1547500000000001E-2</v>
      </c>
      <c r="H247">
        <v>706</v>
      </c>
      <c r="I247">
        <v>5.2500984000000009E-3</v>
      </c>
      <c r="J247">
        <v>7.0600000000000003E-4</v>
      </c>
      <c r="K247">
        <v>-2.2916666666666547E-7</v>
      </c>
      <c r="L247">
        <v>0.69613644274277753</v>
      </c>
      <c r="M247">
        <v>-6.5806240886190679E-6</v>
      </c>
      <c r="N247">
        <v>1.0833333333333326E-6</v>
      </c>
    </row>
    <row r="248" spans="1:14" x14ac:dyDescent="0.25">
      <c r="A248" t="s">
        <v>28</v>
      </c>
      <c r="B248">
        <v>48</v>
      </c>
      <c r="C248" t="s">
        <v>68</v>
      </c>
      <c r="D248">
        <v>34</v>
      </c>
      <c r="E248">
        <v>15</v>
      </c>
      <c r="F248" t="s">
        <v>72</v>
      </c>
      <c r="G248">
        <v>1.10525E-2</v>
      </c>
      <c r="H248">
        <v>688</v>
      </c>
      <c r="I248">
        <v>5.1162432000000004E-3</v>
      </c>
      <c r="J248">
        <v>6.8800000000000003E-4</v>
      </c>
      <c r="K248">
        <v>-1.2499999999999851E-7</v>
      </c>
      <c r="L248">
        <v>1.3571590137977834</v>
      </c>
      <c r="M248">
        <v>-6.997807861628267E-6</v>
      </c>
      <c r="N248">
        <v>0</v>
      </c>
    </row>
    <row r="249" spans="1:14" x14ac:dyDescent="0.25">
      <c r="A249" t="s">
        <v>28</v>
      </c>
      <c r="B249">
        <v>48</v>
      </c>
      <c r="C249" t="s">
        <v>67</v>
      </c>
      <c r="D249">
        <v>34</v>
      </c>
      <c r="E249">
        <v>150</v>
      </c>
      <c r="F249" t="s">
        <v>72</v>
      </c>
      <c r="G249">
        <v>1.0512499999999998E-2</v>
      </c>
      <c r="H249">
        <v>783</v>
      </c>
      <c r="I249">
        <v>5.8227011999999996E-3</v>
      </c>
      <c r="J249">
        <v>7.8299999999999995E-4</v>
      </c>
      <c r="K249">
        <v>2.0833333333333322E-6</v>
      </c>
      <c r="L249">
        <v>1.4268727705112965</v>
      </c>
      <c r="M249">
        <v>1.2262111992175555E-4</v>
      </c>
      <c r="N249">
        <v>1.1166666666666668E-5</v>
      </c>
    </row>
    <row r="250" spans="1:14" x14ac:dyDescent="0.25">
      <c r="A250" t="s">
        <v>28</v>
      </c>
      <c r="B250">
        <v>48</v>
      </c>
      <c r="C250" t="s">
        <v>64</v>
      </c>
      <c r="D250">
        <v>52</v>
      </c>
      <c r="E250">
        <v>15</v>
      </c>
      <c r="F250" t="s">
        <v>72</v>
      </c>
      <c r="G250">
        <v>1.0069999999999997E-2</v>
      </c>
      <c r="H250">
        <v>817</v>
      </c>
      <c r="I250">
        <v>6.0755388000000004E-3</v>
      </c>
      <c r="J250">
        <v>8.1700000000000002E-4</v>
      </c>
      <c r="K250">
        <v>5.3749999999999994E-6</v>
      </c>
      <c r="L250">
        <v>1.4895729890764651</v>
      </c>
      <c r="M250">
        <v>3.3026421745758051E-4</v>
      </c>
      <c r="N250">
        <v>3.5000000000000038E-6</v>
      </c>
    </row>
    <row r="251" spans="1:14" x14ac:dyDescent="0.25">
      <c r="A251" t="s">
        <v>28</v>
      </c>
      <c r="B251">
        <v>48</v>
      </c>
      <c r="C251" t="s">
        <v>63</v>
      </c>
      <c r="D251">
        <v>52</v>
      </c>
      <c r="E251">
        <v>150</v>
      </c>
      <c r="F251" t="s">
        <v>72</v>
      </c>
      <c r="G251">
        <v>1.5767500000000004E-2</v>
      </c>
      <c r="H251">
        <v>929</v>
      </c>
      <c r="I251">
        <v>6.9084155999999996E-3</v>
      </c>
      <c r="J251">
        <v>9.2900000000000003E-4</v>
      </c>
      <c r="K251">
        <v>6.9791666666666666E-6</v>
      </c>
      <c r="L251">
        <v>0.95132392579673353</v>
      </c>
      <c r="M251">
        <v>2.7387554480066436E-4</v>
      </c>
      <c r="N251">
        <v>1.6250000000000005E-5</v>
      </c>
    </row>
    <row r="252" spans="1:14" x14ac:dyDescent="0.25">
      <c r="A252" t="s">
        <v>28</v>
      </c>
      <c r="B252">
        <v>48</v>
      </c>
      <c r="C252" t="s">
        <v>71</v>
      </c>
      <c r="D252">
        <v>11</v>
      </c>
      <c r="E252">
        <v>15</v>
      </c>
      <c r="F252" t="s">
        <v>74</v>
      </c>
      <c r="G252">
        <v>1.452E-2</v>
      </c>
      <c r="H252">
        <v>504</v>
      </c>
      <c r="I252">
        <v>3.7479455999999997E-3</v>
      </c>
      <c r="J252">
        <v>5.04E-4</v>
      </c>
      <c r="K252">
        <v>-4.3749999999999936E-7</v>
      </c>
      <c r="L252">
        <v>1.0330578512396693</v>
      </c>
      <c r="M252">
        <v>-1.8643350541822675E-5</v>
      </c>
      <c r="N252">
        <v>1.9999999999999991E-6</v>
      </c>
    </row>
    <row r="253" spans="1:14" x14ac:dyDescent="0.25">
      <c r="A253" t="s">
        <v>28</v>
      </c>
      <c r="B253">
        <v>48</v>
      </c>
      <c r="C253" t="s">
        <v>70</v>
      </c>
      <c r="D253">
        <v>11</v>
      </c>
      <c r="E253">
        <v>150</v>
      </c>
      <c r="F253" t="s">
        <v>74</v>
      </c>
      <c r="G253">
        <v>1.2870000000000001E-2</v>
      </c>
      <c r="H253">
        <v>579</v>
      </c>
      <c r="I253">
        <v>4.3056756000000003E-3</v>
      </c>
      <c r="J253">
        <v>5.7899999999999998E-4</v>
      </c>
      <c r="K253">
        <v>2.0416666666666665E-6</v>
      </c>
      <c r="L253">
        <v>1.1655011655011653</v>
      </c>
      <c r="M253">
        <v>9.8156443878314381E-5</v>
      </c>
      <c r="N253">
        <v>2.3333333333333357E-6</v>
      </c>
    </row>
    <row r="254" spans="1:14" x14ac:dyDescent="0.25">
      <c r="A254" t="s">
        <v>28</v>
      </c>
      <c r="B254">
        <v>48</v>
      </c>
      <c r="C254" t="s">
        <v>66</v>
      </c>
      <c r="D254">
        <v>13</v>
      </c>
      <c r="E254">
        <v>15</v>
      </c>
      <c r="F254" t="s">
        <v>74</v>
      </c>
      <c r="G254">
        <v>1.13875E-2</v>
      </c>
      <c r="H254">
        <v>525</v>
      </c>
      <c r="I254">
        <v>3.9041100000000006E-3</v>
      </c>
      <c r="J254">
        <v>5.2499999999999997E-4</v>
      </c>
      <c r="K254">
        <v>1.0416666666666694E-7</v>
      </c>
      <c r="L254">
        <v>1.3172338090010975</v>
      </c>
      <c r="M254">
        <v>5.6599539985837931E-6</v>
      </c>
      <c r="N254">
        <v>-8.3333333333335363E-8</v>
      </c>
    </row>
    <row r="255" spans="1:14" x14ac:dyDescent="0.25">
      <c r="A255" t="s">
        <v>28</v>
      </c>
      <c r="B255">
        <v>48</v>
      </c>
      <c r="C255" t="s">
        <v>65</v>
      </c>
      <c r="D255">
        <v>13</v>
      </c>
      <c r="E255">
        <v>150</v>
      </c>
      <c r="F255" t="s">
        <v>74</v>
      </c>
      <c r="G255">
        <v>1.7704999999999999E-2</v>
      </c>
      <c r="H255">
        <v>645</v>
      </c>
      <c r="I255">
        <v>4.7964779999999999E-3</v>
      </c>
      <c r="J255">
        <v>6.4499999999999996E-4</v>
      </c>
      <c r="K255">
        <v>2.1458333333333337E-6</v>
      </c>
      <c r="L255">
        <v>0.84721829991527819</v>
      </c>
      <c r="M255">
        <v>7.4991593271549238E-5</v>
      </c>
      <c r="N255">
        <v>7.4166666666666662E-6</v>
      </c>
    </row>
    <row r="256" spans="1:14" x14ac:dyDescent="0.25">
      <c r="A256" t="s">
        <v>28</v>
      </c>
      <c r="B256">
        <v>48</v>
      </c>
      <c r="C256" t="s">
        <v>7</v>
      </c>
      <c r="D256">
        <v>26</v>
      </c>
      <c r="E256">
        <v>15</v>
      </c>
      <c r="F256" t="s">
        <v>74</v>
      </c>
      <c r="G256">
        <v>1.5352500000000003E-2</v>
      </c>
      <c r="H256">
        <v>613</v>
      </c>
      <c r="I256">
        <v>4.5585132000000002E-3</v>
      </c>
      <c r="J256">
        <v>6.1300000000000005E-4</v>
      </c>
      <c r="K256">
        <v>2.3750000000000014E-6</v>
      </c>
      <c r="L256">
        <v>0.97703957010258891</v>
      </c>
      <c r="M256">
        <v>9.5718753064471561E-5</v>
      </c>
      <c r="N256">
        <v>1.2500000000000033E-6</v>
      </c>
    </row>
    <row r="257" spans="1:14" x14ac:dyDescent="0.25">
      <c r="A257" t="s">
        <v>28</v>
      </c>
      <c r="B257">
        <v>48</v>
      </c>
      <c r="C257" t="s">
        <v>69</v>
      </c>
      <c r="D257">
        <v>26</v>
      </c>
      <c r="E257">
        <v>150</v>
      </c>
      <c r="F257" t="s">
        <v>74</v>
      </c>
      <c r="G257">
        <v>2.1547500000000001E-2</v>
      </c>
      <c r="H257">
        <v>637</v>
      </c>
      <c r="I257">
        <v>4.7369867999999997E-3</v>
      </c>
      <c r="J257">
        <v>6.3699999999999998E-4</v>
      </c>
      <c r="K257">
        <v>3.1249999999999993E-6</v>
      </c>
      <c r="L257">
        <v>0.69613644274277753</v>
      </c>
      <c r="M257">
        <v>8.9735783026624098E-5</v>
      </c>
      <c r="N257">
        <v>3.5833333333333301E-6</v>
      </c>
    </row>
    <row r="258" spans="1:14" x14ac:dyDescent="0.25">
      <c r="A258" t="s">
        <v>28</v>
      </c>
      <c r="B258">
        <v>48</v>
      </c>
      <c r="C258" t="s">
        <v>68</v>
      </c>
      <c r="D258">
        <v>34</v>
      </c>
      <c r="E258">
        <v>15</v>
      </c>
      <c r="F258" t="s">
        <v>74</v>
      </c>
      <c r="G258">
        <v>1.10525E-2</v>
      </c>
      <c r="H258">
        <v>512</v>
      </c>
      <c r="I258">
        <v>3.8074368000000003E-3</v>
      </c>
      <c r="J258">
        <v>5.1199999999999998E-4</v>
      </c>
      <c r="K258">
        <v>-4.1666666666667682E-8</v>
      </c>
      <c r="L258">
        <v>1.3571590137977834</v>
      </c>
      <c r="M258">
        <v>-2.3326026205428402E-6</v>
      </c>
      <c r="N258">
        <v>-1.416666666666665E-6</v>
      </c>
    </row>
    <row r="259" spans="1:14" x14ac:dyDescent="0.25">
      <c r="A259" t="s">
        <v>28</v>
      </c>
      <c r="B259">
        <v>48</v>
      </c>
      <c r="C259" t="s">
        <v>67</v>
      </c>
      <c r="D259">
        <v>34</v>
      </c>
      <c r="E259">
        <v>150</v>
      </c>
      <c r="F259" t="s">
        <v>74</v>
      </c>
      <c r="G259">
        <v>1.0512499999999998E-2</v>
      </c>
      <c r="H259">
        <v>633</v>
      </c>
      <c r="I259">
        <v>4.7072412000000001E-3</v>
      </c>
      <c r="J259">
        <v>6.3299999999999999E-4</v>
      </c>
      <c r="K259">
        <v>2.6874999999999997E-6</v>
      </c>
      <c r="L259">
        <v>1.4268727705112965</v>
      </c>
      <c r="M259">
        <v>1.5818124469906472E-4</v>
      </c>
      <c r="N259">
        <v>8.1666666666666658E-6</v>
      </c>
    </row>
    <row r="260" spans="1:14" x14ac:dyDescent="0.25">
      <c r="A260" t="s">
        <v>28</v>
      </c>
      <c r="B260">
        <v>48</v>
      </c>
      <c r="C260" t="s">
        <v>64</v>
      </c>
      <c r="D260">
        <v>52</v>
      </c>
      <c r="E260">
        <v>15</v>
      </c>
      <c r="F260" t="s">
        <v>74</v>
      </c>
      <c r="G260">
        <v>1.0069999999999997E-2</v>
      </c>
      <c r="H260">
        <v>561</v>
      </c>
      <c r="I260">
        <v>4.1718204000000007E-3</v>
      </c>
      <c r="J260">
        <v>5.6099999999999998E-4</v>
      </c>
      <c r="K260">
        <v>2.2916666666666658E-6</v>
      </c>
      <c r="L260">
        <v>1.4895729890764651</v>
      </c>
      <c r="M260">
        <v>1.408103252726118E-4</v>
      </c>
      <c r="N260">
        <v>-2.5000000000000608E-7</v>
      </c>
    </row>
    <row r="261" spans="1:14" x14ac:dyDescent="0.25">
      <c r="A261" t="s">
        <v>28</v>
      </c>
      <c r="B261">
        <v>48</v>
      </c>
      <c r="C261" t="s">
        <v>63</v>
      </c>
      <c r="D261">
        <v>52</v>
      </c>
      <c r="E261">
        <v>150</v>
      </c>
      <c r="F261" t="s">
        <v>74</v>
      </c>
      <c r="G261">
        <v>1.5767500000000004E-2</v>
      </c>
      <c r="H261">
        <v>521</v>
      </c>
      <c r="I261">
        <v>3.8743643999999996E-3</v>
      </c>
      <c r="J261">
        <v>5.2099999999999998E-4</v>
      </c>
      <c r="K261">
        <v>2.499999999999993E-7</v>
      </c>
      <c r="L261">
        <v>0.95132392579673353</v>
      </c>
      <c r="M261">
        <v>9.8104672764416809E-6</v>
      </c>
      <c r="N261">
        <v>6.666666666666648E-7</v>
      </c>
    </row>
    <row r="262" spans="1:14" x14ac:dyDescent="0.25">
      <c r="A262" t="s">
        <v>28</v>
      </c>
      <c r="B262">
        <v>48</v>
      </c>
      <c r="C262" t="s">
        <v>71</v>
      </c>
      <c r="D262">
        <v>11</v>
      </c>
      <c r="E262">
        <v>15</v>
      </c>
      <c r="F262" t="s">
        <v>92</v>
      </c>
      <c r="G262">
        <v>1.452E-2</v>
      </c>
      <c r="H262">
        <v>709</v>
      </c>
      <c r="I262">
        <v>5.2724076E-3</v>
      </c>
      <c r="J262">
        <v>7.0899999999999999E-4</v>
      </c>
      <c r="K262">
        <v>3.3333333333333329E-6</v>
      </c>
      <c r="L262">
        <v>1.0330578512396693</v>
      </c>
      <c r="M262">
        <v>1.4204457555674438E-4</v>
      </c>
      <c r="N262">
        <v>6.3333333333333334E-6</v>
      </c>
    </row>
    <row r="263" spans="1:14" x14ac:dyDescent="0.25">
      <c r="A263" t="s">
        <v>28</v>
      </c>
      <c r="B263">
        <v>48</v>
      </c>
      <c r="C263" t="s">
        <v>70</v>
      </c>
      <c r="D263">
        <v>11</v>
      </c>
      <c r="E263">
        <v>150</v>
      </c>
      <c r="F263" t="s">
        <v>92</v>
      </c>
      <c r="G263">
        <v>1.2870000000000001E-2</v>
      </c>
      <c r="H263">
        <v>1045</v>
      </c>
      <c r="I263">
        <v>7.7710380000000001E-3</v>
      </c>
      <c r="J263">
        <v>1.0449999999999999E-3</v>
      </c>
      <c r="K263">
        <v>1.0687499999999997E-5</v>
      </c>
      <c r="L263">
        <v>1.1655011655011653</v>
      </c>
      <c r="M263">
        <v>5.1381893581199255E-4</v>
      </c>
      <c r="N263">
        <v>1.7249999999999996E-5</v>
      </c>
    </row>
    <row r="264" spans="1:14" x14ac:dyDescent="0.25">
      <c r="A264" t="s">
        <v>28</v>
      </c>
      <c r="B264">
        <v>48</v>
      </c>
      <c r="C264" t="s">
        <v>66</v>
      </c>
      <c r="D264">
        <v>13</v>
      </c>
      <c r="E264">
        <v>15</v>
      </c>
      <c r="F264" t="s">
        <v>92</v>
      </c>
      <c r="G264">
        <v>1.13875E-2</v>
      </c>
      <c r="H264">
        <v>774</v>
      </c>
      <c r="I264">
        <v>5.7557735999999998E-3</v>
      </c>
      <c r="J264">
        <v>7.7399999999999995E-4</v>
      </c>
      <c r="K264">
        <v>4.3749999999999979E-6</v>
      </c>
      <c r="L264">
        <v>1.3172338090010975</v>
      </c>
      <c r="M264">
        <v>2.3771806794051854E-4</v>
      </c>
      <c r="N264">
        <v>-7.5000000000000012E-7</v>
      </c>
    </row>
    <row r="265" spans="1:14" x14ac:dyDescent="0.25">
      <c r="A265" t="s">
        <v>28</v>
      </c>
      <c r="B265">
        <v>48</v>
      </c>
      <c r="C265" t="s">
        <v>65</v>
      </c>
      <c r="D265">
        <v>13</v>
      </c>
      <c r="E265">
        <v>150</v>
      </c>
      <c r="F265" t="s">
        <v>92</v>
      </c>
      <c r="G265">
        <v>1.7704999999999999E-2</v>
      </c>
      <c r="H265">
        <v>707</v>
      </c>
      <c r="I265">
        <v>5.2575347999999997E-3</v>
      </c>
      <c r="J265">
        <v>7.0699999999999995E-4</v>
      </c>
      <c r="K265">
        <v>2.9791666666666647E-6</v>
      </c>
      <c r="L265">
        <v>0.84721829991527819</v>
      </c>
      <c r="M265">
        <v>1.0411454211486926E-4</v>
      </c>
      <c r="N265">
        <v>1.0833333333333325E-5</v>
      </c>
    </row>
    <row r="266" spans="1:14" x14ac:dyDescent="0.25">
      <c r="A266" t="s">
        <v>28</v>
      </c>
      <c r="B266">
        <v>48</v>
      </c>
      <c r="C266" t="s">
        <v>7</v>
      </c>
      <c r="D266">
        <v>26</v>
      </c>
      <c r="E266">
        <v>15</v>
      </c>
      <c r="F266" t="s">
        <v>92</v>
      </c>
      <c r="G266">
        <v>1.5352500000000003E-2</v>
      </c>
      <c r="H266">
        <v>698</v>
      </c>
      <c r="I266">
        <v>5.1906071999999999E-3</v>
      </c>
      <c r="J266">
        <v>6.9800000000000005E-4</v>
      </c>
      <c r="K266">
        <v>3.0208333333333346E-6</v>
      </c>
      <c r="L266">
        <v>0.97703957010258891</v>
      </c>
      <c r="M266">
        <v>1.217475367925296E-4</v>
      </c>
      <c r="N266">
        <v>5.0000000000000038E-6</v>
      </c>
    </row>
    <row r="267" spans="1:14" x14ac:dyDescent="0.25">
      <c r="A267" t="s">
        <v>28</v>
      </c>
      <c r="B267">
        <v>48</v>
      </c>
      <c r="C267" t="s">
        <v>69</v>
      </c>
      <c r="D267">
        <v>26</v>
      </c>
      <c r="E267">
        <v>150</v>
      </c>
      <c r="F267" t="s">
        <v>92</v>
      </c>
      <c r="G267">
        <v>2.1547500000000001E-2</v>
      </c>
      <c r="H267">
        <v>668</v>
      </c>
      <c r="I267">
        <v>4.9675151999999997E-3</v>
      </c>
      <c r="J267">
        <v>6.6799999999999997E-4</v>
      </c>
      <c r="K267">
        <v>2.5833333333333329E-6</v>
      </c>
      <c r="L267">
        <v>0.69613644274277753</v>
      </c>
      <c r="M267">
        <v>7.4181580635342595E-5</v>
      </c>
      <c r="N267">
        <v>1.9999999999999944E-6</v>
      </c>
    </row>
    <row r="268" spans="1:14" x14ac:dyDescent="0.25">
      <c r="A268" t="s">
        <v>28</v>
      </c>
      <c r="B268">
        <v>48</v>
      </c>
      <c r="C268" t="s">
        <v>68</v>
      </c>
      <c r="D268">
        <v>34</v>
      </c>
      <c r="E268">
        <v>15</v>
      </c>
      <c r="F268" t="s">
        <v>92</v>
      </c>
      <c r="G268">
        <v>1.10525E-2</v>
      </c>
      <c r="H268">
        <v>635</v>
      </c>
      <c r="I268">
        <v>4.7221139999999995E-3</v>
      </c>
      <c r="J268">
        <v>6.3500000000000004E-4</v>
      </c>
      <c r="K268">
        <v>1.3125000000000004E-6</v>
      </c>
      <c r="L268">
        <v>1.3571590137977834</v>
      </c>
      <c r="M268">
        <v>7.3476982547097692E-5</v>
      </c>
      <c r="N268">
        <v>2.5833333333333329E-6</v>
      </c>
    </row>
    <row r="269" spans="1:14" x14ac:dyDescent="0.25">
      <c r="A269" t="s">
        <v>28</v>
      </c>
      <c r="B269">
        <v>48</v>
      </c>
      <c r="C269" t="s">
        <v>67</v>
      </c>
      <c r="D269">
        <v>34</v>
      </c>
      <c r="E269">
        <v>150</v>
      </c>
      <c r="F269" t="s">
        <v>92</v>
      </c>
      <c r="G269">
        <v>1.0512499999999998E-2</v>
      </c>
      <c r="H269">
        <v>609</v>
      </c>
      <c r="I269">
        <v>4.5287675999999997E-3</v>
      </c>
      <c r="J269">
        <v>6.0899999999999995E-4</v>
      </c>
      <c r="K269">
        <v>-2.9166666666666696E-7</v>
      </c>
      <c r="L269">
        <v>1.4268727705112965</v>
      </c>
      <c r="M269">
        <v>-1.7166956789045803E-5</v>
      </c>
      <c r="N269">
        <v>7.5000000000000012E-7</v>
      </c>
    </row>
    <row r="270" spans="1:14" x14ac:dyDescent="0.25">
      <c r="A270" t="s">
        <v>28</v>
      </c>
      <c r="B270">
        <v>48</v>
      </c>
      <c r="C270" t="s">
        <v>64</v>
      </c>
      <c r="D270">
        <v>52</v>
      </c>
      <c r="E270">
        <v>15</v>
      </c>
      <c r="F270" t="s">
        <v>92</v>
      </c>
      <c r="G270">
        <v>1.0069999999999997E-2</v>
      </c>
      <c r="H270">
        <v>861</v>
      </c>
      <c r="I270">
        <v>6.4027403999999998E-3</v>
      </c>
      <c r="J270">
        <v>8.61E-4</v>
      </c>
      <c r="K270">
        <v>6.6041666666666668E-6</v>
      </c>
      <c r="L270">
        <v>1.4895729890764651</v>
      </c>
      <c r="M270">
        <v>4.057897555583451E-4</v>
      </c>
      <c r="N270">
        <v>1.0666666666666664E-5</v>
      </c>
    </row>
    <row r="271" spans="1:14" x14ac:dyDescent="0.25">
      <c r="A271" t="s">
        <v>28</v>
      </c>
      <c r="B271">
        <v>48</v>
      </c>
      <c r="C271" t="s">
        <v>63</v>
      </c>
      <c r="D271">
        <v>52</v>
      </c>
      <c r="E271">
        <v>150</v>
      </c>
      <c r="F271" t="s">
        <v>92</v>
      </c>
      <c r="G271">
        <v>1.5767500000000004E-2</v>
      </c>
      <c r="H271">
        <v>902</v>
      </c>
      <c r="I271">
        <v>6.707632800000001E-3</v>
      </c>
      <c r="J271">
        <v>9.0200000000000002E-4</v>
      </c>
      <c r="K271">
        <v>8.0208333333333346E-6</v>
      </c>
      <c r="L271">
        <v>0.95132392579673353</v>
      </c>
      <c r="M271">
        <v>3.1475249178583819E-4</v>
      </c>
      <c r="N271">
        <v>2.3500000000000002E-5</v>
      </c>
    </row>
    <row r="272" spans="1:14" x14ac:dyDescent="0.25">
      <c r="A272" t="s">
        <v>28</v>
      </c>
      <c r="B272">
        <v>48</v>
      </c>
      <c r="C272" t="s">
        <v>71</v>
      </c>
      <c r="D272">
        <v>11</v>
      </c>
      <c r="E272">
        <v>15</v>
      </c>
      <c r="F272" t="s">
        <v>10</v>
      </c>
      <c r="G272">
        <v>1.452E-2</v>
      </c>
      <c r="H272">
        <v>734</v>
      </c>
      <c r="I272">
        <v>5.4583176000000001E-3</v>
      </c>
      <c r="J272">
        <v>7.3399999999999995E-4</v>
      </c>
      <c r="K272">
        <v>4.6874999999999987E-6</v>
      </c>
      <c r="L272">
        <v>1.0330578512396693</v>
      </c>
      <c r="M272">
        <v>1.9975018437667176E-4</v>
      </c>
      <c r="N272">
        <v>1.1999999999999994E-5</v>
      </c>
    </row>
    <row r="273" spans="1:14" x14ac:dyDescent="0.25">
      <c r="A273" t="s">
        <v>28</v>
      </c>
      <c r="B273">
        <v>48</v>
      </c>
      <c r="C273" t="s">
        <v>70</v>
      </c>
      <c r="D273">
        <v>11</v>
      </c>
      <c r="E273">
        <v>150</v>
      </c>
      <c r="F273" t="s">
        <v>10</v>
      </c>
      <c r="G273">
        <v>1.2870000000000001E-2</v>
      </c>
      <c r="H273">
        <v>952</v>
      </c>
      <c r="I273">
        <v>7.0794528000000002E-3</v>
      </c>
      <c r="J273">
        <v>9.5200000000000005E-4</v>
      </c>
      <c r="K273">
        <v>9.937500000000001E-6</v>
      </c>
      <c r="L273">
        <v>1.1655011655011653</v>
      </c>
      <c r="M273">
        <v>4.7776146663220379E-4</v>
      </c>
      <c r="N273">
        <v>2.675E-5</v>
      </c>
    </row>
    <row r="274" spans="1:14" x14ac:dyDescent="0.25">
      <c r="A274" t="s">
        <v>28</v>
      </c>
      <c r="B274">
        <v>48</v>
      </c>
      <c r="C274" t="s">
        <v>66</v>
      </c>
      <c r="D274">
        <v>13</v>
      </c>
      <c r="E274">
        <v>15</v>
      </c>
      <c r="F274" t="s">
        <v>10</v>
      </c>
      <c r="G274">
        <v>1.13875E-2</v>
      </c>
      <c r="H274">
        <v>820</v>
      </c>
      <c r="I274">
        <v>6.0978479999999995E-3</v>
      </c>
      <c r="J274">
        <v>8.1999999999999998E-4</v>
      </c>
      <c r="K274">
        <v>6.1666666666666655E-6</v>
      </c>
      <c r="L274">
        <v>1.3172338090010975</v>
      </c>
      <c r="M274">
        <v>3.3506927671615955E-4</v>
      </c>
      <c r="N274">
        <v>1.8166666666666667E-5</v>
      </c>
    </row>
    <row r="275" spans="1:14" x14ac:dyDescent="0.25">
      <c r="A275" t="s">
        <v>28</v>
      </c>
      <c r="B275">
        <v>48</v>
      </c>
      <c r="C275" t="s">
        <v>65</v>
      </c>
      <c r="D275">
        <v>13</v>
      </c>
      <c r="E275">
        <v>150</v>
      </c>
      <c r="F275" t="s">
        <v>10</v>
      </c>
      <c r="G275">
        <v>1.7704999999999999E-2</v>
      </c>
      <c r="H275">
        <v>650</v>
      </c>
      <c r="I275">
        <v>4.83366E-3</v>
      </c>
      <c r="J275">
        <v>6.4999999999999997E-4</v>
      </c>
      <c r="K275">
        <v>2.5208333333333335E-6</v>
      </c>
      <c r="L275">
        <v>0.84721829991527819</v>
      </c>
      <c r="M275">
        <v>8.8096920251043274E-5</v>
      </c>
      <c r="N275">
        <v>7.5000000000000012E-7</v>
      </c>
    </row>
    <row r="276" spans="1:14" x14ac:dyDescent="0.25">
      <c r="A276" t="s">
        <v>28</v>
      </c>
      <c r="B276">
        <v>48</v>
      </c>
      <c r="C276" t="s">
        <v>7</v>
      </c>
      <c r="D276">
        <v>26</v>
      </c>
      <c r="E276">
        <v>15</v>
      </c>
      <c r="F276" t="s">
        <v>10</v>
      </c>
      <c r="G276">
        <v>1.5352500000000003E-2</v>
      </c>
      <c r="H276">
        <v>670</v>
      </c>
      <c r="I276">
        <v>4.9823879999999999E-3</v>
      </c>
      <c r="J276">
        <v>6.7000000000000002E-4</v>
      </c>
      <c r="K276">
        <v>2.9583333333333331E-6</v>
      </c>
      <c r="L276">
        <v>0.97703957010258891</v>
      </c>
      <c r="M276">
        <v>1.1922862223820134E-4</v>
      </c>
      <c r="N276">
        <v>-1.0833333333333326E-6</v>
      </c>
    </row>
    <row r="277" spans="1:14" x14ac:dyDescent="0.25">
      <c r="A277" t="s">
        <v>28</v>
      </c>
      <c r="B277">
        <v>48</v>
      </c>
      <c r="C277" t="s">
        <v>69</v>
      </c>
      <c r="D277">
        <v>26</v>
      </c>
      <c r="E277">
        <v>150</v>
      </c>
      <c r="F277" t="s">
        <v>10</v>
      </c>
      <c r="G277">
        <v>2.1547500000000001E-2</v>
      </c>
      <c r="H277">
        <v>883</v>
      </c>
      <c r="I277">
        <v>6.5663412000000008E-3</v>
      </c>
      <c r="J277">
        <v>8.83E-4</v>
      </c>
      <c r="K277">
        <v>7.4583333333333336E-6</v>
      </c>
      <c r="L277">
        <v>0.69613644274277753</v>
      </c>
      <c r="M277">
        <v>2.1416940215687624E-4</v>
      </c>
      <c r="N277">
        <v>1.7749999999999998E-5</v>
      </c>
    </row>
    <row r="278" spans="1:14" x14ac:dyDescent="0.25">
      <c r="A278" t="s">
        <v>28</v>
      </c>
      <c r="B278">
        <v>48</v>
      </c>
      <c r="C278" t="s">
        <v>68</v>
      </c>
      <c r="D278">
        <v>34</v>
      </c>
      <c r="E278">
        <v>15</v>
      </c>
      <c r="F278" t="s">
        <v>10</v>
      </c>
      <c r="G278">
        <v>1.10525E-2</v>
      </c>
      <c r="H278">
        <v>811</v>
      </c>
      <c r="I278">
        <v>6.0309203999999996E-3</v>
      </c>
      <c r="J278">
        <v>8.1099999999999998E-4</v>
      </c>
      <c r="K278">
        <v>5.6249999999999987E-6</v>
      </c>
      <c r="L278">
        <v>1.3571590137977834</v>
      </c>
      <c r="M278">
        <v>3.1490135377327567E-4</v>
      </c>
      <c r="N278">
        <v>1.8499999999999999E-5</v>
      </c>
    </row>
    <row r="279" spans="1:14" x14ac:dyDescent="0.25">
      <c r="A279" t="s">
        <v>28</v>
      </c>
      <c r="B279">
        <v>48</v>
      </c>
      <c r="C279" t="s">
        <v>67</v>
      </c>
      <c r="D279">
        <v>34</v>
      </c>
      <c r="E279">
        <v>150</v>
      </c>
      <c r="F279" t="s">
        <v>10</v>
      </c>
      <c r="G279">
        <v>1.0512499999999998E-2</v>
      </c>
      <c r="H279">
        <v>930</v>
      </c>
      <c r="I279">
        <v>6.9158520000000001E-3</v>
      </c>
      <c r="J279">
        <v>9.3000000000000005E-4</v>
      </c>
      <c r="K279">
        <v>8.9166666666666688E-6</v>
      </c>
      <c r="L279">
        <v>1.4268727705112965</v>
      </c>
      <c r="M279">
        <v>5.2481839326511419E-4</v>
      </c>
      <c r="N279">
        <v>1.7083333333333343E-5</v>
      </c>
    </row>
    <row r="280" spans="1:14" x14ac:dyDescent="0.25">
      <c r="A280" t="s">
        <v>28</v>
      </c>
      <c r="B280">
        <v>48</v>
      </c>
      <c r="C280" t="s">
        <v>64</v>
      </c>
      <c r="D280">
        <v>52</v>
      </c>
      <c r="E280">
        <v>15</v>
      </c>
      <c r="F280" t="s">
        <v>10</v>
      </c>
      <c r="G280">
        <v>1.0069999999999997E-2</v>
      </c>
      <c r="H280">
        <v>874</v>
      </c>
      <c r="I280">
        <v>6.4994135999999992E-3</v>
      </c>
      <c r="J280">
        <v>8.7399999999999999E-4</v>
      </c>
      <c r="K280">
        <v>7.7083333333333338E-6</v>
      </c>
      <c r="L280">
        <v>1.4895729890764651</v>
      </c>
      <c r="M280">
        <v>4.7363473046242174E-4</v>
      </c>
      <c r="N280">
        <v>2.1333333333333338E-5</v>
      </c>
    </row>
    <row r="281" spans="1:14" x14ac:dyDescent="0.25">
      <c r="A281" t="s">
        <v>28</v>
      </c>
      <c r="B281">
        <v>48</v>
      </c>
      <c r="C281" t="s">
        <v>63</v>
      </c>
      <c r="D281">
        <v>52</v>
      </c>
      <c r="E281">
        <v>150</v>
      </c>
      <c r="F281" t="s">
        <v>10</v>
      </c>
      <c r="G281">
        <v>1.5767500000000004E-2</v>
      </c>
      <c r="H281">
        <v>620</v>
      </c>
      <c r="I281">
        <v>4.6105679999999998E-3</v>
      </c>
      <c r="J281">
        <v>6.2E-4</v>
      </c>
      <c r="K281">
        <v>2.4166666666666667E-6</v>
      </c>
      <c r="L281">
        <v>0.95132392579673353</v>
      </c>
      <c r="M281">
        <v>9.4834517005603172E-5</v>
      </c>
      <c r="N281">
        <v>6.9166666666666634E-6</v>
      </c>
    </row>
    <row r="282" spans="1:14" x14ac:dyDescent="0.25">
      <c r="A282" t="s">
        <v>29</v>
      </c>
      <c r="B282">
        <v>72</v>
      </c>
      <c r="C282" t="s">
        <v>71</v>
      </c>
      <c r="D282">
        <v>11</v>
      </c>
      <c r="E282">
        <v>15</v>
      </c>
      <c r="F282" t="s">
        <v>72</v>
      </c>
      <c r="G282">
        <v>1.452E-2</v>
      </c>
      <c r="H282">
        <v>642</v>
      </c>
      <c r="I282">
        <v>4.774168799999999E-3</v>
      </c>
      <c r="J282">
        <v>6.4199999999999999E-4</v>
      </c>
      <c r="K282">
        <v>2.7777777777776947E-8</v>
      </c>
      <c r="L282">
        <v>1.0330578512396693</v>
      </c>
      <c r="M282">
        <v>1.1837047963061679E-6</v>
      </c>
      <c r="N282">
        <v>-4.999999999999986E-7</v>
      </c>
    </row>
    <row r="283" spans="1:14" x14ac:dyDescent="0.25">
      <c r="A283" t="s">
        <v>29</v>
      </c>
      <c r="B283">
        <v>72</v>
      </c>
      <c r="C283" t="s">
        <v>70</v>
      </c>
      <c r="D283">
        <v>11</v>
      </c>
      <c r="E283">
        <v>150</v>
      </c>
      <c r="F283" t="s">
        <v>72</v>
      </c>
      <c r="G283">
        <v>1.2870000000000001E-2</v>
      </c>
      <c r="H283">
        <v>1094</v>
      </c>
      <c r="I283">
        <v>8.1354215999999997E-3</v>
      </c>
      <c r="J283">
        <v>1.0939999999999999E-3</v>
      </c>
      <c r="K283">
        <v>4.8055555555555545E-6</v>
      </c>
      <c r="L283">
        <v>1.1655011655011653</v>
      </c>
      <c r="M283">
        <v>2.3103489511494405E-4</v>
      </c>
      <c r="N283">
        <v>2.1249999999999928E-6</v>
      </c>
    </row>
    <row r="284" spans="1:14" x14ac:dyDescent="0.25">
      <c r="A284" t="s">
        <v>29</v>
      </c>
      <c r="B284">
        <v>72</v>
      </c>
      <c r="C284" t="s">
        <v>66</v>
      </c>
      <c r="D284">
        <v>13</v>
      </c>
      <c r="E284">
        <v>15</v>
      </c>
      <c r="F284" t="s">
        <v>72</v>
      </c>
      <c r="G284">
        <v>1.13875E-2</v>
      </c>
      <c r="H284">
        <v>755</v>
      </c>
      <c r="I284">
        <v>5.6144819999999996E-3</v>
      </c>
      <c r="J284">
        <v>7.5500000000000003E-4</v>
      </c>
      <c r="K284">
        <v>1.5138888888888895E-6</v>
      </c>
      <c r="L284">
        <v>1.3172338090010975</v>
      </c>
      <c r="M284">
        <v>8.2257998112750933E-5</v>
      </c>
      <c r="N284">
        <v>-4.1250000000000012E-6</v>
      </c>
    </row>
    <row r="285" spans="1:14" x14ac:dyDescent="0.25">
      <c r="A285" t="s">
        <v>29</v>
      </c>
      <c r="B285">
        <v>72</v>
      </c>
      <c r="C285" t="s">
        <v>65</v>
      </c>
      <c r="D285">
        <v>13</v>
      </c>
      <c r="E285">
        <v>150</v>
      </c>
      <c r="F285" t="s">
        <v>72</v>
      </c>
      <c r="G285">
        <v>1.7704999999999999E-2</v>
      </c>
      <c r="H285">
        <v>1397</v>
      </c>
      <c r="I285">
        <v>1.03886508E-2</v>
      </c>
      <c r="J285">
        <v>1.397E-3</v>
      </c>
      <c r="K285">
        <v>9.1249999999999999E-6</v>
      </c>
      <c r="L285">
        <v>0.84721829991527819</v>
      </c>
      <c r="M285">
        <v>3.1889628983435497E-4</v>
      </c>
      <c r="N285">
        <v>1.7875000000000001E-5</v>
      </c>
    </row>
    <row r="286" spans="1:14" x14ac:dyDescent="0.25">
      <c r="A286" t="s">
        <v>29</v>
      </c>
      <c r="B286">
        <v>72</v>
      </c>
      <c r="C286" t="s">
        <v>7</v>
      </c>
      <c r="D286">
        <v>26</v>
      </c>
      <c r="E286">
        <v>15</v>
      </c>
      <c r="F286" t="s">
        <v>72</v>
      </c>
      <c r="G286">
        <v>1.5352500000000003E-2</v>
      </c>
      <c r="H286">
        <v>748</v>
      </c>
      <c r="I286">
        <v>5.5624272000000001E-3</v>
      </c>
      <c r="J286">
        <v>7.4799999999999997E-4</v>
      </c>
      <c r="K286">
        <v>1.7361111111111112E-6</v>
      </c>
      <c r="L286">
        <v>0.97703957010258891</v>
      </c>
      <c r="M286">
        <v>6.9969848731338825E-5</v>
      </c>
      <c r="N286">
        <v>-7.5000000000000012E-7</v>
      </c>
    </row>
    <row r="287" spans="1:14" x14ac:dyDescent="0.25">
      <c r="A287" t="s">
        <v>29</v>
      </c>
      <c r="B287">
        <v>72</v>
      </c>
      <c r="C287" t="s">
        <v>69</v>
      </c>
      <c r="D287">
        <v>26</v>
      </c>
      <c r="E287">
        <v>150</v>
      </c>
      <c r="F287" t="s">
        <v>72</v>
      </c>
      <c r="G287">
        <v>2.1547500000000001E-2</v>
      </c>
      <c r="H287">
        <v>675</v>
      </c>
      <c r="I287">
        <v>5.0195699999999992E-3</v>
      </c>
      <c r="J287">
        <v>6.7500000000000004E-4</v>
      </c>
      <c r="K287">
        <v>-5.8333333333333244E-7</v>
      </c>
      <c r="L287">
        <v>0.69613644274277753</v>
      </c>
      <c r="M287">
        <v>-1.6750679498303142E-5</v>
      </c>
      <c r="N287">
        <v>-1.2916666666666664E-6</v>
      </c>
    </row>
    <row r="288" spans="1:14" x14ac:dyDescent="0.25">
      <c r="A288" t="s">
        <v>29</v>
      </c>
      <c r="B288">
        <v>72</v>
      </c>
      <c r="C288" t="s">
        <v>68</v>
      </c>
      <c r="D288">
        <v>34</v>
      </c>
      <c r="E288">
        <v>15</v>
      </c>
      <c r="F288" t="s">
        <v>72</v>
      </c>
      <c r="G288">
        <v>1.10525E-2</v>
      </c>
      <c r="H288">
        <v>672</v>
      </c>
      <c r="I288">
        <v>4.9972608000000002E-3</v>
      </c>
      <c r="J288">
        <v>6.7199999999999996E-4</v>
      </c>
      <c r="K288">
        <v>-3.0555555555555548E-7</v>
      </c>
      <c r="L288">
        <v>1.3571590137977834</v>
      </c>
      <c r="M288">
        <v>-1.7105752550647073E-5</v>
      </c>
      <c r="N288">
        <v>-6.6666666666666935E-7</v>
      </c>
    </row>
    <row r="289" spans="1:14" x14ac:dyDescent="0.25">
      <c r="A289" t="s">
        <v>29</v>
      </c>
      <c r="B289">
        <v>72</v>
      </c>
      <c r="C289" t="s">
        <v>67</v>
      </c>
      <c r="D289">
        <v>34</v>
      </c>
      <c r="E289">
        <v>150</v>
      </c>
      <c r="F289" t="s">
        <v>72</v>
      </c>
      <c r="G289">
        <v>1.0512499999999998E-2</v>
      </c>
      <c r="H289">
        <v>652</v>
      </c>
      <c r="I289">
        <v>4.8485327999999994E-3</v>
      </c>
      <c r="J289">
        <v>6.5200000000000002E-4</v>
      </c>
      <c r="K289">
        <v>-4.305555555555555E-7</v>
      </c>
      <c r="L289">
        <v>1.4268727705112965</v>
      </c>
      <c r="M289">
        <v>-2.5341698117162823E-5</v>
      </c>
      <c r="N289">
        <v>-5.4583333333333308E-6</v>
      </c>
    </row>
    <row r="290" spans="1:14" x14ac:dyDescent="0.25">
      <c r="A290" t="s">
        <v>29</v>
      </c>
      <c r="B290">
        <v>72</v>
      </c>
      <c r="C290" t="s">
        <v>64</v>
      </c>
      <c r="D290">
        <v>52</v>
      </c>
      <c r="E290">
        <v>15</v>
      </c>
      <c r="F290" t="s">
        <v>72</v>
      </c>
      <c r="G290">
        <v>1.0069999999999997E-2</v>
      </c>
      <c r="H290">
        <v>798</v>
      </c>
      <c r="I290">
        <v>5.9342471999999993E-3</v>
      </c>
      <c r="J290">
        <v>7.9799999999999999E-4</v>
      </c>
      <c r="K290">
        <v>3.3194444444444439E-6</v>
      </c>
      <c r="L290">
        <v>1.4895729890764651</v>
      </c>
      <c r="M290">
        <v>2.0396162266760138E-4</v>
      </c>
      <c r="N290">
        <v>-7.9166666666666784E-7</v>
      </c>
    </row>
    <row r="291" spans="1:14" x14ac:dyDescent="0.25">
      <c r="A291" t="s">
        <v>29</v>
      </c>
      <c r="B291">
        <v>72</v>
      </c>
      <c r="C291" t="s">
        <v>63</v>
      </c>
      <c r="D291">
        <v>52</v>
      </c>
      <c r="E291">
        <v>150</v>
      </c>
      <c r="F291" t="s">
        <v>72</v>
      </c>
      <c r="G291">
        <v>1.5767500000000004E-2</v>
      </c>
      <c r="H291">
        <v>1238</v>
      </c>
      <c r="I291">
        <v>9.2062632000000002E-3</v>
      </c>
      <c r="J291">
        <v>1.238E-3</v>
      </c>
      <c r="K291">
        <v>8.9444444444444443E-6</v>
      </c>
      <c r="L291">
        <v>0.95132392579673353</v>
      </c>
      <c r="M291">
        <v>3.5099671811269221E-4</v>
      </c>
      <c r="N291">
        <v>1.2874999999999996E-5</v>
      </c>
    </row>
    <row r="292" spans="1:14" x14ac:dyDescent="0.25">
      <c r="A292" t="s">
        <v>29</v>
      </c>
      <c r="B292">
        <v>72</v>
      </c>
      <c r="C292" t="s">
        <v>71</v>
      </c>
      <c r="D292">
        <v>11</v>
      </c>
      <c r="E292">
        <v>15</v>
      </c>
      <c r="F292" t="s">
        <v>74</v>
      </c>
      <c r="G292">
        <v>1.452E-2</v>
      </c>
      <c r="H292">
        <v>494</v>
      </c>
      <c r="I292">
        <v>3.6735815999999998E-3</v>
      </c>
      <c r="J292">
        <v>4.9399999999999997E-4</v>
      </c>
      <c r="K292">
        <v>-4.305555555555555E-7</v>
      </c>
      <c r="L292">
        <v>1.0330578512396693</v>
      </c>
      <c r="M292">
        <v>-1.8347424342746148E-5</v>
      </c>
      <c r="N292">
        <v>-4.1666666666666778E-7</v>
      </c>
    </row>
    <row r="293" spans="1:14" x14ac:dyDescent="0.25">
      <c r="A293" t="s">
        <v>29</v>
      </c>
      <c r="B293">
        <v>72</v>
      </c>
      <c r="C293" t="s">
        <v>70</v>
      </c>
      <c r="D293">
        <v>11</v>
      </c>
      <c r="E293">
        <v>150</v>
      </c>
      <c r="F293" t="s">
        <v>74</v>
      </c>
      <c r="G293">
        <v>1.2870000000000001E-2</v>
      </c>
      <c r="H293">
        <v>551</v>
      </c>
      <c r="I293">
        <v>4.0974563999999995E-3</v>
      </c>
      <c r="J293">
        <v>5.5099999999999995E-4</v>
      </c>
      <c r="K293">
        <v>9.7222222222222176E-7</v>
      </c>
      <c r="L293">
        <v>1.1655011655011653</v>
      </c>
      <c r="M293">
        <v>4.6741163751578261E-5</v>
      </c>
      <c r="N293">
        <v>-1.1666666666666678E-6</v>
      </c>
    </row>
    <row r="294" spans="1:14" x14ac:dyDescent="0.25">
      <c r="A294" t="s">
        <v>29</v>
      </c>
      <c r="B294">
        <v>72</v>
      </c>
      <c r="C294" t="s">
        <v>66</v>
      </c>
      <c r="D294">
        <v>13</v>
      </c>
      <c r="E294">
        <v>15</v>
      </c>
      <c r="F294" t="s">
        <v>74</v>
      </c>
      <c r="G294">
        <v>1.13875E-2</v>
      </c>
      <c r="H294">
        <v>495</v>
      </c>
      <c r="I294">
        <v>3.6810179999999999E-3</v>
      </c>
      <c r="J294">
        <v>4.95E-4</v>
      </c>
      <c r="K294">
        <v>-3.472222222222216E-7</v>
      </c>
      <c r="L294">
        <v>1.3172338090010975</v>
      </c>
      <c r="M294">
        <v>-1.886651332861256E-5</v>
      </c>
      <c r="N294">
        <v>-1.2499999999999988E-6</v>
      </c>
    </row>
    <row r="295" spans="1:14" x14ac:dyDescent="0.25">
      <c r="A295" t="s">
        <v>29</v>
      </c>
      <c r="B295">
        <v>72</v>
      </c>
      <c r="C295" t="s">
        <v>65</v>
      </c>
      <c r="D295">
        <v>13</v>
      </c>
      <c r="E295">
        <v>150</v>
      </c>
      <c r="F295" t="s">
        <v>74</v>
      </c>
      <c r="G295">
        <v>1.7704999999999999E-2</v>
      </c>
      <c r="H295">
        <v>610</v>
      </c>
      <c r="I295">
        <v>4.5362039999999994E-3</v>
      </c>
      <c r="J295">
        <v>6.0999999999999997E-4</v>
      </c>
      <c r="K295">
        <v>9.4444444444444484E-7</v>
      </c>
      <c r="L295">
        <v>0.84721829991527819</v>
      </c>
      <c r="M295">
        <v>3.3006008689096116E-5</v>
      </c>
      <c r="N295">
        <v>-1.4583333333333326E-6</v>
      </c>
    </row>
    <row r="296" spans="1:14" x14ac:dyDescent="0.25">
      <c r="A296" t="s">
        <v>29</v>
      </c>
      <c r="B296">
        <v>72</v>
      </c>
      <c r="C296" t="s">
        <v>7</v>
      </c>
      <c r="D296">
        <v>26</v>
      </c>
      <c r="E296">
        <v>15</v>
      </c>
      <c r="F296" t="s">
        <v>74</v>
      </c>
      <c r="G296">
        <v>1.5352500000000003E-2</v>
      </c>
      <c r="H296">
        <v>568</v>
      </c>
      <c r="I296">
        <v>4.2238752000000003E-3</v>
      </c>
      <c r="J296">
        <v>5.6800000000000004E-4</v>
      </c>
      <c r="K296">
        <v>9.5833333333333404E-7</v>
      </c>
      <c r="L296">
        <v>0.97703957010258891</v>
      </c>
      <c r="M296">
        <v>3.8623356499699057E-5</v>
      </c>
      <c r="N296">
        <v>-1.8750000000000005E-6</v>
      </c>
    </row>
    <row r="297" spans="1:14" x14ac:dyDescent="0.25">
      <c r="A297" t="s">
        <v>29</v>
      </c>
      <c r="B297">
        <v>72</v>
      </c>
      <c r="C297" t="s">
        <v>69</v>
      </c>
      <c r="D297">
        <v>26</v>
      </c>
      <c r="E297">
        <v>150</v>
      </c>
      <c r="F297" t="s">
        <v>74</v>
      </c>
      <c r="G297">
        <v>2.1547500000000001E-2</v>
      </c>
      <c r="H297">
        <v>588</v>
      </c>
      <c r="I297">
        <v>4.3726031999999993E-3</v>
      </c>
      <c r="J297">
        <v>5.8799999999999998E-4</v>
      </c>
      <c r="K297">
        <v>1.4027777777777773E-6</v>
      </c>
      <c r="L297">
        <v>0.69613644274277753</v>
      </c>
      <c r="M297">
        <v>4.0281395936395699E-5</v>
      </c>
      <c r="N297">
        <v>-2.0416666666666665E-6</v>
      </c>
    </row>
    <row r="298" spans="1:14" x14ac:dyDescent="0.25">
      <c r="A298" t="s">
        <v>29</v>
      </c>
      <c r="B298">
        <v>72</v>
      </c>
      <c r="C298" t="s">
        <v>68</v>
      </c>
      <c r="D298">
        <v>34</v>
      </c>
      <c r="E298">
        <v>15</v>
      </c>
      <c r="F298" t="s">
        <v>74</v>
      </c>
      <c r="G298">
        <v>1.10525E-2</v>
      </c>
      <c r="H298">
        <v>542</v>
      </c>
      <c r="I298">
        <v>4.0305287999999996E-3</v>
      </c>
      <c r="J298">
        <v>5.4199999999999995E-4</v>
      </c>
      <c r="K298">
        <v>3.8888888888888778E-7</v>
      </c>
      <c r="L298">
        <v>1.3571590137977834</v>
      </c>
      <c r="M298">
        <v>2.1770957791732583E-5</v>
      </c>
      <c r="N298">
        <v>1.2499999999999988E-6</v>
      </c>
    </row>
    <row r="299" spans="1:14" x14ac:dyDescent="0.25">
      <c r="A299" t="s">
        <v>29</v>
      </c>
      <c r="B299">
        <v>72</v>
      </c>
      <c r="C299" t="s">
        <v>67</v>
      </c>
      <c r="D299">
        <v>34</v>
      </c>
      <c r="E299">
        <v>150</v>
      </c>
      <c r="F299" t="s">
        <v>74</v>
      </c>
      <c r="G299">
        <v>1.0512499999999998E-2</v>
      </c>
      <c r="H299">
        <v>599</v>
      </c>
      <c r="I299">
        <v>4.4544036000000002E-3</v>
      </c>
      <c r="J299">
        <v>5.9900000000000003E-4</v>
      </c>
      <c r="K299">
        <v>1.3194444444444448E-6</v>
      </c>
      <c r="L299">
        <v>1.4268727705112965</v>
      </c>
      <c r="M299">
        <v>7.7660042617111905E-5</v>
      </c>
      <c r="N299">
        <v>-1.416666666666665E-6</v>
      </c>
    </row>
    <row r="300" spans="1:14" x14ac:dyDescent="0.25">
      <c r="A300" t="s">
        <v>29</v>
      </c>
      <c r="B300">
        <v>72</v>
      </c>
      <c r="C300" t="s">
        <v>64</v>
      </c>
      <c r="D300">
        <v>52</v>
      </c>
      <c r="E300">
        <v>15</v>
      </c>
      <c r="F300" t="s">
        <v>74</v>
      </c>
      <c r="G300">
        <v>1.0069999999999997E-2</v>
      </c>
      <c r="H300">
        <v>524</v>
      </c>
      <c r="I300">
        <v>3.8966736E-3</v>
      </c>
      <c r="J300">
        <v>5.2400000000000005E-4</v>
      </c>
      <c r="K300">
        <v>1.0138888888888894E-6</v>
      </c>
      <c r="L300">
        <v>1.4895729890764651</v>
      </c>
      <c r="M300">
        <v>6.2297901484246494E-5</v>
      </c>
      <c r="N300">
        <v>-1.5416666666666634E-6</v>
      </c>
    </row>
    <row r="301" spans="1:14" x14ac:dyDescent="0.25">
      <c r="A301" t="s">
        <v>29</v>
      </c>
      <c r="B301">
        <v>72</v>
      </c>
      <c r="C301" t="s">
        <v>63</v>
      </c>
      <c r="D301">
        <v>52</v>
      </c>
      <c r="E301">
        <v>150</v>
      </c>
      <c r="F301" t="s">
        <v>74</v>
      </c>
      <c r="G301">
        <v>1.5767500000000004E-2</v>
      </c>
      <c r="H301">
        <v>513</v>
      </c>
      <c r="I301">
        <v>3.8148732000000004E-3</v>
      </c>
      <c r="J301">
        <v>5.13E-4</v>
      </c>
      <c r="K301">
        <v>5.5555555555555402E-8</v>
      </c>
      <c r="L301">
        <v>0.95132392579673353</v>
      </c>
      <c r="M301">
        <v>2.1801038392092622E-6</v>
      </c>
      <c r="N301">
        <v>-3.333333333333324E-7</v>
      </c>
    </row>
    <row r="302" spans="1:14" x14ac:dyDescent="0.25">
      <c r="A302" t="s">
        <v>29</v>
      </c>
      <c r="B302">
        <v>72</v>
      </c>
      <c r="C302" t="s">
        <v>71</v>
      </c>
      <c r="D302">
        <v>11</v>
      </c>
      <c r="E302">
        <v>15</v>
      </c>
      <c r="F302" t="s">
        <v>92</v>
      </c>
      <c r="G302">
        <v>1.452E-2</v>
      </c>
      <c r="H302">
        <v>684</v>
      </c>
      <c r="I302">
        <v>5.0864975999999991E-3</v>
      </c>
      <c r="J302">
        <v>6.8400000000000004E-4</v>
      </c>
      <c r="K302">
        <v>1.8750000000000005E-6</v>
      </c>
      <c r="L302">
        <v>1.0330578512396693</v>
      </c>
      <c r="M302">
        <v>7.9900073750668743E-5</v>
      </c>
      <c r="N302">
        <v>-1.0416666666666648E-6</v>
      </c>
    </row>
    <row r="303" spans="1:14" x14ac:dyDescent="0.25">
      <c r="A303" t="s">
        <v>29</v>
      </c>
      <c r="B303">
        <v>72</v>
      </c>
      <c r="C303" t="s">
        <v>70</v>
      </c>
      <c r="D303">
        <v>11</v>
      </c>
      <c r="E303">
        <v>150</v>
      </c>
      <c r="F303" t="s">
        <v>92</v>
      </c>
      <c r="G303">
        <v>1.2870000000000001E-2</v>
      </c>
      <c r="H303">
        <v>1020</v>
      </c>
      <c r="I303">
        <v>7.585128E-3</v>
      </c>
      <c r="J303">
        <v>1.0200000000000001E-3</v>
      </c>
      <c r="K303">
        <v>6.7777777777777786E-6</v>
      </c>
      <c r="L303">
        <v>1.1655011655011653</v>
      </c>
      <c r="M303">
        <v>3.2585268443957436E-4</v>
      </c>
      <c r="N303">
        <v>-1.0416666666666604E-6</v>
      </c>
    </row>
    <row r="304" spans="1:14" x14ac:dyDescent="0.25">
      <c r="A304" t="s">
        <v>29</v>
      </c>
      <c r="B304">
        <v>72</v>
      </c>
      <c r="C304" t="s">
        <v>66</v>
      </c>
      <c r="D304">
        <v>13</v>
      </c>
      <c r="E304">
        <v>15</v>
      </c>
      <c r="F304" t="s">
        <v>92</v>
      </c>
      <c r="G304">
        <v>1.13875E-2</v>
      </c>
      <c r="H304">
        <v>759</v>
      </c>
      <c r="I304">
        <v>5.6442276000000001E-3</v>
      </c>
      <c r="J304">
        <v>7.5900000000000002E-4</v>
      </c>
      <c r="K304">
        <v>2.708333333333333E-6</v>
      </c>
      <c r="L304">
        <v>1.3172338090010975</v>
      </c>
      <c r="M304">
        <v>1.4715880396317819E-4</v>
      </c>
      <c r="N304">
        <v>-6.2499999999999709E-7</v>
      </c>
    </row>
    <row r="305" spans="1:14" x14ac:dyDescent="0.25">
      <c r="A305" t="s">
        <v>29</v>
      </c>
      <c r="B305">
        <v>72</v>
      </c>
      <c r="C305" t="s">
        <v>65</v>
      </c>
      <c r="D305">
        <v>13</v>
      </c>
      <c r="E305">
        <v>150</v>
      </c>
      <c r="F305" t="s">
        <v>92</v>
      </c>
      <c r="G305">
        <v>1.7704999999999999E-2</v>
      </c>
      <c r="H305">
        <v>1566</v>
      </c>
      <c r="I305">
        <v>1.1645402399999999E-2</v>
      </c>
      <c r="J305">
        <v>1.5659999999999999E-3</v>
      </c>
      <c r="K305">
        <v>1.3916666666666665E-5</v>
      </c>
      <c r="L305">
        <v>0.84721829991527819</v>
      </c>
      <c r="M305">
        <v>4.8635324568344545E-4</v>
      </c>
      <c r="N305">
        <v>3.5791666666666665E-5</v>
      </c>
    </row>
    <row r="306" spans="1:14" x14ac:dyDescent="0.25">
      <c r="A306" t="s">
        <v>29</v>
      </c>
      <c r="B306">
        <v>72</v>
      </c>
      <c r="C306" t="s">
        <v>7</v>
      </c>
      <c r="D306">
        <v>26</v>
      </c>
      <c r="E306">
        <v>15</v>
      </c>
      <c r="F306" t="s">
        <v>92</v>
      </c>
      <c r="G306">
        <v>1.5352500000000003E-2</v>
      </c>
      <c r="H306">
        <v>659</v>
      </c>
      <c r="I306">
        <v>4.9005876000000007E-3</v>
      </c>
      <c r="J306">
        <v>6.5899999999999997E-4</v>
      </c>
      <c r="K306">
        <v>1.4722222222222218E-6</v>
      </c>
      <c r="L306">
        <v>0.97703957010258891</v>
      </c>
      <c r="M306">
        <v>5.9334431724175308E-5</v>
      </c>
      <c r="N306">
        <v>-1.6250000000000033E-6</v>
      </c>
    </row>
    <row r="307" spans="1:14" x14ac:dyDescent="0.25">
      <c r="A307" t="s">
        <v>29</v>
      </c>
      <c r="B307">
        <v>72</v>
      </c>
      <c r="C307" t="s">
        <v>69</v>
      </c>
      <c r="D307">
        <v>26</v>
      </c>
      <c r="E307">
        <v>150</v>
      </c>
      <c r="F307" t="s">
        <v>92</v>
      </c>
      <c r="G307">
        <v>2.1547500000000001E-2</v>
      </c>
      <c r="H307">
        <v>629</v>
      </c>
      <c r="I307">
        <v>4.6774955999999996E-3</v>
      </c>
      <c r="J307">
        <v>6.29E-4</v>
      </c>
      <c r="K307">
        <v>1.1805555555555556E-6</v>
      </c>
      <c r="L307">
        <v>0.69613644274277753</v>
      </c>
      <c r="M307">
        <v>3.3900184698946889E-5</v>
      </c>
      <c r="N307">
        <v>-1.6249999999999988E-6</v>
      </c>
    </row>
    <row r="308" spans="1:14" x14ac:dyDescent="0.25">
      <c r="A308" t="s">
        <v>29</v>
      </c>
      <c r="B308">
        <v>72</v>
      </c>
      <c r="C308" t="s">
        <v>68</v>
      </c>
      <c r="D308">
        <v>34</v>
      </c>
      <c r="E308">
        <v>15</v>
      </c>
      <c r="F308" t="s">
        <v>92</v>
      </c>
      <c r="G308">
        <v>1.10525E-2</v>
      </c>
      <c r="H308">
        <v>594</v>
      </c>
      <c r="I308">
        <v>4.4172216000000009E-3</v>
      </c>
      <c r="J308">
        <v>5.9400000000000002E-4</v>
      </c>
      <c r="K308">
        <v>3.0555555555555548E-7</v>
      </c>
      <c r="L308">
        <v>1.3571590137977834</v>
      </c>
      <c r="M308">
        <v>1.7105752550647073E-5</v>
      </c>
      <c r="N308">
        <v>-1.7083333333333343E-6</v>
      </c>
    </row>
    <row r="309" spans="1:14" x14ac:dyDescent="0.25">
      <c r="A309" t="s">
        <v>29</v>
      </c>
      <c r="B309">
        <v>72</v>
      </c>
      <c r="C309" t="s">
        <v>67</v>
      </c>
      <c r="D309">
        <v>34</v>
      </c>
      <c r="E309">
        <v>150</v>
      </c>
      <c r="F309" t="s">
        <v>92</v>
      </c>
      <c r="G309">
        <v>1.0512499999999998E-2</v>
      </c>
      <c r="H309">
        <v>577</v>
      </c>
      <c r="I309">
        <v>4.2908028000000001E-3</v>
      </c>
      <c r="J309">
        <v>5.7700000000000004E-4</v>
      </c>
      <c r="K309">
        <v>-6.3888888888888788E-7</v>
      </c>
      <c r="L309">
        <v>1.4268727705112965</v>
      </c>
      <c r="M309">
        <v>-3.7603810109338328E-5</v>
      </c>
      <c r="N309">
        <v>-1.3333333333333296E-6</v>
      </c>
    </row>
    <row r="310" spans="1:14" x14ac:dyDescent="0.25">
      <c r="A310" t="s">
        <v>29</v>
      </c>
      <c r="B310">
        <v>72</v>
      </c>
      <c r="C310" t="s">
        <v>64</v>
      </c>
      <c r="D310">
        <v>52</v>
      </c>
      <c r="E310">
        <v>15</v>
      </c>
      <c r="F310" t="s">
        <v>92</v>
      </c>
      <c r="G310">
        <v>1.0069999999999997E-2</v>
      </c>
      <c r="H310">
        <v>784</v>
      </c>
      <c r="I310">
        <v>5.8301375999999993E-3</v>
      </c>
      <c r="J310">
        <v>7.8399999999999997E-4</v>
      </c>
      <c r="K310">
        <v>3.3333333333333329E-6</v>
      </c>
      <c r="L310">
        <v>1.4895729890764651</v>
      </c>
      <c r="M310">
        <v>2.0481501857834449E-4</v>
      </c>
      <c r="N310">
        <v>-3.2083333333333345E-6</v>
      </c>
    </row>
    <row r="311" spans="1:14" x14ac:dyDescent="0.25">
      <c r="A311" t="s">
        <v>29</v>
      </c>
      <c r="B311">
        <v>72</v>
      </c>
      <c r="C311" t="s">
        <v>63</v>
      </c>
      <c r="D311">
        <v>52</v>
      </c>
      <c r="E311">
        <v>150</v>
      </c>
      <c r="F311" t="s">
        <v>92</v>
      </c>
      <c r="G311">
        <v>1.5767500000000004E-2</v>
      </c>
      <c r="H311">
        <v>1222</v>
      </c>
      <c r="I311">
        <v>9.0872807999999999E-3</v>
      </c>
      <c r="J311">
        <v>1.222E-3</v>
      </c>
      <c r="K311">
        <v>9.7916666666666664E-6</v>
      </c>
      <c r="L311">
        <v>0.95132392579673353</v>
      </c>
      <c r="M311">
        <v>3.8424330166063353E-4</v>
      </c>
      <c r="N311">
        <v>1.3333333333333332E-5</v>
      </c>
    </row>
    <row r="312" spans="1:14" x14ac:dyDescent="0.25">
      <c r="A312" t="s">
        <v>29</v>
      </c>
      <c r="B312">
        <v>72</v>
      </c>
      <c r="C312" t="s">
        <v>71</v>
      </c>
      <c r="D312">
        <v>11</v>
      </c>
      <c r="E312">
        <v>15</v>
      </c>
      <c r="F312" t="s">
        <v>10</v>
      </c>
      <c r="G312">
        <v>1.452E-2</v>
      </c>
      <c r="H312">
        <v>815</v>
      </c>
      <c r="I312">
        <v>6.0606660000000001E-3</v>
      </c>
      <c r="J312">
        <v>8.1499999999999997E-4</v>
      </c>
      <c r="K312">
        <v>4.2499999999999991E-6</v>
      </c>
      <c r="L312">
        <v>1.0330578512396693</v>
      </c>
      <c r="M312">
        <v>1.8110683383484907E-4</v>
      </c>
      <c r="N312">
        <v>3.3750000000000007E-6</v>
      </c>
    </row>
    <row r="313" spans="1:14" x14ac:dyDescent="0.25">
      <c r="A313" t="s">
        <v>29</v>
      </c>
      <c r="B313">
        <v>72</v>
      </c>
      <c r="C313" t="s">
        <v>70</v>
      </c>
      <c r="D313">
        <v>11</v>
      </c>
      <c r="E313">
        <v>150</v>
      </c>
      <c r="F313" t="s">
        <v>10</v>
      </c>
      <c r="G313">
        <v>1.2870000000000001E-2</v>
      </c>
      <c r="H313">
        <v>2100</v>
      </c>
      <c r="I313">
        <v>1.5616440000000002E-2</v>
      </c>
      <c r="J313">
        <v>2.0999999999999999E-3</v>
      </c>
      <c r="K313">
        <v>2.2569444444444443E-5</v>
      </c>
      <c r="L313">
        <v>1.1655011655011653</v>
      </c>
      <c r="M313">
        <v>1.0850627299473529E-3</v>
      </c>
      <c r="N313">
        <v>4.7833333333333321E-5</v>
      </c>
    </row>
    <row r="314" spans="1:14" x14ac:dyDescent="0.25">
      <c r="A314" t="s">
        <v>29</v>
      </c>
      <c r="B314">
        <v>72</v>
      </c>
      <c r="C314" t="s">
        <v>66</v>
      </c>
      <c r="D314">
        <v>13</v>
      </c>
      <c r="E314">
        <v>15</v>
      </c>
      <c r="F314" t="s">
        <v>10</v>
      </c>
      <c r="G314">
        <v>1.13875E-2</v>
      </c>
      <c r="H314">
        <v>1800</v>
      </c>
      <c r="I314">
        <v>1.338552E-2</v>
      </c>
      <c r="J314">
        <v>1.8E-3</v>
      </c>
      <c r="K314">
        <v>1.7722222222222219E-5</v>
      </c>
      <c r="L314">
        <v>1.3172338090010975</v>
      </c>
      <c r="M314">
        <v>9.6294684029238657E-4</v>
      </c>
      <c r="N314">
        <v>4.0833333333333334E-5</v>
      </c>
    </row>
    <row r="315" spans="1:14" x14ac:dyDescent="0.25">
      <c r="A315" t="s">
        <v>29</v>
      </c>
      <c r="B315">
        <v>72</v>
      </c>
      <c r="C315" t="s">
        <v>65</v>
      </c>
      <c r="D315">
        <v>13</v>
      </c>
      <c r="E315">
        <v>150</v>
      </c>
      <c r="F315" t="s">
        <v>10</v>
      </c>
      <c r="G315">
        <v>1.7704999999999999E-2</v>
      </c>
      <c r="H315">
        <v>1254</v>
      </c>
      <c r="I315">
        <v>9.3252456000000022E-3</v>
      </c>
      <c r="J315">
        <v>1.2539999999999999E-3</v>
      </c>
      <c r="K315">
        <v>1.0069444444444445E-5</v>
      </c>
      <c r="L315">
        <v>0.84721829991527819</v>
      </c>
      <c r="M315">
        <v>3.519022985234511E-4</v>
      </c>
      <c r="N315">
        <v>2.5166666666666664E-5</v>
      </c>
    </row>
    <row r="316" spans="1:14" x14ac:dyDescent="0.25">
      <c r="A316" t="s">
        <v>29</v>
      </c>
      <c r="B316">
        <v>72</v>
      </c>
      <c r="C316" t="s">
        <v>7</v>
      </c>
      <c r="D316">
        <v>26</v>
      </c>
      <c r="E316">
        <v>15</v>
      </c>
      <c r="F316" t="s">
        <v>10</v>
      </c>
      <c r="G316">
        <v>1.5352500000000003E-2</v>
      </c>
      <c r="H316">
        <v>1405</v>
      </c>
      <c r="I316">
        <v>1.0448141999999999E-2</v>
      </c>
      <c r="J316">
        <v>1.405E-3</v>
      </c>
      <c r="K316">
        <v>1.2180555555555554E-5</v>
      </c>
      <c r="L316">
        <v>0.97703957010258891</v>
      </c>
      <c r="M316">
        <v>4.9090845869907316E-4</v>
      </c>
      <c r="N316">
        <v>3.0624999999999999E-5</v>
      </c>
    </row>
    <row r="317" spans="1:14" x14ac:dyDescent="0.25">
      <c r="A317" t="s">
        <v>29</v>
      </c>
      <c r="B317">
        <v>72</v>
      </c>
      <c r="C317" t="s">
        <v>69</v>
      </c>
      <c r="D317">
        <v>26</v>
      </c>
      <c r="E317">
        <v>150</v>
      </c>
      <c r="F317" t="s">
        <v>10</v>
      </c>
      <c r="G317">
        <v>2.1547500000000001E-2</v>
      </c>
      <c r="H317">
        <v>2150</v>
      </c>
      <c r="I317">
        <v>1.5988260000000001E-2</v>
      </c>
      <c r="J317">
        <v>2.15E-3</v>
      </c>
      <c r="K317">
        <v>2.2569444444444447E-5</v>
      </c>
      <c r="L317">
        <v>0.69613644274277753</v>
      </c>
      <c r="M317">
        <v>6.4809176630339644E-4</v>
      </c>
      <c r="N317">
        <v>5.2791666666666665E-5</v>
      </c>
    </row>
    <row r="318" spans="1:14" x14ac:dyDescent="0.25">
      <c r="A318" t="s">
        <v>29</v>
      </c>
      <c r="B318">
        <v>72</v>
      </c>
      <c r="C318" t="s">
        <v>68</v>
      </c>
      <c r="D318">
        <v>34</v>
      </c>
      <c r="E318">
        <v>15</v>
      </c>
      <c r="F318" t="s">
        <v>10</v>
      </c>
      <c r="G318">
        <v>1.10525E-2</v>
      </c>
      <c r="H318">
        <v>1485</v>
      </c>
      <c r="I318">
        <v>1.1043054E-2</v>
      </c>
      <c r="J318">
        <v>1.485E-3</v>
      </c>
      <c r="K318">
        <v>1.3111111111111111E-5</v>
      </c>
      <c r="L318">
        <v>1.3571590137977834</v>
      </c>
      <c r="M318">
        <v>7.3399229126412918E-4</v>
      </c>
      <c r="N318">
        <v>2.8083333333333333E-5</v>
      </c>
    </row>
    <row r="319" spans="1:14" x14ac:dyDescent="0.25">
      <c r="A319" t="s">
        <v>29</v>
      </c>
      <c r="B319">
        <v>72</v>
      </c>
      <c r="C319" t="s">
        <v>67</v>
      </c>
      <c r="D319">
        <v>34</v>
      </c>
      <c r="E319">
        <v>150</v>
      </c>
      <c r="F319" t="s">
        <v>10</v>
      </c>
      <c r="G319">
        <v>1.0512499999999998E-2</v>
      </c>
      <c r="H319">
        <v>1932</v>
      </c>
      <c r="I319">
        <v>1.43671248E-2</v>
      </c>
      <c r="J319">
        <v>1.9319999999999999E-3</v>
      </c>
      <c r="K319">
        <v>1.9861111111111107E-5</v>
      </c>
      <c r="L319">
        <v>1.4268727705112965</v>
      </c>
      <c r="M319">
        <v>1.1689880099207367E-3</v>
      </c>
      <c r="N319">
        <v>4.1749999999999992E-5</v>
      </c>
    </row>
    <row r="320" spans="1:14" x14ac:dyDescent="0.25">
      <c r="A320" t="s">
        <v>29</v>
      </c>
      <c r="B320">
        <v>72</v>
      </c>
      <c r="C320" t="s">
        <v>64</v>
      </c>
      <c r="D320">
        <v>52</v>
      </c>
      <c r="E320">
        <v>15</v>
      </c>
      <c r="F320" t="s">
        <v>10</v>
      </c>
      <c r="G320">
        <v>1.0069999999999997E-2</v>
      </c>
      <c r="H320">
        <v>1600</v>
      </c>
      <c r="I320">
        <v>1.1898240000000001E-2</v>
      </c>
      <c r="J320">
        <v>1.6000000000000001E-3</v>
      </c>
      <c r="K320">
        <v>1.5222222222222224E-5</v>
      </c>
      <c r="L320">
        <v>1.4895729890764651</v>
      </c>
      <c r="M320">
        <v>9.3532191817444015E-4</v>
      </c>
      <c r="N320">
        <v>3.0250000000000003E-5</v>
      </c>
    </row>
    <row r="321" spans="1:14" x14ac:dyDescent="0.25">
      <c r="A321" t="s">
        <v>29</v>
      </c>
      <c r="B321">
        <v>72</v>
      </c>
      <c r="C321" t="s">
        <v>63</v>
      </c>
      <c r="D321">
        <v>52</v>
      </c>
      <c r="E321">
        <v>150</v>
      </c>
      <c r="F321" t="s">
        <v>10</v>
      </c>
      <c r="G321">
        <v>1.5767500000000004E-2</v>
      </c>
      <c r="H321">
        <v>1567</v>
      </c>
      <c r="I321">
        <v>1.1652838800000001E-2</v>
      </c>
      <c r="J321">
        <v>1.567E-3</v>
      </c>
      <c r="K321">
        <v>1.476388888888889E-5</v>
      </c>
      <c r="L321">
        <v>0.95132392579673353</v>
      </c>
      <c r="M321">
        <v>5.7936259526986317E-4</v>
      </c>
      <c r="N321">
        <v>3.9458333333333335E-5</v>
      </c>
    </row>
    <row r="322" spans="1:14" x14ac:dyDescent="0.25">
      <c r="A322" t="s">
        <v>30</v>
      </c>
      <c r="B322">
        <v>96</v>
      </c>
      <c r="C322" t="s">
        <v>71</v>
      </c>
      <c r="D322">
        <v>11</v>
      </c>
      <c r="E322">
        <v>15</v>
      </c>
      <c r="F322" t="s">
        <v>72</v>
      </c>
      <c r="G322">
        <v>1.452E-2</v>
      </c>
      <c r="H322">
        <v>625</v>
      </c>
      <c r="I322">
        <v>4.64775E-3</v>
      </c>
      <c r="J322">
        <v>6.2500000000000001E-4</v>
      </c>
      <c r="K322">
        <v>-1.5625000000000041E-7</v>
      </c>
      <c r="L322">
        <v>1.0330578512396693</v>
      </c>
      <c r="M322">
        <v>-6.6583394792224114E-6</v>
      </c>
      <c r="N322">
        <v>-7.0833333333333252E-7</v>
      </c>
    </row>
    <row r="323" spans="1:14" x14ac:dyDescent="0.25">
      <c r="A323" t="s">
        <v>30</v>
      </c>
      <c r="B323">
        <v>96</v>
      </c>
      <c r="C323" t="s">
        <v>70</v>
      </c>
      <c r="D323">
        <v>11</v>
      </c>
      <c r="E323">
        <v>150</v>
      </c>
      <c r="F323" t="s">
        <v>72</v>
      </c>
      <c r="G323">
        <v>1.2870000000000001E-2</v>
      </c>
      <c r="H323">
        <v>944</v>
      </c>
      <c r="I323">
        <v>7.0199616000000001E-3</v>
      </c>
      <c r="J323">
        <v>9.4399999999999996E-4</v>
      </c>
      <c r="K323">
        <v>2.0416666666666665E-6</v>
      </c>
      <c r="L323">
        <v>1.1655011655011653</v>
      </c>
      <c r="M323">
        <v>9.8156443878314381E-5</v>
      </c>
      <c r="N323">
        <v>-6.2499999999999986E-6</v>
      </c>
    </row>
    <row r="324" spans="1:14" x14ac:dyDescent="0.25">
      <c r="A324" t="s">
        <v>30</v>
      </c>
      <c r="B324">
        <v>96</v>
      </c>
      <c r="C324" t="s">
        <v>66</v>
      </c>
      <c r="D324">
        <v>13</v>
      </c>
      <c r="E324">
        <v>15</v>
      </c>
      <c r="F324" t="s">
        <v>72</v>
      </c>
      <c r="G324">
        <v>1.13875E-2</v>
      </c>
      <c r="H324">
        <v>728</v>
      </c>
      <c r="I324">
        <v>5.4136992000000011E-3</v>
      </c>
      <c r="J324">
        <v>7.2800000000000002E-4</v>
      </c>
      <c r="K324">
        <v>8.5416666666666714E-7</v>
      </c>
      <c r="L324">
        <v>1.3172338090010975</v>
      </c>
      <c r="M324">
        <v>4.6411622788387003E-5</v>
      </c>
      <c r="N324">
        <v>-1.1250000000000002E-6</v>
      </c>
    </row>
    <row r="325" spans="1:14" x14ac:dyDescent="0.25">
      <c r="A325" t="s">
        <v>30</v>
      </c>
      <c r="B325">
        <v>96</v>
      </c>
      <c r="C325" t="s">
        <v>65</v>
      </c>
      <c r="D325">
        <v>13</v>
      </c>
      <c r="E325">
        <v>150</v>
      </c>
      <c r="F325" t="s">
        <v>72</v>
      </c>
      <c r="G325">
        <v>1.7704999999999999E-2</v>
      </c>
      <c r="H325">
        <v>1131</v>
      </c>
      <c r="I325">
        <v>8.4105684000000003E-3</v>
      </c>
      <c r="J325">
        <v>1.1310000000000001E-3</v>
      </c>
      <c r="K325">
        <v>4.0729166666666671E-6</v>
      </c>
      <c r="L325">
        <v>0.84721829991527819</v>
      </c>
      <c r="M325">
        <v>1.4233841247172696E-4</v>
      </c>
      <c r="N325">
        <v>-1.1083333333333331E-5</v>
      </c>
    </row>
    <row r="326" spans="1:14" x14ac:dyDescent="0.25">
      <c r="A326" t="s">
        <v>30</v>
      </c>
      <c r="B326">
        <v>96</v>
      </c>
      <c r="C326" t="s">
        <v>7</v>
      </c>
      <c r="D326">
        <v>26</v>
      </c>
      <c r="E326">
        <v>15</v>
      </c>
      <c r="F326" t="s">
        <v>72</v>
      </c>
      <c r="G326">
        <v>1.5352500000000003E-2</v>
      </c>
      <c r="H326">
        <v>668</v>
      </c>
      <c r="I326">
        <v>4.9675151999999997E-3</v>
      </c>
      <c r="J326">
        <v>6.6799999999999997E-4</v>
      </c>
      <c r="K326">
        <v>4.6875000000000012E-7</v>
      </c>
      <c r="L326">
        <v>0.97703957010258891</v>
      </c>
      <c r="M326">
        <v>1.8891859157461486E-5</v>
      </c>
      <c r="N326">
        <v>-3.3333333333333329E-6</v>
      </c>
    </row>
    <row r="327" spans="1:14" x14ac:dyDescent="0.25">
      <c r="A327" t="s">
        <v>30</v>
      </c>
      <c r="B327">
        <v>96</v>
      </c>
      <c r="C327" t="s">
        <v>69</v>
      </c>
      <c r="D327">
        <v>26</v>
      </c>
      <c r="E327">
        <v>150</v>
      </c>
      <c r="F327" t="s">
        <v>72</v>
      </c>
      <c r="G327">
        <v>2.1547500000000001E-2</v>
      </c>
      <c r="H327">
        <v>625</v>
      </c>
      <c r="I327">
        <v>4.64775E-3</v>
      </c>
      <c r="J327">
        <v>6.2500000000000001E-4</v>
      </c>
      <c r="K327">
        <v>-9.5833333333333298E-7</v>
      </c>
      <c r="L327">
        <v>0.69613644274277753</v>
      </c>
      <c r="M327">
        <v>-2.7518973461498052E-5</v>
      </c>
      <c r="N327">
        <v>-2.0833333333333343E-6</v>
      </c>
    </row>
    <row r="328" spans="1:14" x14ac:dyDescent="0.25">
      <c r="A328" t="s">
        <v>30</v>
      </c>
      <c r="B328">
        <v>96</v>
      </c>
      <c r="C328" t="s">
        <v>68</v>
      </c>
      <c r="D328">
        <v>34</v>
      </c>
      <c r="E328">
        <v>15</v>
      </c>
      <c r="F328" t="s">
        <v>72</v>
      </c>
      <c r="G328">
        <v>1.10525E-2</v>
      </c>
      <c r="H328">
        <v>649</v>
      </c>
      <c r="I328">
        <v>4.8262236000000003E-3</v>
      </c>
      <c r="J328">
        <v>6.4899999999999995E-4</v>
      </c>
      <c r="K328">
        <v>-4.6875000000000012E-7</v>
      </c>
      <c r="L328">
        <v>1.3571590137977834</v>
      </c>
      <c r="M328">
        <v>-2.6241779481106318E-5</v>
      </c>
      <c r="N328">
        <v>-9.5833333333333404E-7</v>
      </c>
    </row>
    <row r="329" spans="1:14" x14ac:dyDescent="0.25">
      <c r="A329" t="s">
        <v>30</v>
      </c>
      <c r="B329">
        <v>96</v>
      </c>
      <c r="C329" t="s">
        <v>67</v>
      </c>
      <c r="D329">
        <v>34</v>
      </c>
      <c r="E329">
        <v>150</v>
      </c>
      <c r="F329" t="s">
        <v>72</v>
      </c>
      <c r="G329">
        <v>1.0512499999999998E-2</v>
      </c>
      <c r="H329">
        <v>631</v>
      </c>
      <c r="I329">
        <v>4.6923683999999998E-3</v>
      </c>
      <c r="J329">
        <v>6.3100000000000005E-4</v>
      </c>
      <c r="K329">
        <v>-5.4166666666666632E-7</v>
      </c>
      <c r="L329">
        <v>1.4268727705112965</v>
      </c>
      <c r="M329">
        <v>-3.1881491179656439E-5</v>
      </c>
      <c r="N329">
        <v>-8.7499999999999872E-7</v>
      </c>
    </row>
    <row r="330" spans="1:14" x14ac:dyDescent="0.25">
      <c r="A330" t="s">
        <v>30</v>
      </c>
      <c r="B330">
        <v>96</v>
      </c>
      <c r="C330" t="s">
        <v>64</v>
      </c>
      <c r="D330">
        <v>52</v>
      </c>
      <c r="E330">
        <v>15</v>
      </c>
      <c r="F330" t="s">
        <v>72</v>
      </c>
      <c r="G330">
        <v>1.0069999999999997E-2</v>
      </c>
      <c r="H330">
        <v>627</v>
      </c>
      <c r="I330">
        <v>4.6626228000000011E-3</v>
      </c>
      <c r="J330">
        <v>6.2699999999999995E-4</v>
      </c>
      <c r="K330">
        <v>7.0833333333333252E-7</v>
      </c>
      <c r="L330">
        <v>1.4895729890764651</v>
      </c>
      <c r="M330">
        <v>4.352319144789816E-5</v>
      </c>
      <c r="N330">
        <v>-7.1250000000000012E-6</v>
      </c>
    </row>
    <row r="331" spans="1:14" x14ac:dyDescent="0.25">
      <c r="A331" t="s">
        <v>30</v>
      </c>
      <c r="B331">
        <v>96</v>
      </c>
      <c r="C331" t="s">
        <v>63</v>
      </c>
      <c r="D331">
        <v>52</v>
      </c>
      <c r="E331">
        <v>150</v>
      </c>
      <c r="F331" t="s">
        <v>72</v>
      </c>
      <c r="G331">
        <v>1.5767500000000004E-2</v>
      </c>
      <c r="H331">
        <v>1060</v>
      </c>
      <c r="I331">
        <v>7.8825839999999998E-3</v>
      </c>
      <c r="J331">
        <v>1.06E-3</v>
      </c>
      <c r="K331">
        <v>4.8541666666666658E-6</v>
      </c>
      <c r="L331">
        <v>0.95132392579673353</v>
      </c>
      <c r="M331">
        <v>1.904865729509098E-4</v>
      </c>
      <c r="N331">
        <v>-7.4166666666666662E-6</v>
      </c>
    </row>
    <row r="332" spans="1:14" x14ac:dyDescent="0.25">
      <c r="A332" t="s">
        <v>30</v>
      </c>
      <c r="B332">
        <v>96</v>
      </c>
      <c r="C332" t="s">
        <v>71</v>
      </c>
      <c r="D332">
        <v>11</v>
      </c>
      <c r="E332">
        <v>15</v>
      </c>
      <c r="F332" t="s">
        <v>74</v>
      </c>
      <c r="G332">
        <v>1.452E-2</v>
      </c>
      <c r="H332">
        <v>616</v>
      </c>
      <c r="I332">
        <v>4.5808224000000002E-3</v>
      </c>
      <c r="J332">
        <v>6.1600000000000001E-4</v>
      </c>
      <c r="K332">
        <v>9.4791666666666708E-7</v>
      </c>
      <c r="L332">
        <v>1.0330578512396693</v>
      </c>
      <c r="M332">
        <v>4.0393926173949204E-5</v>
      </c>
      <c r="N332">
        <v>5.0833333333333352E-6</v>
      </c>
    </row>
    <row r="333" spans="1:14" x14ac:dyDescent="0.25">
      <c r="A333" t="s">
        <v>30</v>
      </c>
      <c r="B333">
        <v>96</v>
      </c>
      <c r="C333" t="s">
        <v>70</v>
      </c>
      <c r="D333">
        <v>11</v>
      </c>
      <c r="E333">
        <v>150</v>
      </c>
      <c r="F333" t="s">
        <v>74</v>
      </c>
      <c r="G333">
        <v>1.2870000000000001E-2</v>
      </c>
      <c r="H333">
        <v>559</v>
      </c>
      <c r="I333">
        <v>4.1569476000000005E-3</v>
      </c>
      <c r="J333">
        <v>5.5900000000000004E-4</v>
      </c>
      <c r="K333">
        <v>8.1250000000000059E-7</v>
      </c>
      <c r="L333">
        <v>1.1655011655011653</v>
      </c>
      <c r="M333">
        <v>3.9062258278104734E-5</v>
      </c>
      <c r="N333">
        <v>3.333333333333369E-7</v>
      </c>
    </row>
    <row r="334" spans="1:14" x14ac:dyDescent="0.25">
      <c r="A334" t="s">
        <v>30</v>
      </c>
      <c r="B334">
        <v>96</v>
      </c>
      <c r="C334" t="s">
        <v>66</v>
      </c>
      <c r="D334">
        <v>13</v>
      </c>
      <c r="E334">
        <v>15</v>
      </c>
      <c r="F334" t="s">
        <v>74</v>
      </c>
      <c r="G334">
        <v>1.13875E-2</v>
      </c>
      <c r="H334">
        <v>521</v>
      </c>
      <c r="I334">
        <v>3.8743643999999996E-3</v>
      </c>
      <c r="J334">
        <v>5.2099999999999998E-4</v>
      </c>
      <c r="K334">
        <v>1.041666666666692E-8</v>
      </c>
      <c r="L334">
        <v>1.3172338090010975</v>
      </c>
      <c r="M334">
        <v>5.6599539985839155E-7</v>
      </c>
      <c r="N334">
        <v>1.0833333333333326E-6</v>
      </c>
    </row>
    <row r="335" spans="1:14" x14ac:dyDescent="0.25">
      <c r="A335" t="s">
        <v>30</v>
      </c>
      <c r="B335">
        <v>96</v>
      </c>
      <c r="C335" t="s">
        <v>65</v>
      </c>
      <c r="D335">
        <v>13</v>
      </c>
      <c r="E335">
        <v>150</v>
      </c>
      <c r="F335" t="s">
        <v>74</v>
      </c>
      <c r="G335">
        <v>1.7704999999999999E-2</v>
      </c>
      <c r="H335">
        <v>543</v>
      </c>
      <c r="I335">
        <v>4.0379651999999993E-3</v>
      </c>
      <c r="J335">
        <v>5.4299999999999997E-4</v>
      </c>
      <c r="K335">
        <v>1.041666666666692E-8</v>
      </c>
      <c r="L335">
        <v>0.84721829991527819</v>
      </c>
      <c r="M335">
        <v>3.6403686054150998E-7</v>
      </c>
      <c r="N335">
        <v>-2.7916666666666669E-6</v>
      </c>
    </row>
    <row r="336" spans="1:14" x14ac:dyDescent="0.25">
      <c r="A336" t="s">
        <v>30</v>
      </c>
      <c r="B336">
        <v>96</v>
      </c>
      <c r="C336" t="s">
        <v>7</v>
      </c>
      <c r="D336">
        <v>26</v>
      </c>
      <c r="E336">
        <v>15</v>
      </c>
      <c r="F336" t="s">
        <v>74</v>
      </c>
      <c r="G336">
        <v>1.5352500000000003E-2</v>
      </c>
      <c r="H336">
        <v>570</v>
      </c>
      <c r="I336">
        <v>4.2387480000000005E-3</v>
      </c>
      <c r="J336">
        <v>5.6999999999999998E-4</v>
      </c>
      <c r="K336">
        <v>7.3958333333333328E-7</v>
      </c>
      <c r="L336">
        <v>0.97703957010258891</v>
      </c>
      <c r="M336">
        <v>2.9807155559550336E-5</v>
      </c>
      <c r="N336">
        <v>8.3333333333330837E-8</v>
      </c>
    </row>
    <row r="337" spans="1:14" x14ac:dyDescent="0.25">
      <c r="A337" t="s">
        <v>30</v>
      </c>
      <c r="B337">
        <v>96</v>
      </c>
      <c r="C337" t="s">
        <v>69</v>
      </c>
      <c r="D337">
        <v>26</v>
      </c>
      <c r="E337">
        <v>150</v>
      </c>
      <c r="F337" t="s">
        <v>74</v>
      </c>
      <c r="G337">
        <v>2.1547500000000001E-2</v>
      </c>
      <c r="H337">
        <v>625</v>
      </c>
      <c r="I337">
        <v>4.64775E-3</v>
      </c>
      <c r="J337">
        <v>6.2500000000000001E-4</v>
      </c>
      <c r="K337">
        <v>1.4375E-6</v>
      </c>
      <c r="L337">
        <v>0.69613644274277753</v>
      </c>
      <c r="M337">
        <v>4.1278460192247096E-5</v>
      </c>
      <c r="N337">
        <v>1.5416666666666681E-6</v>
      </c>
    </row>
    <row r="338" spans="1:14" x14ac:dyDescent="0.25">
      <c r="A338" t="s">
        <v>30</v>
      </c>
      <c r="B338">
        <v>96</v>
      </c>
      <c r="C338" t="s">
        <v>68</v>
      </c>
      <c r="D338">
        <v>34</v>
      </c>
      <c r="E338">
        <v>15</v>
      </c>
      <c r="F338" t="s">
        <v>74</v>
      </c>
      <c r="G338">
        <v>1.10525E-2</v>
      </c>
      <c r="H338">
        <v>618</v>
      </c>
      <c r="I338">
        <v>4.5956951999999995E-3</v>
      </c>
      <c r="J338">
        <v>6.1799999999999995E-4</v>
      </c>
      <c r="K338">
        <v>1.0833333333333326E-6</v>
      </c>
      <c r="L338">
        <v>1.3571590137977834</v>
      </c>
      <c r="M338">
        <v>6.0647668134112324E-5</v>
      </c>
      <c r="N338">
        <v>3.1666666666666667E-6</v>
      </c>
    </row>
    <row r="339" spans="1:14" x14ac:dyDescent="0.25">
      <c r="A339" t="s">
        <v>30</v>
      </c>
      <c r="B339">
        <v>96</v>
      </c>
      <c r="C339" t="s">
        <v>67</v>
      </c>
      <c r="D339">
        <v>34</v>
      </c>
      <c r="E339">
        <v>150</v>
      </c>
      <c r="F339" t="s">
        <v>74</v>
      </c>
      <c r="G339">
        <v>1.0512499999999998E-2</v>
      </c>
      <c r="H339">
        <v>594</v>
      </c>
      <c r="I339">
        <v>4.4172216000000009E-3</v>
      </c>
      <c r="J339">
        <v>5.9400000000000002E-4</v>
      </c>
      <c r="K339">
        <v>9.3750000000000024E-7</v>
      </c>
      <c r="L339">
        <v>1.4268727705112965</v>
      </c>
      <c r="M339">
        <v>5.517950396479004E-5</v>
      </c>
      <c r="N339">
        <v>-2.0833333333333389E-7</v>
      </c>
    </row>
    <row r="340" spans="1:14" x14ac:dyDescent="0.25">
      <c r="A340" t="s">
        <v>30</v>
      </c>
      <c r="B340">
        <v>96</v>
      </c>
      <c r="C340" t="s">
        <v>64</v>
      </c>
      <c r="D340">
        <v>52</v>
      </c>
      <c r="E340">
        <v>15</v>
      </c>
      <c r="F340" t="s">
        <v>74</v>
      </c>
      <c r="G340">
        <v>1.0069999999999997E-2</v>
      </c>
      <c r="H340">
        <v>538</v>
      </c>
      <c r="I340">
        <v>4.0007832E-3</v>
      </c>
      <c r="J340">
        <v>5.3799999999999996E-4</v>
      </c>
      <c r="K340">
        <v>9.0624999999999948E-7</v>
      </c>
      <c r="L340">
        <v>1.4895729890764651</v>
      </c>
      <c r="M340">
        <v>5.5684083175987383E-5</v>
      </c>
      <c r="N340">
        <v>5.8333333333332948E-7</v>
      </c>
    </row>
    <row r="341" spans="1:14" x14ac:dyDescent="0.25">
      <c r="A341" t="s">
        <v>30</v>
      </c>
      <c r="B341">
        <v>96</v>
      </c>
      <c r="C341" t="s">
        <v>63</v>
      </c>
      <c r="D341">
        <v>52</v>
      </c>
      <c r="E341">
        <v>150</v>
      </c>
      <c r="F341" t="s">
        <v>74</v>
      </c>
      <c r="G341">
        <v>1.5767500000000004E-2</v>
      </c>
      <c r="H341">
        <v>538</v>
      </c>
      <c r="I341">
        <v>4.0007832E-3</v>
      </c>
      <c r="J341">
        <v>5.3799999999999996E-4</v>
      </c>
      <c r="K341">
        <v>3.0208333333333275E-7</v>
      </c>
      <c r="L341">
        <v>0.95132392579673353</v>
      </c>
      <c r="M341">
        <v>1.1854314625700374E-5</v>
      </c>
      <c r="N341">
        <v>1.0416666666666648E-6</v>
      </c>
    </row>
    <row r="342" spans="1:14" x14ac:dyDescent="0.25">
      <c r="A342" t="s">
        <v>30</v>
      </c>
      <c r="B342">
        <v>96</v>
      </c>
      <c r="C342" t="s">
        <v>71</v>
      </c>
      <c r="D342">
        <v>11</v>
      </c>
      <c r="E342">
        <v>15</v>
      </c>
      <c r="F342" t="s">
        <v>92</v>
      </c>
      <c r="G342">
        <v>1.452E-2</v>
      </c>
      <c r="H342">
        <v>661</v>
      </c>
      <c r="I342">
        <v>4.9154604000000001E-3</v>
      </c>
      <c r="J342">
        <v>6.6100000000000002E-4</v>
      </c>
      <c r="K342">
        <v>1.1666666666666668E-6</v>
      </c>
      <c r="L342">
        <v>1.0330578512396693</v>
      </c>
      <c r="M342">
        <v>4.9715601444860543E-5</v>
      </c>
      <c r="N342">
        <v>-9.5833333333333404E-7</v>
      </c>
    </row>
    <row r="343" spans="1:14" x14ac:dyDescent="0.25">
      <c r="A343" t="s">
        <v>30</v>
      </c>
      <c r="B343">
        <v>96</v>
      </c>
      <c r="C343" t="s">
        <v>70</v>
      </c>
      <c r="D343">
        <v>11</v>
      </c>
      <c r="E343">
        <v>150</v>
      </c>
      <c r="F343" t="s">
        <v>92</v>
      </c>
      <c r="G343">
        <v>1.2870000000000001E-2</v>
      </c>
      <c r="H343">
        <v>834</v>
      </c>
      <c r="I343">
        <v>6.2019575999999995E-3</v>
      </c>
      <c r="J343">
        <v>8.34E-4</v>
      </c>
      <c r="K343">
        <v>3.145833333333333E-6</v>
      </c>
      <c r="L343">
        <v>1.1655011655011653</v>
      </c>
      <c r="M343">
        <v>1.5124105128189256E-4</v>
      </c>
      <c r="N343">
        <v>-7.7500000000000037E-6</v>
      </c>
    </row>
    <row r="344" spans="1:14" x14ac:dyDescent="0.25">
      <c r="A344" t="s">
        <v>30</v>
      </c>
      <c r="B344">
        <v>96</v>
      </c>
      <c r="C344" t="s">
        <v>66</v>
      </c>
      <c r="D344">
        <v>13</v>
      </c>
      <c r="E344">
        <v>15</v>
      </c>
      <c r="F344" t="s">
        <v>92</v>
      </c>
      <c r="G344">
        <v>1.13875E-2</v>
      </c>
      <c r="H344">
        <v>667</v>
      </c>
      <c r="I344">
        <v>4.9600788E-3</v>
      </c>
      <c r="J344">
        <v>6.6699999999999995E-4</v>
      </c>
      <c r="K344">
        <v>1.0729166666666656E-6</v>
      </c>
      <c r="L344">
        <v>1.3172338090010975</v>
      </c>
      <c r="M344">
        <v>5.8297526185412849E-5</v>
      </c>
      <c r="N344">
        <v>-3.8333333333333362E-6</v>
      </c>
    </row>
    <row r="345" spans="1:14" x14ac:dyDescent="0.25">
      <c r="A345" t="s">
        <v>30</v>
      </c>
      <c r="B345">
        <v>96</v>
      </c>
      <c r="C345" t="s">
        <v>65</v>
      </c>
      <c r="D345">
        <v>13</v>
      </c>
      <c r="E345">
        <v>150</v>
      </c>
      <c r="F345" t="s">
        <v>92</v>
      </c>
      <c r="G345">
        <v>1.7704999999999999E-2</v>
      </c>
      <c r="H345">
        <v>1202</v>
      </c>
      <c r="I345">
        <v>8.9385528000000009E-3</v>
      </c>
      <c r="J345">
        <v>1.2019999999999999E-3</v>
      </c>
      <c r="K345">
        <v>6.6458333333333325E-6</v>
      </c>
      <c r="L345">
        <v>0.84721829991527819</v>
      </c>
      <c r="M345">
        <v>2.3225551702547769E-4</v>
      </c>
      <c r="N345">
        <v>-1.5166666666666665E-5</v>
      </c>
    </row>
    <row r="346" spans="1:14" x14ac:dyDescent="0.25">
      <c r="A346" t="s">
        <v>30</v>
      </c>
      <c r="B346">
        <v>96</v>
      </c>
      <c r="C346" t="s">
        <v>7</v>
      </c>
      <c r="D346">
        <v>26</v>
      </c>
      <c r="E346">
        <v>15</v>
      </c>
      <c r="F346" t="s">
        <v>92</v>
      </c>
      <c r="G346">
        <v>1.5352500000000003E-2</v>
      </c>
      <c r="H346">
        <v>628</v>
      </c>
      <c r="I346">
        <v>4.6700591999999999E-3</v>
      </c>
      <c r="J346">
        <v>6.2799999999999998E-4</v>
      </c>
      <c r="K346">
        <v>7.8124999999999983E-7</v>
      </c>
      <c r="L346">
        <v>0.97703957010258891</v>
      </c>
      <c r="M346">
        <v>3.1486431929102466E-5</v>
      </c>
      <c r="N346">
        <v>-1.2916666666666664E-6</v>
      </c>
    </row>
    <row r="347" spans="1:14" x14ac:dyDescent="0.25">
      <c r="A347" t="s">
        <v>30</v>
      </c>
      <c r="B347">
        <v>96</v>
      </c>
      <c r="C347" t="s">
        <v>69</v>
      </c>
      <c r="D347">
        <v>26</v>
      </c>
      <c r="E347">
        <v>150</v>
      </c>
      <c r="F347" t="s">
        <v>92</v>
      </c>
      <c r="G347">
        <v>2.1547500000000001E-2</v>
      </c>
      <c r="H347">
        <v>608</v>
      </c>
      <c r="I347">
        <v>4.5213312E-3</v>
      </c>
      <c r="J347">
        <v>6.0800000000000003E-4</v>
      </c>
      <c r="K347">
        <v>6.6666666666666702E-7</v>
      </c>
      <c r="L347">
        <v>0.69613644274277753</v>
      </c>
      <c r="M347">
        <v>1.9143633712346487E-5</v>
      </c>
      <c r="N347">
        <v>-8.7499999999999872E-7</v>
      </c>
    </row>
    <row r="348" spans="1:14" x14ac:dyDescent="0.25">
      <c r="A348" t="s">
        <v>30</v>
      </c>
      <c r="B348">
        <v>96</v>
      </c>
      <c r="C348" t="s">
        <v>68</v>
      </c>
      <c r="D348">
        <v>34</v>
      </c>
      <c r="E348">
        <v>15</v>
      </c>
      <c r="F348" t="s">
        <v>92</v>
      </c>
      <c r="G348">
        <v>1.10525E-2</v>
      </c>
      <c r="H348">
        <v>574</v>
      </c>
      <c r="I348">
        <v>4.2684935999999993E-3</v>
      </c>
      <c r="J348">
        <v>5.7399999999999997E-4</v>
      </c>
      <c r="K348">
        <v>2.0833333333332709E-8</v>
      </c>
      <c r="L348">
        <v>1.3571590137977834</v>
      </c>
      <c r="M348">
        <v>1.1663013102713568E-6</v>
      </c>
      <c r="N348">
        <v>-8.3333333333333555E-7</v>
      </c>
    </row>
    <row r="349" spans="1:14" x14ac:dyDescent="0.25">
      <c r="A349" t="s">
        <v>30</v>
      </c>
      <c r="B349">
        <v>96</v>
      </c>
      <c r="C349" t="s">
        <v>67</v>
      </c>
      <c r="D349">
        <v>34</v>
      </c>
      <c r="E349">
        <v>150</v>
      </c>
      <c r="F349" t="s">
        <v>92</v>
      </c>
      <c r="G349">
        <v>1.0512499999999998E-2</v>
      </c>
      <c r="H349">
        <v>592</v>
      </c>
      <c r="I349">
        <v>4.4023488000000006E-3</v>
      </c>
      <c r="J349">
        <v>5.9199999999999997E-4</v>
      </c>
      <c r="K349">
        <v>-3.2291666666666661E-7</v>
      </c>
      <c r="L349">
        <v>1.4268727705112965</v>
      </c>
      <c r="M349">
        <v>-1.9006273587872115E-5</v>
      </c>
      <c r="N349">
        <v>6.2499999999999709E-7</v>
      </c>
    </row>
    <row r="350" spans="1:14" x14ac:dyDescent="0.25">
      <c r="A350" t="s">
        <v>30</v>
      </c>
      <c r="B350">
        <v>96</v>
      </c>
      <c r="C350" t="s">
        <v>64</v>
      </c>
      <c r="D350">
        <v>52</v>
      </c>
      <c r="E350">
        <v>15</v>
      </c>
      <c r="F350" t="s">
        <v>92</v>
      </c>
      <c r="G350">
        <v>1.0069999999999997E-2</v>
      </c>
      <c r="H350">
        <v>698</v>
      </c>
      <c r="I350">
        <v>5.1906071999999999E-3</v>
      </c>
      <c r="J350">
        <v>6.9800000000000005E-4</v>
      </c>
      <c r="K350">
        <v>1.6041666666666673E-6</v>
      </c>
      <c r="L350">
        <v>1.4895729890764651</v>
      </c>
      <c r="M350">
        <v>9.8567227690828343E-5</v>
      </c>
      <c r="N350">
        <v>-3.5833333333333301E-6</v>
      </c>
    </row>
    <row r="351" spans="1:14" x14ac:dyDescent="0.25">
      <c r="A351" t="s">
        <v>30</v>
      </c>
      <c r="B351">
        <v>96</v>
      </c>
      <c r="C351" t="s">
        <v>63</v>
      </c>
      <c r="D351">
        <v>52</v>
      </c>
      <c r="E351">
        <v>150</v>
      </c>
      <c r="F351" t="s">
        <v>92</v>
      </c>
      <c r="G351">
        <v>1.5767500000000004E-2</v>
      </c>
      <c r="H351">
        <v>966</v>
      </c>
      <c r="I351">
        <v>7.1835624000000002E-3</v>
      </c>
      <c r="J351">
        <v>9.6599999999999995E-4</v>
      </c>
      <c r="K351">
        <v>4.677083333333333E-6</v>
      </c>
      <c r="L351">
        <v>0.95132392579673353</v>
      </c>
      <c r="M351">
        <v>1.8353749196343028E-4</v>
      </c>
      <c r="N351">
        <v>-1.0666666666666669E-5</v>
      </c>
    </row>
    <row r="352" spans="1:14" x14ac:dyDescent="0.25">
      <c r="A352" t="s">
        <v>30</v>
      </c>
      <c r="B352">
        <v>96</v>
      </c>
      <c r="C352" t="s">
        <v>71</v>
      </c>
      <c r="D352">
        <v>11</v>
      </c>
      <c r="E352">
        <v>15</v>
      </c>
      <c r="F352" t="s">
        <v>10</v>
      </c>
      <c r="G352">
        <v>1.452E-2</v>
      </c>
      <c r="H352">
        <v>821</v>
      </c>
      <c r="I352">
        <v>6.1052844E-3</v>
      </c>
      <c r="J352">
        <v>8.2100000000000001E-4</v>
      </c>
      <c r="K352">
        <v>3.2499999999999998E-6</v>
      </c>
      <c r="L352">
        <v>1.0330578512396693</v>
      </c>
      <c r="M352">
        <v>1.3849346116782577E-4</v>
      </c>
      <c r="N352">
        <v>2.5000000000000158E-7</v>
      </c>
    </row>
    <row r="353" spans="1:14" x14ac:dyDescent="0.25">
      <c r="A353" t="s">
        <v>30</v>
      </c>
      <c r="B353">
        <v>96</v>
      </c>
      <c r="C353" t="s">
        <v>70</v>
      </c>
      <c r="D353">
        <v>11</v>
      </c>
      <c r="E353">
        <v>150</v>
      </c>
      <c r="F353" t="s">
        <v>10</v>
      </c>
      <c r="G353">
        <v>1.2870000000000001E-2</v>
      </c>
      <c r="H353">
        <v>1945</v>
      </c>
      <c r="I353">
        <v>1.4463798000000002E-2</v>
      </c>
      <c r="J353">
        <v>1.9449999999999999E-3</v>
      </c>
      <c r="K353">
        <v>1.53125E-5</v>
      </c>
      <c r="L353">
        <v>1.1655011655011653</v>
      </c>
      <c r="M353">
        <v>7.3617332908735796E-4</v>
      </c>
      <c r="N353">
        <v>-6.4583333333333322E-6</v>
      </c>
    </row>
    <row r="354" spans="1:14" x14ac:dyDescent="0.25">
      <c r="A354" t="s">
        <v>30</v>
      </c>
      <c r="B354">
        <v>96</v>
      </c>
      <c r="C354" t="s">
        <v>66</v>
      </c>
      <c r="D354">
        <v>13</v>
      </c>
      <c r="E354">
        <v>15</v>
      </c>
      <c r="F354" t="s">
        <v>10</v>
      </c>
      <c r="G354">
        <v>1.13875E-2</v>
      </c>
      <c r="H354">
        <v>1409</v>
      </c>
      <c r="I354">
        <v>1.0477887600000001E-2</v>
      </c>
      <c r="J354">
        <v>1.4090000000000001E-3</v>
      </c>
      <c r="K354">
        <v>9.2187500000000005E-6</v>
      </c>
      <c r="L354">
        <v>1.3172338090010975</v>
      </c>
      <c r="M354">
        <v>5.0090592887466431E-4</v>
      </c>
      <c r="N354">
        <v>-1.6291666666666662E-5</v>
      </c>
    </row>
    <row r="355" spans="1:14" x14ac:dyDescent="0.25">
      <c r="A355" t="s">
        <v>30</v>
      </c>
      <c r="B355">
        <v>96</v>
      </c>
      <c r="C355" t="s">
        <v>65</v>
      </c>
      <c r="D355">
        <v>13</v>
      </c>
      <c r="E355">
        <v>150</v>
      </c>
      <c r="F355" t="s">
        <v>10</v>
      </c>
      <c r="G355">
        <v>1.7704999999999999E-2</v>
      </c>
      <c r="H355">
        <v>1575</v>
      </c>
      <c r="I355">
        <v>1.171233E-2</v>
      </c>
      <c r="J355">
        <v>1.575E-3</v>
      </c>
      <c r="K355">
        <v>1.0895833333333333E-5</v>
      </c>
      <c r="L355">
        <v>0.84721829991527819</v>
      </c>
      <c r="M355">
        <v>3.807825561264102E-4</v>
      </c>
      <c r="N355">
        <v>1.3375000000000005E-5</v>
      </c>
    </row>
    <row r="356" spans="1:14" x14ac:dyDescent="0.25">
      <c r="A356" t="s">
        <v>30</v>
      </c>
      <c r="B356">
        <v>96</v>
      </c>
      <c r="C356" t="s">
        <v>7</v>
      </c>
      <c r="D356">
        <v>26</v>
      </c>
      <c r="E356">
        <v>15</v>
      </c>
      <c r="F356" t="s">
        <v>10</v>
      </c>
      <c r="G356">
        <v>1.5352500000000003E-2</v>
      </c>
      <c r="H356">
        <v>2081</v>
      </c>
      <c r="I356">
        <v>1.5475148400000001E-2</v>
      </c>
      <c r="J356">
        <v>2.081E-3</v>
      </c>
      <c r="K356">
        <v>1.6177083333333331E-5</v>
      </c>
      <c r="L356">
        <v>0.97703957010258891</v>
      </c>
      <c r="M356">
        <v>6.5197905047861512E-4</v>
      </c>
      <c r="N356">
        <v>2.8166666666666666E-5</v>
      </c>
    </row>
    <row r="357" spans="1:14" x14ac:dyDescent="0.25">
      <c r="A357" t="s">
        <v>30</v>
      </c>
      <c r="B357">
        <v>96</v>
      </c>
      <c r="C357" t="s">
        <v>69</v>
      </c>
      <c r="D357">
        <v>26</v>
      </c>
      <c r="E357">
        <v>150</v>
      </c>
      <c r="F357" t="s">
        <v>10</v>
      </c>
      <c r="G357">
        <v>2.1547500000000001E-2</v>
      </c>
      <c r="H357">
        <v>2090</v>
      </c>
      <c r="I357">
        <v>1.5542076E-2</v>
      </c>
      <c r="J357">
        <v>2.0899999999999998E-3</v>
      </c>
      <c r="K357">
        <v>1.6302083333333334E-5</v>
      </c>
      <c r="L357">
        <v>0.69613644274277753</v>
      </c>
      <c r="M357">
        <v>4.6812166812222248E-4</v>
      </c>
      <c r="N357">
        <v>-2.5000000000000066E-6</v>
      </c>
    </row>
    <row r="358" spans="1:14" x14ac:dyDescent="0.25">
      <c r="A358" t="s">
        <v>30</v>
      </c>
      <c r="B358">
        <v>96</v>
      </c>
      <c r="C358" t="s">
        <v>68</v>
      </c>
      <c r="D358">
        <v>34</v>
      </c>
      <c r="E358">
        <v>15</v>
      </c>
      <c r="F358" t="s">
        <v>10</v>
      </c>
      <c r="G358">
        <v>1.10525E-2</v>
      </c>
      <c r="H358">
        <v>1135</v>
      </c>
      <c r="I358">
        <v>8.4403139999999991E-3</v>
      </c>
      <c r="J358">
        <v>1.1349999999999999E-3</v>
      </c>
      <c r="K358">
        <v>6.1874999999999988E-6</v>
      </c>
      <c r="L358">
        <v>1.3571590137977834</v>
      </c>
      <c r="M358">
        <v>3.4639148915060325E-4</v>
      </c>
      <c r="N358">
        <v>-1.4583333333333335E-5</v>
      </c>
    </row>
    <row r="359" spans="1:14" x14ac:dyDescent="0.25">
      <c r="A359" t="s">
        <v>30</v>
      </c>
      <c r="B359">
        <v>96</v>
      </c>
      <c r="C359" t="s">
        <v>67</v>
      </c>
      <c r="D359">
        <v>34</v>
      </c>
      <c r="E359">
        <v>150</v>
      </c>
      <c r="F359" t="s">
        <v>10</v>
      </c>
      <c r="G359">
        <v>1.0512499999999998E-2</v>
      </c>
      <c r="H359">
        <v>1950</v>
      </c>
      <c r="I359">
        <v>1.4500979999999998E-2</v>
      </c>
      <c r="J359">
        <v>1.9499999999999999E-3</v>
      </c>
      <c r="K359">
        <v>1.5083333333333333E-5</v>
      </c>
      <c r="L359">
        <v>1.4268727705112965</v>
      </c>
      <c r="M359">
        <v>8.8777690823351059E-4</v>
      </c>
      <c r="N359">
        <v>7.5000000000000012E-7</v>
      </c>
    </row>
    <row r="360" spans="1:14" x14ac:dyDescent="0.25">
      <c r="A360" t="s">
        <v>30</v>
      </c>
      <c r="B360">
        <v>96</v>
      </c>
      <c r="C360" t="s">
        <v>64</v>
      </c>
      <c r="D360">
        <v>52</v>
      </c>
      <c r="E360">
        <v>15</v>
      </c>
      <c r="F360" t="s">
        <v>10</v>
      </c>
      <c r="G360">
        <v>1.0069999999999997E-2</v>
      </c>
      <c r="H360">
        <v>1840</v>
      </c>
      <c r="I360">
        <v>1.3682975999999999E-2</v>
      </c>
      <c r="J360">
        <v>1.8400000000000001E-3</v>
      </c>
      <c r="K360">
        <v>1.3916666666666667E-5</v>
      </c>
      <c r="L360">
        <v>1.4895729890764651</v>
      </c>
      <c r="M360">
        <v>8.5510270256458837E-4</v>
      </c>
      <c r="N360">
        <v>9.9999999999999991E-6</v>
      </c>
    </row>
    <row r="361" spans="1:14" x14ac:dyDescent="0.25">
      <c r="A361" t="s">
        <v>30</v>
      </c>
      <c r="B361">
        <v>96</v>
      </c>
      <c r="C361" t="s">
        <v>63</v>
      </c>
      <c r="D361">
        <v>52</v>
      </c>
      <c r="E361">
        <v>150</v>
      </c>
      <c r="F361" t="s">
        <v>10</v>
      </c>
      <c r="G361">
        <v>1.5767500000000004E-2</v>
      </c>
      <c r="H361">
        <v>2435</v>
      </c>
      <c r="I361">
        <v>1.8107634000000001E-2</v>
      </c>
      <c r="J361">
        <v>2.4350000000000001E-3</v>
      </c>
      <c r="K361">
        <v>2.0114583333333332E-5</v>
      </c>
      <c r="L361">
        <v>0.95132392579673353</v>
      </c>
      <c r="M361">
        <v>7.8933384628370568E-4</v>
      </c>
      <c r="N361">
        <v>3.6166666666666667E-5</v>
      </c>
    </row>
    <row r="362" spans="1:14" x14ac:dyDescent="0.25">
      <c r="A362" t="s">
        <v>31</v>
      </c>
      <c r="B362">
        <v>120</v>
      </c>
      <c r="C362" t="s">
        <v>71</v>
      </c>
      <c r="D362">
        <v>11</v>
      </c>
      <c r="E362">
        <v>15</v>
      </c>
      <c r="F362" t="s">
        <v>72</v>
      </c>
      <c r="G362">
        <v>1.452E-2</v>
      </c>
      <c r="H362">
        <v>619</v>
      </c>
      <c r="I362">
        <v>4.6031316000000001E-3</v>
      </c>
      <c r="J362">
        <v>6.1899999999999998E-4</v>
      </c>
      <c r="K362">
        <v>-1.7500000000000063E-7</v>
      </c>
      <c r="L362">
        <v>1.0330578512396693</v>
      </c>
      <c r="M362">
        <v>-7.4573402167291081E-6</v>
      </c>
      <c r="N362">
        <v>-2.5000000000000158E-7</v>
      </c>
    </row>
    <row r="363" spans="1:14" x14ac:dyDescent="0.25">
      <c r="A363" t="s">
        <v>31</v>
      </c>
      <c r="B363">
        <v>120</v>
      </c>
      <c r="C363" t="s">
        <v>70</v>
      </c>
      <c r="D363">
        <v>11</v>
      </c>
      <c r="E363">
        <v>150</v>
      </c>
      <c r="F363" t="s">
        <v>72</v>
      </c>
      <c r="G363">
        <v>1.2870000000000001E-2</v>
      </c>
      <c r="H363">
        <v>1005</v>
      </c>
      <c r="I363">
        <v>7.4735820000000003E-3</v>
      </c>
      <c r="J363">
        <v>1.005E-3</v>
      </c>
      <c r="K363">
        <v>2.1416666666666672E-6</v>
      </c>
      <c r="L363">
        <v>1.1655011655011653</v>
      </c>
      <c r="M363">
        <v>1.0296410643561962E-4</v>
      </c>
      <c r="N363">
        <v>2.5416666666666697E-6</v>
      </c>
    </row>
    <row r="364" spans="1:14" x14ac:dyDescent="0.25">
      <c r="A364" t="s">
        <v>31</v>
      </c>
      <c r="B364">
        <v>120</v>
      </c>
      <c r="C364" t="s">
        <v>66</v>
      </c>
      <c r="D364">
        <v>13</v>
      </c>
      <c r="E364">
        <v>15</v>
      </c>
      <c r="F364" t="s">
        <v>72</v>
      </c>
      <c r="G364">
        <v>1.13875E-2</v>
      </c>
      <c r="H364">
        <v>680</v>
      </c>
      <c r="I364">
        <v>5.0567520000000003E-3</v>
      </c>
      <c r="J364">
        <v>6.8000000000000005E-4</v>
      </c>
      <c r="K364">
        <v>2.8333333333333389E-7</v>
      </c>
      <c r="L364">
        <v>1.3172338090010975</v>
      </c>
      <c r="M364">
        <v>1.5395074876147906E-5</v>
      </c>
      <c r="N364">
        <v>-1.9999999999999991E-6</v>
      </c>
    </row>
    <row r="365" spans="1:14" x14ac:dyDescent="0.25">
      <c r="A365" t="s">
        <v>31</v>
      </c>
      <c r="B365">
        <v>120</v>
      </c>
      <c r="C365" t="s">
        <v>65</v>
      </c>
      <c r="D365">
        <v>13</v>
      </c>
      <c r="E365">
        <v>150</v>
      </c>
      <c r="F365" t="s">
        <v>72</v>
      </c>
      <c r="G365">
        <v>1.7704999999999999E-2</v>
      </c>
      <c r="H365">
        <v>1022</v>
      </c>
      <c r="I365">
        <v>7.6000007999999994E-3</v>
      </c>
      <c r="J365">
        <v>1.0219999999999999E-3</v>
      </c>
      <c r="K365">
        <v>2.3499999999999991E-6</v>
      </c>
      <c r="L365">
        <v>0.84721829991527819</v>
      </c>
      <c r="M365">
        <v>8.2126715738162619E-5</v>
      </c>
      <c r="N365">
        <v>-4.5416666666666734E-6</v>
      </c>
    </row>
    <row r="366" spans="1:14" x14ac:dyDescent="0.25">
      <c r="A366" t="s">
        <v>31</v>
      </c>
      <c r="B366">
        <v>120</v>
      </c>
      <c r="C366" t="s">
        <v>7</v>
      </c>
      <c r="D366">
        <v>26</v>
      </c>
      <c r="E366">
        <v>15</v>
      </c>
      <c r="F366" t="s">
        <v>72</v>
      </c>
      <c r="G366">
        <v>1.5352500000000003E-2</v>
      </c>
      <c r="H366">
        <v>672</v>
      </c>
      <c r="I366">
        <v>4.9972608000000002E-3</v>
      </c>
      <c r="J366">
        <v>6.7199999999999996E-4</v>
      </c>
      <c r="K366">
        <v>4.0833333333333332E-7</v>
      </c>
      <c r="L366">
        <v>0.97703957010258891</v>
      </c>
      <c r="M366">
        <v>1.645690842161089E-5</v>
      </c>
      <c r="N366">
        <v>1.666666666666662E-7</v>
      </c>
    </row>
    <row r="367" spans="1:14" x14ac:dyDescent="0.25">
      <c r="A367" t="s">
        <v>31</v>
      </c>
      <c r="B367">
        <v>120</v>
      </c>
      <c r="C367" t="s">
        <v>69</v>
      </c>
      <c r="D367">
        <v>26</v>
      </c>
      <c r="E367">
        <v>150</v>
      </c>
      <c r="F367" t="s">
        <v>72</v>
      </c>
      <c r="G367">
        <v>2.1547500000000001E-2</v>
      </c>
      <c r="H367">
        <v>660</v>
      </c>
      <c r="I367">
        <v>4.9080240000000004E-3</v>
      </c>
      <c r="J367">
        <v>6.6E-4</v>
      </c>
      <c r="K367">
        <v>-4.7499999999999979E-7</v>
      </c>
      <c r="L367">
        <v>0.69613644274277753</v>
      </c>
      <c r="M367">
        <v>-1.363983902004686E-5</v>
      </c>
      <c r="N367">
        <v>1.4583333333333326E-6</v>
      </c>
    </row>
    <row r="368" spans="1:14" x14ac:dyDescent="0.25">
      <c r="A368" t="s">
        <v>31</v>
      </c>
      <c r="B368">
        <v>120</v>
      </c>
      <c r="C368" t="s">
        <v>68</v>
      </c>
      <c r="D368">
        <v>34</v>
      </c>
      <c r="E368">
        <v>15</v>
      </c>
      <c r="F368" t="s">
        <v>72</v>
      </c>
      <c r="G368">
        <v>1.10525E-2</v>
      </c>
      <c r="H368">
        <v>656</v>
      </c>
      <c r="I368">
        <v>4.8782783999999999E-3</v>
      </c>
      <c r="J368">
        <v>6.5600000000000001E-4</v>
      </c>
      <c r="K368">
        <v>-3.1666666666666625E-7</v>
      </c>
      <c r="L368">
        <v>1.3571590137977834</v>
      </c>
      <c r="M368">
        <v>-1.7727779916125129E-5</v>
      </c>
      <c r="N368">
        <v>2.9166666666666924E-7</v>
      </c>
    </row>
    <row r="369" spans="1:14" x14ac:dyDescent="0.25">
      <c r="A369" t="s">
        <v>31</v>
      </c>
      <c r="B369">
        <v>120</v>
      </c>
      <c r="C369" t="s">
        <v>67</v>
      </c>
      <c r="D369">
        <v>34</v>
      </c>
      <c r="E369">
        <v>150</v>
      </c>
      <c r="F369" t="s">
        <v>72</v>
      </c>
      <c r="G369">
        <v>1.0512499999999998E-2</v>
      </c>
      <c r="H369">
        <v>761</v>
      </c>
      <c r="I369">
        <v>5.6591004000000004E-3</v>
      </c>
      <c r="J369">
        <v>7.6099999999999996E-4</v>
      </c>
      <c r="K369">
        <v>6.4999999999999949E-7</v>
      </c>
      <c r="L369">
        <v>1.4268727705112965</v>
      </c>
      <c r="M369">
        <v>3.8257789415587718E-5</v>
      </c>
      <c r="N369">
        <v>5.4166666666666625E-6</v>
      </c>
    </row>
    <row r="370" spans="1:14" x14ac:dyDescent="0.25">
      <c r="A370" t="s">
        <v>31</v>
      </c>
      <c r="B370">
        <v>120</v>
      </c>
      <c r="C370" t="s">
        <v>64</v>
      </c>
      <c r="D370">
        <v>52</v>
      </c>
      <c r="E370">
        <v>15</v>
      </c>
      <c r="F370" t="s">
        <v>72</v>
      </c>
      <c r="G370">
        <v>1.0069999999999997E-2</v>
      </c>
      <c r="H370">
        <v>654</v>
      </c>
      <c r="I370">
        <v>4.8634055999999997E-3</v>
      </c>
      <c r="J370">
        <v>6.5399999999999996E-4</v>
      </c>
      <c r="K370">
        <v>7.9166666666666604E-7</v>
      </c>
      <c r="L370">
        <v>1.4895729890764651</v>
      </c>
      <c r="M370">
        <v>4.8643566912356782E-5</v>
      </c>
      <c r="N370">
        <v>1.1250000000000002E-6</v>
      </c>
    </row>
    <row r="371" spans="1:14" x14ac:dyDescent="0.25">
      <c r="A371" t="s">
        <v>31</v>
      </c>
      <c r="B371">
        <v>120</v>
      </c>
      <c r="C371" t="s">
        <v>63</v>
      </c>
      <c r="D371">
        <v>52</v>
      </c>
      <c r="E371">
        <v>150</v>
      </c>
      <c r="F371" t="s">
        <v>72</v>
      </c>
      <c r="G371">
        <v>1.5767500000000004E-2</v>
      </c>
      <c r="H371">
        <v>916</v>
      </c>
      <c r="I371">
        <v>6.811742400000001E-3</v>
      </c>
      <c r="J371">
        <v>9.1600000000000004E-4</v>
      </c>
      <c r="K371">
        <v>2.6833333333333336E-6</v>
      </c>
      <c r="L371">
        <v>0.95132392579673353</v>
      </c>
      <c r="M371">
        <v>1.0529901543380767E-4</v>
      </c>
      <c r="N371">
        <v>-5.9999999999999968E-6</v>
      </c>
    </row>
    <row r="372" spans="1:14" x14ac:dyDescent="0.25">
      <c r="A372" t="s">
        <v>31</v>
      </c>
      <c r="B372">
        <v>120</v>
      </c>
      <c r="C372" t="s">
        <v>71</v>
      </c>
      <c r="D372">
        <v>11</v>
      </c>
      <c r="E372">
        <v>15</v>
      </c>
      <c r="F372" t="s">
        <v>74</v>
      </c>
      <c r="G372">
        <v>1.452E-2</v>
      </c>
      <c r="H372">
        <v>557</v>
      </c>
      <c r="I372">
        <v>4.1420748000000002E-3</v>
      </c>
      <c r="J372">
        <v>5.5699999999999999E-4</v>
      </c>
      <c r="K372">
        <v>2.6666666666666683E-7</v>
      </c>
      <c r="L372">
        <v>1.0330578512396693</v>
      </c>
      <c r="M372">
        <v>1.1363566044539558E-5</v>
      </c>
      <c r="N372">
        <v>-2.4583333333333345E-6</v>
      </c>
    </row>
    <row r="373" spans="1:14" x14ac:dyDescent="0.25">
      <c r="A373" t="s">
        <v>31</v>
      </c>
      <c r="B373">
        <v>120</v>
      </c>
      <c r="C373" t="s">
        <v>70</v>
      </c>
      <c r="D373">
        <v>11</v>
      </c>
      <c r="E373">
        <v>150</v>
      </c>
      <c r="F373" t="s">
        <v>74</v>
      </c>
      <c r="G373">
        <v>1.2870000000000001E-2</v>
      </c>
      <c r="H373">
        <v>558</v>
      </c>
      <c r="I373">
        <v>4.1495111999999999E-3</v>
      </c>
      <c r="J373">
        <v>5.5800000000000001E-4</v>
      </c>
      <c r="K373">
        <v>6.4166666666666695E-7</v>
      </c>
      <c r="L373">
        <v>1.1655011655011653</v>
      </c>
      <c r="M373">
        <v>3.084916807604168E-5</v>
      </c>
      <c r="N373">
        <v>-4.1666666666667682E-8</v>
      </c>
    </row>
    <row r="374" spans="1:14" x14ac:dyDescent="0.25">
      <c r="A374" t="s">
        <v>31</v>
      </c>
      <c r="B374">
        <v>120</v>
      </c>
      <c r="C374" t="s">
        <v>66</v>
      </c>
      <c r="D374">
        <v>13</v>
      </c>
      <c r="E374">
        <v>15</v>
      </c>
      <c r="F374" t="s">
        <v>74</v>
      </c>
      <c r="G374">
        <v>1.13875E-2</v>
      </c>
      <c r="H374">
        <v>506</v>
      </c>
      <c r="I374">
        <v>3.7628183999999999E-3</v>
      </c>
      <c r="J374">
        <v>5.0600000000000005E-4</v>
      </c>
      <c r="K374">
        <v>-1.1666666666666588E-7</v>
      </c>
      <c r="L374">
        <v>1.3172338090010975</v>
      </c>
      <c r="M374">
        <v>-6.3391484784137882E-6</v>
      </c>
      <c r="N374">
        <v>-6.2499999999999709E-7</v>
      </c>
    </row>
    <row r="375" spans="1:14" x14ac:dyDescent="0.25">
      <c r="A375" t="s">
        <v>31</v>
      </c>
      <c r="B375">
        <v>120</v>
      </c>
      <c r="C375" t="s">
        <v>65</v>
      </c>
      <c r="D375">
        <v>13</v>
      </c>
      <c r="E375">
        <v>150</v>
      </c>
      <c r="F375" t="s">
        <v>74</v>
      </c>
      <c r="G375">
        <v>1.7704999999999999E-2</v>
      </c>
      <c r="H375">
        <v>552</v>
      </c>
      <c r="I375">
        <v>4.1048928E-3</v>
      </c>
      <c r="J375">
        <v>5.5199999999999997E-4</v>
      </c>
      <c r="K375">
        <v>8.333333333333355E-8</v>
      </c>
      <c r="L375">
        <v>0.84721829991527819</v>
      </c>
      <c r="M375">
        <v>2.9122948843320167E-6</v>
      </c>
      <c r="N375">
        <v>3.7500000000000006E-7</v>
      </c>
    </row>
    <row r="376" spans="1:14" x14ac:dyDescent="0.25">
      <c r="A376" t="s">
        <v>31</v>
      </c>
      <c r="B376">
        <v>120</v>
      </c>
      <c r="C376" t="s">
        <v>7</v>
      </c>
      <c r="D376">
        <v>26</v>
      </c>
      <c r="E376">
        <v>15</v>
      </c>
      <c r="F376" t="s">
        <v>74</v>
      </c>
      <c r="G376">
        <v>1.5352500000000003E-2</v>
      </c>
      <c r="H376">
        <v>574</v>
      </c>
      <c r="I376">
        <v>4.2684935999999993E-3</v>
      </c>
      <c r="J376">
        <v>5.7399999999999997E-4</v>
      </c>
      <c r="K376">
        <v>6.2499999999999984E-7</v>
      </c>
      <c r="L376">
        <v>0.97703957010258891</v>
      </c>
      <c r="M376">
        <v>2.5189145543281971E-5</v>
      </c>
      <c r="N376">
        <v>1.666666666666662E-7</v>
      </c>
    </row>
    <row r="377" spans="1:14" x14ac:dyDescent="0.25">
      <c r="A377" t="s">
        <v>31</v>
      </c>
      <c r="B377">
        <v>120</v>
      </c>
      <c r="C377" t="s">
        <v>69</v>
      </c>
      <c r="D377">
        <v>26</v>
      </c>
      <c r="E377">
        <v>150</v>
      </c>
      <c r="F377" t="s">
        <v>74</v>
      </c>
      <c r="G377">
        <v>2.1547500000000001E-2</v>
      </c>
      <c r="H377">
        <v>616</v>
      </c>
      <c r="I377">
        <v>4.5808224000000002E-3</v>
      </c>
      <c r="J377">
        <v>6.1600000000000001E-4</v>
      </c>
      <c r="K377">
        <v>1.0749999999999999E-6</v>
      </c>
      <c r="L377">
        <v>0.69613644274277753</v>
      </c>
      <c r="M377">
        <v>3.0869109361158691E-5</v>
      </c>
      <c r="N377">
        <v>-3.7500000000000006E-7</v>
      </c>
    </row>
    <row r="378" spans="1:14" x14ac:dyDescent="0.25">
      <c r="A378" t="s">
        <v>31</v>
      </c>
      <c r="B378">
        <v>120</v>
      </c>
      <c r="C378" t="s">
        <v>68</v>
      </c>
      <c r="D378">
        <v>34</v>
      </c>
      <c r="E378">
        <v>15</v>
      </c>
      <c r="F378" t="s">
        <v>74</v>
      </c>
      <c r="G378">
        <v>1.10525E-2</v>
      </c>
      <c r="H378">
        <v>518</v>
      </c>
      <c r="I378">
        <v>3.8520552000000006E-3</v>
      </c>
      <c r="J378">
        <v>5.1800000000000001E-4</v>
      </c>
      <c r="K378">
        <v>3.3333333333333241E-8</v>
      </c>
      <c r="L378">
        <v>1.3571590137977834</v>
      </c>
      <c r="M378">
        <v>1.8660820964342216E-6</v>
      </c>
      <c r="N378">
        <v>-4.1666666666666643E-6</v>
      </c>
    </row>
    <row r="379" spans="1:14" x14ac:dyDescent="0.25">
      <c r="A379" t="s">
        <v>31</v>
      </c>
      <c r="B379">
        <v>120</v>
      </c>
      <c r="C379" t="s">
        <v>67</v>
      </c>
      <c r="D379">
        <v>34</v>
      </c>
      <c r="E379">
        <v>150</v>
      </c>
      <c r="F379" t="s">
        <v>74</v>
      </c>
      <c r="G379">
        <v>1.0512499999999998E-2</v>
      </c>
      <c r="H379">
        <v>564</v>
      </c>
      <c r="I379">
        <v>4.1941295999999998E-3</v>
      </c>
      <c r="J379">
        <v>5.6400000000000005E-4</v>
      </c>
      <c r="K379">
        <v>5.000000000000004E-7</v>
      </c>
      <c r="L379">
        <v>1.4268727705112965</v>
      </c>
      <c r="M379">
        <v>2.9429068781221369E-5</v>
      </c>
      <c r="N379">
        <v>-1.2499999999999988E-6</v>
      </c>
    </row>
    <row r="380" spans="1:14" x14ac:dyDescent="0.25">
      <c r="A380" t="s">
        <v>31</v>
      </c>
      <c r="B380">
        <v>120</v>
      </c>
      <c r="C380" t="s">
        <v>64</v>
      </c>
      <c r="D380">
        <v>52</v>
      </c>
      <c r="E380">
        <v>15</v>
      </c>
      <c r="F380" t="s">
        <v>74</v>
      </c>
      <c r="G380">
        <v>1.0069999999999997E-2</v>
      </c>
      <c r="H380">
        <v>544</v>
      </c>
      <c r="I380">
        <v>4.0454015999999999E-3</v>
      </c>
      <c r="J380">
        <v>5.44E-4</v>
      </c>
      <c r="K380">
        <v>7.7499999999999989E-7</v>
      </c>
      <c r="L380">
        <v>1.4895729890764651</v>
      </c>
      <c r="M380">
        <v>4.7619491819465097E-5</v>
      </c>
      <c r="N380">
        <v>2.5000000000000158E-7</v>
      </c>
    </row>
    <row r="381" spans="1:14" x14ac:dyDescent="0.25">
      <c r="A381" t="s">
        <v>31</v>
      </c>
      <c r="B381">
        <v>120</v>
      </c>
      <c r="C381" t="s">
        <v>63</v>
      </c>
      <c r="D381">
        <v>52</v>
      </c>
      <c r="E381">
        <v>150</v>
      </c>
      <c r="F381" t="s">
        <v>74</v>
      </c>
      <c r="G381">
        <v>1.5767500000000004E-2</v>
      </c>
      <c r="H381">
        <v>534</v>
      </c>
      <c r="I381">
        <v>3.9710375999999995E-3</v>
      </c>
      <c r="J381">
        <v>5.3399999999999997E-4</v>
      </c>
      <c r="K381">
        <v>2.0833333333333299E-7</v>
      </c>
      <c r="L381">
        <v>0.95132392579673353</v>
      </c>
      <c r="M381">
        <v>8.1753893970347437E-6</v>
      </c>
      <c r="N381">
        <v>-1.666666666666662E-7</v>
      </c>
    </row>
    <row r="382" spans="1:14" x14ac:dyDescent="0.25">
      <c r="A382" t="s">
        <v>31</v>
      </c>
      <c r="B382">
        <v>120</v>
      </c>
      <c r="C382" t="s">
        <v>71</v>
      </c>
      <c r="D382">
        <v>11</v>
      </c>
      <c r="E382">
        <v>15</v>
      </c>
      <c r="F382" t="s">
        <v>92</v>
      </c>
      <c r="G382">
        <v>1.452E-2</v>
      </c>
      <c r="H382">
        <v>630</v>
      </c>
      <c r="I382">
        <v>4.6849319999999993E-3</v>
      </c>
      <c r="J382">
        <v>6.3000000000000003E-4</v>
      </c>
      <c r="K382">
        <v>6.750000000000001E-7</v>
      </c>
      <c r="L382">
        <v>1.0330578512396693</v>
      </c>
      <c r="M382">
        <v>2.8764026550240746E-5</v>
      </c>
      <c r="N382">
        <v>-1.2916666666666664E-6</v>
      </c>
    </row>
    <row r="383" spans="1:14" x14ac:dyDescent="0.25">
      <c r="A383" t="s">
        <v>31</v>
      </c>
      <c r="B383">
        <v>120</v>
      </c>
      <c r="C383" t="s">
        <v>70</v>
      </c>
      <c r="D383">
        <v>11</v>
      </c>
      <c r="E383">
        <v>150</v>
      </c>
      <c r="F383" t="s">
        <v>92</v>
      </c>
      <c r="G383">
        <v>1.2870000000000001E-2</v>
      </c>
      <c r="H383">
        <v>925</v>
      </c>
      <c r="I383">
        <v>6.8786700000000008E-3</v>
      </c>
      <c r="J383">
        <v>9.2500000000000004E-4</v>
      </c>
      <c r="K383">
        <v>3.275E-6</v>
      </c>
      <c r="L383">
        <v>1.1655011655011653</v>
      </c>
      <c r="M383">
        <v>1.5745094875174514E-4</v>
      </c>
      <c r="N383">
        <v>3.7916666666666683E-6</v>
      </c>
    </row>
    <row r="384" spans="1:14" x14ac:dyDescent="0.25">
      <c r="A384" t="s">
        <v>31</v>
      </c>
      <c r="B384">
        <v>120</v>
      </c>
      <c r="C384" t="s">
        <v>66</v>
      </c>
      <c r="D384">
        <v>13</v>
      </c>
      <c r="E384">
        <v>15</v>
      </c>
      <c r="F384" t="s">
        <v>92</v>
      </c>
      <c r="G384">
        <v>1.13875E-2</v>
      </c>
      <c r="H384">
        <v>641</v>
      </c>
      <c r="I384">
        <v>4.7667324000000002E-3</v>
      </c>
      <c r="J384">
        <v>6.4099999999999997E-4</v>
      </c>
      <c r="K384">
        <v>6.4166666666666599E-7</v>
      </c>
      <c r="L384">
        <v>1.3172338090010975</v>
      </c>
      <c r="M384">
        <v>3.4865316631276034E-5</v>
      </c>
      <c r="N384">
        <v>-1.0833333333333326E-6</v>
      </c>
    </row>
    <row r="385" spans="1:14" x14ac:dyDescent="0.25">
      <c r="A385" t="s">
        <v>31</v>
      </c>
      <c r="B385">
        <v>120</v>
      </c>
      <c r="C385" t="s">
        <v>65</v>
      </c>
      <c r="D385">
        <v>13</v>
      </c>
      <c r="E385">
        <v>150</v>
      </c>
      <c r="F385" t="s">
        <v>92</v>
      </c>
      <c r="G385">
        <v>1.7704999999999999E-2</v>
      </c>
      <c r="H385">
        <v>1100</v>
      </c>
      <c r="I385">
        <v>8.1800400000000013E-3</v>
      </c>
      <c r="J385">
        <v>1.1000000000000001E-3</v>
      </c>
      <c r="K385">
        <v>4.4666666666666665E-6</v>
      </c>
      <c r="L385">
        <v>0.84721829991527819</v>
      </c>
      <c r="M385">
        <v>1.5609900580019568E-4</v>
      </c>
      <c r="N385">
        <v>-4.2499999999999949E-6</v>
      </c>
    </row>
    <row r="386" spans="1:14" x14ac:dyDescent="0.25">
      <c r="A386" t="s">
        <v>31</v>
      </c>
      <c r="B386">
        <v>120</v>
      </c>
      <c r="C386" t="s">
        <v>7</v>
      </c>
      <c r="D386">
        <v>26</v>
      </c>
      <c r="E386">
        <v>15</v>
      </c>
      <c r="F386" t="s">
        <v>92</v>
      </c>
      <c r="G386">
        <v>1.5352500000000003E-2</v>
      </c>
      <c r="H386">
        <v>613</v>
      </c>
      <c r="I386">
        <v>4.5585132000000002E-3</v>
      </c>
      <c r="J386">
        <v>6.1300000000000005E-4</v>
      </c>
      <c r="K386">
        <v>5.000000000000004E-7</v>
      </c>
      <c r="L386">
        <v>0.97703957010258891</v>
      </c>
      <c r="M386">
        <v>2.0151316434625597E-5</v>
      </c>
      <c r="N386">
        <v>-6.2499999999999709E-7</v>
      </c>
    </row>
    <row r="387" spans="1:14" x14ac:dyDescent="0.25">
      <c r="A387" t="s">
        <v>31</v>
      </c>
      <c r="B387">
        <v>120</v>
      </c>
      <c r="C387" t="s">
        <v>69</v>
      </c>
      <c r="D387">
        <v>26</v>
      </c>
      <c r="E387">
        <v>150</v>
      </c>
      <c r="F387" t="s">
        <v>92</v>
      </c>
      <c r="G387">
        <v>2.1547500000000001E-2</v>
      </c>
      <c r="H387">
        <v>617</v>
      </c>
      <c r="I387">
        <v>4.5882588000000007E-3</v>
      </c>
      <c r="J387">
        <v>6.1700000000000004E-4</v>
      </c>
      <c r="K387">
        <v>6.0833333333333369E-7</v>
      </c>
      <c r="L387">
        <v>0.69613644274277753</v>
      </c>
      <c r="M387">
        <v>1.7468565762516171E-5</v>
      </c>
      <c r="N387">
        <v>3.7500000000000006E-7</v>
      </c>
    </row>
    <row r="388" spans="1:14" x14ac:dyDescent="0.25">
      <c r="A388" t="s">
        <v>31</v>
      </c>
      <c r="B388">
        <v>120</v>
      </c>
      <c r="C388" t="s">
        <v>68</v>
      </c>
      <c r="D388">
        <v>34</v>
      </c>
      <c r="E388">
        <v>15</v>
      </c>
      <c r="F388" t="s">
        <v>92</v>
      </c>
      <c r="G388">
        <v>1.10525E-2</v>
      </c>
      <c r="H388">
        <v>629</v>
      </c>
      <c r="I388">
        <v>4.6774955999999996E-3</v>
      </c>
      <c r="J388">
        <v>6.29E-4</v>
      </c>
      <c r="K388">
        <v>4.7499999999999979E-7</v>
      </c>
      <c r="L388">
        <v>1.3571590137977834</v>
      </c>
      <c r="M388">
        <v>2.6591669874187719E-5</v>
      </c>
      <c r="N388">
        <v>2.2916666666666683E-6</v>
      </c>
    </row>
    <row r="389" spans="1:14" x14ac:dyDescent="0.25">
      <c r="A389" t="s">
        <v>31</v>
      </c>
      <c r="B389">
        <v>120</v>
      </c>
      <c r="C389" t="s">
        <v>67</v>
      </c>
      <c r="D389">
        <v>34</v>
      </c>
      <c r="E389">
        <v>150</v>
      </c>
      <c r="F389" t="s">
        <v>92</v>
      </c>
      <c r="G389">
        <v>1.0512499999999998E-2</v>
      </c>
      <c r="H389">
        <v>581</v>
      </c>
      <c r="I389">
        <v>4.3205483999999997E-3</v>
      </c>
      <c r="J389">
        <v>5.8100000000000003E-4</v>
      </c>
      <c r="K389">
        <v>-3.4999999999999945E-7</v>
      </c>
      <c r="L389">
        <v>1.4268727705112965</v>
      </c>
      <c r="M389">
        <v>-2.0600348146854911E-5</v>
      </c>
      <c r="N389">
        <v>-4.5833333333333094E-7</v>
      </c>
    </row>
    <row r="390" spans="1:14" x14ac:dyDescent="0.25">
      <c r="A390" t="s">
        <v>31</v>
      </c>
      <c r="B390">
        <v>120</v>
      </c>
      <c r="C390" t="s">
        <v>64</v>
      </c>
      <c r="D390">
        <v>52</v>
      </c>
      <c r="E390">
        <v>15</v>
      </c>
      <c r="F390" t="s">
        <v>92</v>
      </c>
      <c r="G390">
        <v>1.0069999999999997E-2</v>
      </c>
      <c r="H390">
        <v>652</v>
      </c>
      <c r="I390">
        <v>4.8485327999999994E-3</v>
      </c>
      <c r="J390">
        <v>6.5200000000000002E-4</v>
      </c>
      <c r="K390">
        <v>9.0000000000000017E-7</v>
      </c>
      <c r="L390">
        <v>1.4895729890764651</v>
      </c>
      <c r="M390">
        <v>5.5300055016153033E-5</v>
      </c>
      <c r="N390">
        <v>-1.9166666666666681E-6</v>
      </c>
    </row>
    <row r="391" spans="1:14" x14ac:dyDescent="0.25">
      <c r="A391" t="s">
        <v>31</v>
      </c>
      <c r="B391">
        <v>120</v>
      </c>
      <c r="C391" t="s">
        <v>63</v>
      </c>
      <c r="D391">
        <v>52</v>
      </c>
      <c r="E391">
        <v>150</v>
      </c>
      <c r="F391" t="s">
        <v>92</v>
      </c>
      <c r="G391">
        <v>1.5767500000000004E-2</v>
      </c>
      <c r="H391">
        <v>933</v>
      </c>
      <c r="I391">
        <v>6.9381612E-3</v>
      </c>
      <c r="J391">
        <v>9.3300000000000002E-4</v>
      </c>
      <c r="K391">
        <v>3.4666666666666668E-6</v>
      </c>
      <c r="L391">
        <v>0.95132392579673353</v>
      </c>
      <c r="M391">
        <v>1.3603847956665836E-4</v>
      </c>
      <c r="N391">
        <v>-1.3749999999999972E-6</v>
      </c>
    </row>
    <row r="392" spans="1:14" x14ac:dyDescent="0.25">
      <c r="A392" t="s">
        <v>31</v>
      </c>
      <c r="B392">
        <v>120</v>
      </c>
      <c r="C392" t="s">
        <v>71</v>
      </c>
      <c r="D392">
        <v>11</v>
      </c>
      <c r="E392">
        <v>15</v>
      </c>
      <c r="F392" t="s">
        <v>10</v>
      </c>
      <c r="G392">
        <v>1.452E-2</v>
      </c>
      <c r="H392">
        <v>761</v>
      </c>
      <c r="I392">
        <v>5.6591004000000004E-3</v>
      </c>
      <c r="J392">
        <v>7.6099999999999996E-4</v>
      </c>
      <c r="K392">
        <v>2.0999999999999994E-6</v>
      </c>
      <c r="L392">
        <v>1.0330578512396693</v>
      </c>
      <c r="M392">
        <v>8.9488082600748948E-5</v>
      </c>
      <c r="N392">
        <v>-2.5000000000000019E-6</v>
      </c>
    </row>
    <row r="393" spans="1:14" x14ac:dyDescent="0.25">
      <c r="A393" t="s">
        <v>31</v>
      </c>
      <c r="B393">
        <v>120</v>
      </c>
      <c r="C393" t="s">
        <v>70</v>
      </c>
      <c r="D393">
        <v>11</v>
      </c>
      <c r="E393">
        <v>150</v>
      </c>
      <c r="F393" t="s">
        <v>10</v>
      </c>
      <c r="G393">
        <v>1.2870000000000001E-2</v>
      </c>
      <c r="H393">
        <v>2158</v>
      </c>
      <c r="I393">
        <v>1.6047751199999998E-2</v>
      </c>
      <c r="J393">
        <v>2.1580000000000002E-3</v>
      </c>
      <c r="K393">
        <v>1.4025000000000002E-5</v>
      </c>
      <c r="L393">
        <v>1.1655011655011653</v>
      </c>
      <c r="M393">
        <v>6.7427467366205365E-4</v>
      </c>
      <c r="N393">
        <v>8.8750000000000124E-6</v>
      </c>
    </row>
    <row r="394" spans="1:14" x14ac:dyDescent="0.25">
      <c r="A394" t="s">
        <v>31</v>
      </c>
      <c r="B394">
        <v>120</v>
      </c>
      <c r="C394" t="s">
        <v>66</v>
      </c>
      <c r="D394">
        <v>13</v>
      </c>
      <c r="E394">
        <v>15</v>
      </c>
      <c r="F394" t="s">
        <v>10</v>
      </c>
      <c r="G394">
        <v>1.13875E-2</v>
      </c>
      <c r="H394">
        <v>1304</v>
      </c>
      <c r="I394">
        <v>9.6970655999999988E-3</v>
      </c>
      <c r="J394">
        <v>1.304E-3</v>
      </c>
      <c r="K394">
        <v>6.4999999999999996E-6</v>
      </c>
      <c r="L394">
        <v>1.3172338090010975</v>
      </c>
      <c r="M394">
        <v>3.5318112951162771E-4</v>
      </c>
      <c r="N394">
        <v>-4.3750000000000022E-6</v>
      </c>
    </row>
    <row r="395" spans="1:14" x14ac:dyDescent="0.25">
      <c r="A395" t="s">
        <v>31</v>
      </c>
      <c r="B395">
        <v>120</v>
      </c>
      <c r="C395" t="s">
        <v>65</v>
      </c>
      <c r="D395">
        <v>13</v>
      </c>
      <c r="E395">
        <v>150</v>
      </c>
      <c r="F395" t="s">
        <v>10</v>
      </c>
      <c r="G395">
        <v>1.7704999999999999E-2</v>
      </c>
      <c r="H395">
        <v>2200</v>
      </c>
      <c r="I395">
        <v>1.6360080000000003E-2</v>
      </c>
      <c r="J395">
        <v>2.2000000000000001E-3</v>
      </c>
      <c r="K395">
        <v>1.3925000000000001E-5</v>
      </c>
      <c r="L395">
        <v>0.84721829991527819</v>
      </c>
      <c r="M395">
        <v>4.8664447517187873E-4</v>
      </c>
      <c r="N395">
        <v>2.6041666666666672E-5</v>
      </c>
    </row>
    <row r="396" spans="1:14" x14ac:dyDescent="0.25">
      <c r="A396" t="s">
        <v>31</v>
      </c>
      <c r="B396">
        <v>120</v>
      </c>
      <c r="C396" t="s">
        <v>7</v>
      </c>
      <c r="D396">
        <v>26</v>
      </c>
      <c r="E396">
        <v>15</v>
      </c>
      <c r="F396" t="s">
        <v>10</v>
      </c>
      <c r="G396">
        <v>1.5352500000000003E-2</v>
      </c>
      <c r="H396">
        <v>2040</v>
      </c>
      <c r="I396">
        <v>1.5170256E-2</v>
      </c>
      <c r="J396">
        <v>2.0400000000000001E-3</v>
      </c>
      <c r="K396">
        <v>1.2600000000000001E-5</v>
      </c>
      <c r="L396">
        <v>0.97703957010258891</v>
      </c>
      <c r="M396">
        <v>5.0781317415256474E-4</v>
      </c>
      <c r="N396">
        <v>-1.7083333333333252E-6</v>
      </c>
    </row>
    <row r="397" spans="1:14" x14ac:dyDescent="0.25">
      <c r="A397" t="s">
        <v>31</v>
      </c>
      <c r="B397">
        <v>120</v>
      </c>
      <c r="C397" t="s">
        <v>69</v>
      </c>
      <c r="D397">
        <v>26</v>
      </c>
      <c r="E397">
        <v>150</v>
      </c>
      <c r="F397" t="s">
        <v>10</v>
      </c>
      <c r="G397">
        <v>2.1547500000000001E-2</v>
      </c>
      <c r="H397">
        <v>2200</v>
      </c>
      <c r="I397">
        <v>1.6360080000000003E-2</v>
      </c>
      <c r="J397">
        <v>2.2000000000000001E-3</v>
      </c>
      <c r="K397">
        <v>1.3958333333333335E-5</v>
      </c>
      <c r="L397">
        <v>0.69613644274277753</v>
      </c>
      <c r="M397">
        <v>4.0081983085225441E-4</v>
      </c>
      <c r="N397">
        <v>4.5833333333333451E-6</v>
      </c>
    </row>
    <row r="398" spans="1:14" x14ac:dyDescent="0.25">
      <c r="A398" t="s">
        <v>31</v>
      </c>
      <c r="B398">
        <v>120</v>
      </c>
      <c r="C398" t="s">
        <v>68</v>
      </c>
      <c r="D398">
        <v>34</v>
      </c>
      <c r="E398">
        <v>15</v>
      </c>
      <c r="F398" t="s">
        <v>10</v>
      </c>
      <c r="G398">
        <v>1.10525E-2</v>
      </c>
      <c r="H398">
        <v>1000</v>
      </c>
      <c r="I398">
        <v>7.4364000000000001E-3</v>
      </c>
      <c r="J398">
        <v>1E-3</v>
      </c>
      <c r="K398">
        <v>3.8249999999999998E-6</v>
      </c>
      <c r="L398">
        <v>1.3571590137977834</v>
      </c>
      <c r="M398">
        <v>2.1413292056582749E-4</v>
      </c>
      <c r="N398">
        <v>-5.624999999999997E-6</v>
      </c>
    </row>
    <row r="399" spans="1:14" x14ac:dyDescent="0.25">
      <c r="A399" t="s">
        <v>31</v>
      </c>
      <c r="B399">
        <v>120</v>
      </c>
      <c r="C399" t="s">
        <v>67</v>
      </c>
      <c r="D399">
        <v>34</v>
      </c>
      <c r="E399">
        <v>150</v>
      </c>
      <c r="F399" t="s">
        <v>10</v>
      </c>
      <c r="G399">
        <v>1.0512499999999998E-2</v>
      </c>
      <c r="H399">
        <v>2760</v>
      </c>
      <c r="I399">
        <v>2.0524463999999999E-2</v>
      </c>
      <c r="J399">
        <v>2.7599999999999999E-3</v>
      </c>
      <c r="K399">
        <v>1.8816666666666666E-5</v>
      </c>
      <c r="L399">
        <v>1.4268727705112965</v>
      </c>
      <c r="M399">
        <v>1.1075139551332965E-3</v>
      </c>
      <c r="N399">
        <v>3.375E-5</v>
      </c>
    </row>
    <row r="400" spans="1:14" x14ac:dyDescent="0.25">
      <c r="A400" t="s">
        <v>31</v>
      </c>
      <c r="B400">
        <v>120</v>
      </c>
      <c r="C400" t="s">
        <v>64</v>
      </c>
      <c r="D400">
        <v>52</v>
      </c>
      <c r="E400">
        <v>15</v>
      </c>
      <c r="F400" t="s">
        <v>10</v>
      </c>
      <c r="G400">
        <v>1.0069999999999997E-2</v>
      </c>
      <c r="H400">
        <v>1699</v>
      </c>
      <c r="I400">
        <v>1.26344436E-2</v>
      </c>
      <c r="J400">
        <v>1.699E-3</v>
      </c>
      <c r="K400">
        <v>9.9583333333333326E-6</v>
      </c>
      <c r="L400">
        <v>1.4895729890764651</v>
      </c>
      <c r="M400">
        <v>6.1188486800280422E-4</v>
      </c>
      <c r="N400">
        <v>-5.875000000000003E-6</v>
      </c>
    </row>
    <row r="401" spans="1:14" x14ac:dyDescent="0.25">
      <c r="A401" t="s">
        <v>31</v>
      </c>
      <c r="B401">
        <v>120</v>
      </c>
      <c r="C401" t="s">
        <v>63</v>
      </c>
      <c r="D401">
        <v>52</v>
      </c>
      <c r="E401">
        <v>150</v>
      </c>
      <c r="F401" t="s">
        <v>10</v>
      </c>
      <c r="G401">
        <v>1.5767500000000004E-2</v>
      </c>
      <c r="H401">
        <v>2770</v>
      </c>
      <c r="I401">
        <v>2.0598828E-2</v>
      </c>
      <c r="J401">
        <v>2.7699999999999999E-3</v>
      </c>
      <c r="K401">
        <v>1.8883333333333333E-5</v>
      </c>
      <c r="L401">
        <v>0.95132392579673353</v>
      </c>
      <c r="M401">
        <v>7.4101729494723033E-4</v>
      </c>
      <c r="N401">
        <v>1.3958333333333325E-5</v>
      </c>
    </row>
    <row r="402" spans="1:14" x14ac:dyDescent="0.25">
      <c r="A402" t="s">
        <v>32</v>
      </c>
      <c r="B402">
        <v>144</v>
      </c>
      <c r="C402" t="s">
        <v>71</v>
      </c>
      <c r="D402">
        <v>11</v>
      </c>
      <c r="E402">
        <v>15</v>
      </c>
      <c r="F402" t="s">
        <v>72</v>
      </c>
      <c r="G402">
        <v>1.452E-2</v>
      </c>
      <c r="H402">
        <v>599</v>
      </c>
      <c r="I402">
        <v>4.4544036000000002E-3</v>
      </c>
      <c r="J402">
        <v>5.9900000000000003E-4</v>
      </c>
      <c r="K402">
        <v>-2.8472222222222236E-7</v>
      </c>
      <c r="L402">
        <v>1.0330578512396693</v>
      </c>
      <c r="M402">
        <v>-1.213297416213859E-5</v>
      </c>
      <c r="N402">
        <v>-8.33333333333331E-7</v>
      </c>
    </row>
    <row r="403" spans="1:14" x14ac:dyDescent="0.25">
      <c r="A403" t="s">
        <v>32</v>
      </c>
      <c r="B403">
        <v>144</v>
      </c>
      <c r="C403" t="s">
        <v>70</v>
      </c>
      <c r="D403">
        <v>11</v>
      </c>
      <c r="E403">
        <v>150</v>
      </c>
      <c r="F403" t="s">
        <v>72</v>
      </c>
      <c r="G403">
        <v>1.2870000000000001E-2</v>
      </c>
      <c r="H403">
        <v>870</v>
      </c>
      <c r="I403">
        <v>6.4696679999999996E-3</v>
      </c>
      <c r="J403">
        <v>8.7000000000000001E-4</v>
      </c>
      <c r="K403">
        <v>8.4722222222222253E-7</v>
      </c>
      <c r="L403">
        <v>1.1655011655011653</v>
      </c>
      <c r="M403">
        <v>4.0731585554946802E-5</v>
      </c>
      <c r="N403">
        <v>-5.6250000000000012E-6</v>
      </c>
    </row>
    <row r="404" spans="1:14" x14ac:dyDescent="0.25">
      <c r="A404" t="s">
        <v>32</v>
      </c>
      <c r="B404">
        <v>144</v>
      </c>
      <c r="C404" t="s">
        <v>66</v>
      </c>
      <c r="D404">
        <v>13</v>
      </c>
      <c r="E404">
        <v>15</v>
      </c>
      <c r="F404" t="s">
        <v>72</v>
      </c>
      <c r="G404">
        <v>1.13875E-2</v>
      </c>
      <c r="H404">
        <v>635</v>
      </c>
      <c r="I404">
        <v>4.7221139999999995E-3</v>
      </c>
      <c r="J404">
        <v>6.3500000000000004E-4</v>
      </c>
      <c r="K404">
        <v>-7.6388888888888485E-8</v>
      </c>
      <c r="L404">
        <v>1.3172338090010975</v>
      </c>
      <c r="M404">
        <v>-4.1506329322947481E-6</v>
      </c>
      <c r="N404">
        <v>-1.8750000000000005E-6</v>
      </c>
    </row>
    <row r="405" spans="1:14" x14ac:dyDescent="0.25">
      <c r="A405" t="s">
        <v>32</v>
      </c>
      <c r="B405">
        <v>144</v>
      </c>
      <c r="C405" t="s">
        <v>65</v>
      </c>
      <c r="D405">
        <v>13</v>
      </c>
      <c r="E405">
        <v>150</v>
      </c>
      <c r="F405" t="s">
        <v>72</v>
      </c>
      <c r="G405">
        <v>1.7704999999999999E-2</v>
      </c>
      <c r="H405">
        <v>950</v>
      </c>
      <c r="I405">
        <v>7.06458E-3</v>
      </c>
      <c r="J405">
        <v>9.5E-4</v>
      </c>
      <c r="K405">
        <v>1.4583333333333335E-6</v>
      </c>
      <c r="L405">
        <v>0.84721829991527819</v>
      </c>
      <c r="M405">
        <v>5.0965160475810162E-5</v>
      </c>
      <c r="N405">
        <v>-2.9999999999999963E-6</v>
      </c>
    </row>
    <row r="406" spans="1:14" x14ac:dyDescent="0.25">
      <c r="A406" t="s">
        <v>32</v>
      </c>
      <c r="B406">
        <v>144</v>
      </c>
      <c r="C406" t="s">
        <v>7</v>
      </c>
      <c r="D406">
        <v>26</v>
      </c>
      <c r="E406">
        <v>15</v>
      </c>
      <c r="F406" t="s">
        <v>72</v>
      </c>
      <c r="G406">
        <v>1.5352500000000003E-2</v>
      </c>
      <c r="H406">
        <v>603</v>
      </c>
      <c r="I406">
        <v>4.4841491999999998E-3</v>
      </c>
      <c r="J406">
        <v>6.0300000000000002E-4</v>
      </c>
      <c r="K406">
        <v>-1.3888888888888851E-7</v>
      </c>
      <c r="L406">
        <v>0.97703957010258891</v>
      </c>
      <c r="M406">
        <v>-5.597587898507091E-6</v>
      </c>
      <c r="N406">
        <v>-2.8749999999999975E-6</v>
      </c>
    </row>
    <row r="407" spans="1:14" x14ac:dyDescent="0.25">
      <c r="A407" t="s">
        <v>32</v>
      </c>
      <c r="B407">
        <v>144</v>
      </c>
      <c r="C407" t="s">
        <v>69</v>
      </c>
      <c r="D407">
        <v>26</v>
      </c>
      <c r="E407">
        <v>150</v>
      </c>
      <c r="F407" t="s">
        <v>72</v>
      </c>
      <c r="G407">
        <v>2.1547500000000001E-2</v>
      </c>
      <c r="H407">
        <v>1687</v>
      </c>
      <c r="I407">
        <v>1.25452068E-2</v>
      </c>
      <c r="J407">
        <v>1.6869999999999999E-3</v>
      </c>
      <c r="K407">
        <v>6.7361111111111103E-6</v>
      </c>
      <c r="L407">
        <v>0.69613644274277753</v>
      </c>
      <c r="M407">
        <v>1.9343046563516752E-4</v>
      </c>
      <c r="N407">
        <v>4.2791666666666666E-5</v>
      </c>
    </row>
    <row r="408" spans="1:14" x14ac:dyDescent="0.25">
      <c r="A408" t="s">
        <v>32</v>
      </c>
      <c r="B408">
        <v>144</v>
      </c>
      <c r="C408" t="s">
        <v>68</v>
      </c>
      <c r="D408">
        <v>34</v>
      </c>
      <c r="E408">
        <v>15</v>
      </c>
      <c r="F408" t="s">
        <v>72</v>
      </c>
      <c r="G408">
        <v>1.10525E-2</v>
      </c>
      <c r="H408">
        <v>662</v>
      </c>
      <c r="I408">
        <v>4.9228967999999998E-3</v>
      </c>
      <c r="J408">
        <v>6.6200000000000005E-4</v>
      </c>
      <c r="K408">
        <v>-2.2222222222222161E-7</v>
      </c>
      <c r="L408">
        <v>1.3571590137977834</v>
      </c>
      <c r="M408">
        <v>-1.2440547309561476E-5</v>
      </c>
      <c r="N408">
        <v>2.5000000000000158E-7</v>
      </c>
    </row>
    <row r="409" spans="1:14" x14ac:dyDescent="0.25">
      <c r="A409" t="s">
        <v>32</v>
      </c>
      <c r="B409">
        <v>144</v>
      </c>
      <c r="C409" t="s">
        <v>67</v>
      </c>
      <c r="D409">
        <v>34</v>
      </c>
      <c r="E409">
        <v>150</v>
      </c>
      <c r="F409" t="s">
        <v>72</v>
      </c>
      <c r="G409">
        <v>1.0512499999999998E-2</v>
      </c>
      <c r="H409">
        <v>622</v>
      </c>
      <c r="I409">
        <v>4.6254408E-3</v>
      </c>
      <c r="J409">
        <v>6.2200000000000005E-4</v>
      </c>
      <c r="K409">
        <v>-4.2361111111111084E-7</v>
      </c>
      <c r="L409">
        <v>1.4268727705112965</v>
      </c>
      <c r="M409">
        <v>-2.4932961050756959E-5</v>
      </c>
      <c r="N409">
        <v>-5.7916666666666632E-6</v>
      </c>
    </row>
    <row r="410" spans="1:14" x14ac:dyDescent="0.25">
      <c r="A410" t="s">
        <v>32</v>
      </c>
      <c r="B410">
        <v>144</v>
      </c>
      <c r="C410" t="s">
        <v>64</v>
      </c>
      <c r="D410">
        <v>52</v>
      </c>
      <c r="E410">
        <v>15</v>
      </c>
      <c r="F410" t="s">
        <v>72</v>
      </c>
      <c r="G410">
        <v>1.0069999999999997E-2</v>
      </c>
      <c r="H410">
        <v>615</v>
      </c>
      <c r="I410">
        <v>4.5733860000000005E-3</v>
      </c>
      <c r="J410">
        <v>6.1499999999999999E-4</v>
      </c>
      <c r="K410">
        <v>3.8888888888888858E-7</v>
      </c>
      <c r="L410">
        <v>1.4895729890764651</v>
      </c>
      <c r="M410">
        <v>2.3895085500806841E-5</v>
      </c>
      <c r="N410">
        <v>-1.6249999999999988E-6</v>
      </c>
    </row>
    <row r="411" spans="1:14" x14ac:dyDescent="0.25">
      <c r="A411" t="s">
        <v>32</v>
      </c>
      <c r="B411">
        <v>144</v>
      </c>
      <c r="C411" t="s">
        <v>63</v>
      </c>
      <c r="D411">
        <v>52</v>
      </c>
      <c r="E411">
        <v>150</v>
      </c>
      <c r="F411" t="s">
        <v>72</v>
      </c>
      <c r="G411">
        <v>1.5767500000000004E-2</v>
      </c>
      <c r="H411">
        <v>803</v>
      </c>
      <c r="I411">
        <v>5.9714292000000004E-3</v>
      </c>
      <c r="J411">
        <v>8.03E-4</v>
      </c>
      <c r="K411">
        <v>1.4513888888888888E-6</v>
      </c>
      <c r="L411">
        <v>0.95132392579673353</v>
      </c>
      <c r="M411">
        <v>5.6955212799342132E-5</v>
      </c>
      <c r="N411">
        <v>-4.7083333333333346E-6</v>
      </c>
    </row>
    <row r="412" spans="1:14" x14ac:dyDescent="0.25">
      <c r="A412" t="s">
        <v>32</v>
      </c>
      <c r="B412">
        <v>144</v>
      </c>
      <c r="C412" t="s">
        <v>71</v>
      </c>
      <c r="D412">
        <v>11</v>
      </c>
      <c r="E412">
        <v>15</v>
      </c>
      <c r="F412" t="s">
        <v>74</v>
      </c>
      <c r="G412">
        <v>1.452E-2</v>
      </c>
      <c r="H412">
        <v>609</v>
      </c>
      <c r="I412">
        <v>4.5287675999999997E-3</v>
      </c>
      <c r="J412">
        <v>6.0899999999999995E-4</v>
      </c>
      <c r="K412">
        <v>5.8333333333333318E-7</v>
      </c>
      <c r="L412">
        <v>1.0330578512396693</v>
      </c>
      <c r="M412">
        <v>2.4857800722430265E-5</v>
      </c>
      <c r="N412">
        <v>2.1666666666666653E-6</v>
      </c>
    </row>
    <row r="413" spans="1:14" x14ac:dyDescent="0.25">
      <c r="A413" t="s">
        <v>32</v>
      </c>
      <c r="B413">
        <v>144</v>
      </c>
      <c r="C413" t="s">
        <v>70</v>
      </c>
      <c r="D413">
        <v>11</v>
      </c>
      <c r="E413">
        <v>150</v>
      </c>
      <c r="F413" t="s">
        <v>74</v>
      </c>
      <c r="G413">
        <v>1.2870000000000001E-2</v>
      </c>
      <c r="H413">
        <v>735</v>
      </c>
      <c r="I413">
        <v>5.4657540000000006E-3</v>
      </c>
      <c r="J413">
        <v>7.3499999999999998E-4</v>
      </c>
      <c r="K413">
        <v>1.7638888888888888E-6</v>
      </c>
      <c r="L413">
        <v>1.1655011655011653</v>
      </c>
      <c r="M413">
        <v>8.4801825663577741E-5</v>
      </c>
      <c r="N413">
        <v>7.3749999999999988E-6</v>
      </c>
    </row>
    <row r="414" spans="1:14" x14ac:dyDescent="0.25">
      <c r="A414" t="s">
        <v>32</v>
      </c>
      <c r="B414">
        <v>144</v>
      </c>
      <c r="C414" t="s">
        <v>66</v>
      </c>
      <c r="D414">
        <v>13</v>
      </c>
      <c r="E414">
        <v>15</v>
      </c>
      <c r="F414" t="s">
        <v>74</v>
      </c>
      <c r="G414">
        <v>1.13875E-2</v>
      </c>
      <c r="H414">
        <v>519</v>
      </c>
      <c r="I414">
        <v>3.8594916000000003E-3</v>
      </c>
      <c r="J414">
        <v>5.1900000000000004E-4</v>
      </c>
      <c r="K414">
        <v>-6.9444444444438603E-9</v>
      </c>
      <c r="L414">
        <v>1.3172338090010975</v>
      </c>
      <c r="M414">
        <v>-3.7733026657222011E-7</v>
      </c>
      <c r="N414">
        <v>5.4166666666666632E-7</v>
      </c>
    </row>
    <row r="415" spans="1:14" x14ac:dyDescent="0.25">
      <c r="A415" t="s">
        <v>32</v>
      </c>
      <c r="B415">
        <v>144</v>
      </c>
      <c r="C415" t="s">
        <v>65</v>
      </c>
      <c r="D415">
        <v>13</v>
      </c>
      <c r="E415">
        <v>150</v>
      </c>
      <c r="F415" t="s">
        <v>74</v>
      </c>
      <c r="G415">
        <v>1.7704999999999999E-2</v>
      </c>
      <c r="H415">
        <v>553</v>
      </c>
      <c r="I415">
        <v>4.1123291999999997E-3</v>
      </c>
      <c r="J415">
        <v>5.53E-4</v>
      </c>
      <c r="K415">
        <v>7.638888888888924E-8</v>
      </c>
      <c r="L415">
        <v>0.84721829991527819</v>
      </c>
      <c r="M415">
        <v>2.6696036439710204E-6</v>
      </c>
      <c r="N415">
        <v>4.1666666666667682E-8</v>
      </c>
    </row>
    <row r="416" spans="1:14" x14ac:dyDescent="0.25">
      <c r="A416" t="s">
        <v>32</v>
      </c>
      <c r="B416">
        <v>144</v>
      </c>
      <c r="C416" t="s">
        <v>7</v>
      </c>
      <c r="D416">
        <v>26</v>
      </c>
      <c r="E416">
        <v>15</v>
      </c>
      <c r="F416" t="s">
        <v>74</v>
      </c>
      <c r="G416">
        <v>1.5352500000000003E-2</v>
      </c>
      <c r="H416">
        <v>634</v>
      </c>
      <c r="I416">
        <v>4.7146776000000007E-3</v>
      </c>
      <c r="J416">
        <v>6.3400000000000001E-4</v>
      </c>
      <c r="K416">
        <v>9.3750000000000024E-7</v>
      </c>
      <c r="L416">
        <v>0.97703957010258891</v>
      </c>
      <c r="M416">
        <v>3.7783718314922972E-5</v>
      </c>
      <c r="N416">
        <v>2.5000000000000019E-6</v>
      </c>
    </row>
    <row r="417" spans="1:14" x14ac:dyDescent="0.25">
      <c r="A417" t="s">
        <v>32</v>
      </c>
      <c r="B417">
        <v>144</v>
      </c>
      <c r="C417" t="s">
        <v>69</v>
      </c>
      <c r="D417">
        <v>26</v>
      </c>
      <c r="E417">
        <v>150</v>
      </c>
      <c r="F417" t="s">
        <v>74</v>
      </c>
      <c r="G417">
        <v>2.1547500000000001E-2</v>
      </c>
      <c r="H417">
        <v>631</v>
      </c>
      <c r="I417">
        <v>4.6923683999999998E-3</v>
      </c>
      <c r="J417">
        <v>6.3100000000000005E-4</v>
      </c>
      <c r="K417">
        <v>1.0000000000000002E-6</v>
      </c>
      <c r="L417">
        <v>0.69613644274277753</v>
      </c>
      <c r="M417">
        <v>2.8715450568519722E-5</v>
      </c>
      <c r="N417">
        <v>6.2500000000000164E-7</v>
      </c>
    </row>
    <row r="418" spans="1:14" x14ac:dyDescent="0.25">
      <c r="A418" t="s">
        <v>32</v>
      </c>
      <c r="B418">
        <v>144</v>
      </c>
      <c r="C418" t="s">
        <v>68</v>
      </c>
      <c r="D418">
        <v>34</v>
      </c>
      <c r="E418">
        <v>15</v>
      </c>
      <c r="F418" t="s">
        <v>74</v>
      </c>
      <c r="G418">
        <v>1.10525E-2</v>
      </c>
      <c r="H418">
        <v>560</v>
      </c>
      <c r="I418">
        <v>4.1643840000000001E-3</v>
      </c>
      <c r="J418">
        <v>5.5999999999999995E-4</v>
      </c>
      <c r="K418">
        <v>3.1944444444444394E-7</v>
      </c>
      <c r="L418">
        <v>1.3571590137977834</v>
      </c>
      <c r="M418">
        <v>1.7883286757494643E-5</v>
      </c>
      <c r="N418">
        <v>1.7499999999999974E-6</v>
      </c>
    </row>
    <row r="419" spans="1:14" x14ac:dyDescent="0.25">
      <c r="A419" t="s">
        <v>32</v>
      </c>
      <c r="B419">
        <v>144</v>
      </c>
      <c r="C419" t="s">
        <v>67</v>
      </c>
      <c r="D419">
        <v>34</v>
      </c>
      <c r="E419">
        <v>150</v>
      </c>
      <c r="F419" t="s">
        <v>74</v>
      </c>
      <c r="G419">
        <v>1.0512499999999998E-2</v>
      </c>
      <c r="H419">
        <v>593</v>
      </c>
      <c r="I419">
        <v>4.4097852000000003E-3</v>
      </c>
      <c r="J419">
        <v>5.9299999999999999E-4</v>
      </c>
      <c r="K419">
        <v>6.1805555555555556E-7</v>
      </c>
      <c r="L419">
        <v>1.4268727705112965</v>
      </c>
      <c r="M419">
        <v>3.6377598910120832E-5</v>
      </c>
      <c r="N419">
        <v>1.208333333333331E-6</v>
      </c>
    </row>
    <row r="420" spans="1:14" x14ac:dyDescent="0.25">
      <c r="A420" t="s">
        <v>32</v>
      </c>
      <c r="B420">
        <v>144</v>
      </c>
      <c r="C420" t="s">
        <v>64</v>
      </c>
      <c r="D420">
        <v>52</v>
      </c>
      <c r="E420">
        <v>15</v>
      </c>
      <c r="F420" t="s">
        <v>74</v>
      </c>
      <c r="G420">
        <v>1.0069999999999997E-2</v>
      </c>
      <c r="H420">
        <v>533</v>
      </c>
      <c r="I420">
        <v>3.9636012000000007E-3</v>
      </c>
      <c r="J420">
        <v>5.3300000000000005E-4</v>
      </c>
      <c r="K420">
        <v>5.6944444444444472E-7</v>
      </c>
      <c r="L420">
        <v>1.4895729890764651</v>
      </c>
      <c r="M420">
        <v>3.4989232340467205E-5</v>
      </c>
      <c r="N420">
        <v>-4.5833333333333094E-7</v>
      </c>
    </row>
    <row r="421" spans="1:14" x14ac:dyDescent="0.25">
      <c r="A421" t="s">
        <v>32</v>
      </c>
      <c r="B421">
        <v>144</v>
      </c>
      <c r="C421" t="s">
        <v>63</v>
      </c>
      <c r="D421">
        <v>52</v>
      </c>
      <c r="E421">
        <v>150</v>
      </c>
      <c r="F421" t="s">
        <v>74</v>
      </c>
      <c r="G421">
        <v>1.5767500000000004E-2</v>
      </c>
      <c r="H421">
        <v>575</v>
      </c>
      <c r="I421">
        <v>4.2759299999999998E-3</v>
      </c>
      <c r="J421">
        <v>5.7499999999999999E-4</v>
      </c>
      <c r="K421">
        <v>4.5833333333333316E-7</v>
      </c>
      <c r="L421">
        <v>0.95132392579673353</v>
      </c>
      <c r="M421">
        <v>1.7985856673476458E-5</v>
      </c>
      <c r="N421">
        <v>1.7083333333333343E-6</v>
      </c>
    </row>
    <row r="422" spans="1:14" x14ac:dyDescent="0.25">
      <c r="A422" t="s">
        <v>32</v>
      </c>
      <c r="B422">
        <v>144</v>
      </c>
      <c r="C422" t="s">
        <v>71</v>
      </c>
      <c r="D422">
        <v>11</v>
      </c>
      <c r="E422">
        <v>15</v>
      </c>
      <c r="F422" t="s">
        <v>92</v>
      </c>
      <c r="G422">
        <v>1.452E-2</v>
      </c>
      <c r="H422">
        <v>620</v>
      </c>
      <c r="I422">
        <v>4.6105679999999998E-3</v>
      </c>
      <c r="J422">
        <v>6.2E-4</v>
      </c>
      <c r="K422">
        <v>4.9305555555555548E-7</v>
      </c>
      <c r="L422">
        <v>1.0330578512396693</v>
      </c>
      <c r="M422">
        <v>2.1010760134435106E-5</v>
      </c>
      <c r="N422">
        <v>-4.1666666666666778E-7</v>
      </c>
    </row>
    <row r="423" spans="1:14" x14ac:dyDescent="0.25">
      <c r="A423" t="s">
        <v>32</v>
      </c>
      <c r="B423">
        <v>144</v>
      </c>
      <c r="C423" t="s">
        <v>70</v>
      </c>
      <c r="D423">
        <v>11</v>
      </c>
      <c r="E423">
        <v>150</v>
      </c>
      <c r="F423" t="s">
        <v>92</v>
      </c>
      <c r="G423">
        <v>1.2870000000000001E-2</v>
      </c>
      <c r="H423">
        <v>1155</v>
      </c>
      <c r="I423">
        <v>8.5890420000000016E-3</v>
      </c>
      <c r="J423">
        <v>1.155E-3</v>
      </c>
      <c r="K423">
        <v>4.3263888888888884E-6</v>
      </c>
      <c r="L423">
        <v>1.1655011655011653</v>
      </c>
      <c r="M423">
        <v>2.0799817869452333E-4</v>
      </c>
      <c r="N423">
        <v>9.5833333333333319E-6</v>
      </c>
    </row>
    <row r="424" spans="1:14" x14ac:dyDescent="0.25">
      <c r="A424" t="s">
        <v>32</v>
      </c>
      <c r="B424">
        <v>144</v>
      </c>
      <c r="C424" t="s">
        <v>66</v>
      </c>
      <c r="D424">
        <v>13</v>
      </c>
      <c r="E424">
        <v>15</v>
      </c>
      <c r="F424" t="s">
        <v>92</v>
      </c>
      <c r="G424">
        <v>1.13875E-2</v>
      </c>
      <c r="H424">
        <v>654</v>
      </c>
      <c r="I424">
        <v>4.8634055999999997E-3</v>
      </c>
      <c r="J424">
        <v>6.5399999999999996E-4</v>
      </c>
      <c r="K424">
        <v>6.2499999999999942E-7</v>
      </c>
      <c r="L424">
        <v>1.3172338090010975</v>
      </c>
      <c r="M424">
        <v>3.3959723991502632E-5</v>
      </c>
      <c r="N424">
        <v>5.4166666666666632E-7</v>
      </c>
    </row>
    <row r="425" spans="1:14" x14ac:dyDescent="0.25">
      <c r="A425" t="s">
        <v>32</v>
      </c>
      <c r="B425">
        <v>144</v>
      </c>
      <c r="C425" t="s">
        <v>65</v>
      </c>
      <c r="D425">
        <v>13</v>
      </c>
      <c r="E425">
        <v>150</v>
      </c>
      <c r="F425" t="s">
        <v>92</v>
      </c>
      <c r="G425">
        <v>1.7704999999999999E-2</v>
      </c>
      <c r="H425">
        <v>974</v>
      </c>
      <c r="I425">
        <v>7.2430535999999995E-3</v>
      </c>
      <c r="J425">
        <v>9.7400000000000004E-4</v>
      </c>
      <c r="K425">
        <v>2.847222222222222E-6</v>
      </c>
      <c r="L425">
        <v>0.84721829991527819</v>
      </c>
      <c r="M425">
        <v>9.9503408548010295E-5</v>
      </c>
      <c r="N425">
        <v>-5.2500000000000014E-6</v>
      </c>
    </row>
    <row r="426" spans="1:14" x14ac:dyDescent="0.25">
      <c r="A426" t="s">
        <v>32</v>
      </c>
      <c r="B426">
        <v>144</v>
      </c>
      <c r="C426" t="s">
        <v>7</v>
      </c>
      <c r="D426">
        <v>26</v>
      </c>
      <c r="E426">
        <v>15</v>
      </c>
      <c r="F426" t="s">
        <v>92</v>
      </c>
      <c r="G426">
        <v>1.5352500000000003E-2</v>
      </c>
      <c r="H426">
        <v>661</v>
      </c>
      <c r="I426">
        <v>4.9154604000000001E-3</v>
      </c>
      <c r="J426">
        <v>6.6100000000000002E-4</v>
      </c>
      <c r="K426">
        <v>7.5000000000000012E-7</v>
      </c>
      <c r="L426">
        <v>0.97703957010258891</v>
      </c>
      <c r="M426">
        <v>3.0226974651938375E-5</v>
      </c>
      <c r="N426">
        <v>1.9999999999999991E-6</v>
      </c>
    </row>
    <row r="427" spans="1:14" x14ac:dyDescent="0.25">
      <c r="A427" t="s">
        <v>32</v>
      </c>
      <c r="B427">
        <v>144</v>
      </c>
      <c r="C427" t="s">
        <v>69</v>
      </c>
      <c r="D427">
        <v>26</v>
      </c>
      <c r="E427">
        <v>150</v>
      </c>
      <c r="F427" t="s">
        <v>92</v>
      </c>
      <c r="G427">
        <v>2.1547500000000001E-2</v>
      </c>
      <c r="H427">
        <v>1008</v>
      </c>
      <c r="I427">
        <v>7.4958911999999994E-3</v>
      </c>
      <c r="J427">
        <v>1.008E-3</v>
      </c>
      <c r="K427">
        <v>3.2222222222222222E-6</v>
      </c>
      <c r="L427">
        <v>0.69613644274277753</v>
      </c>
      <c r="M427">
        <v>9.2527562943007981E-5</v>
      </c>
      <c r="N427">
        <v>1.6291666666666665E-5</v>
      </c>
    </row>
    <row r="428" spans="1:14" x14ac:dyDescent="0.25">
      <c r="A428" t="s">
        <v>32</v>
      </c>
      <c r="B428">
        <v>144</v>
      </c>
      <c r="C428" t="s">
        <v>68</v>
      </c>
      <c r="D428">
        <v>34</v>
      </c>
      <c r="E428">
        <v>15</v>
      </c>
      <c r="F428" t="s">
        <v>92</v>
      </c>
      <c r="G428">
        <v>1.10525E-2</v>
      </c>
      <c r="H428">
        <v>598</v>
      </c>
      <c r="I428">
        <v>4.4469671999999997E-3</v>
      </c>
      <c r="J428">
        <v>5.9800000000000001E-4</v>
      </c>
      <c r="K428">
        <v>1.8055555555555543E-7</v>
      </c>
      <c r="L428">
        <v>1.3571590137977834</v>
      </c>
      <c r="M428">
        <v>1.0107944689018721E-5</v>
      </c>
      <c r="N428">
        <v>-1.2916666666666664E-6</v>
      </c>
    </row>
    <row r="429" spans="1:14" x14ac:dyDescent="0.25">
      <c r="A429" t="s">
        <v>32</v>
      </c>
      <c r="B429">
        <v>144</v>
      </c>
      <c r="C429" t="s">
        <v>67</v>
      </c>
      <c r="D429">
        <v>34</v>
      </c>
      <c r="E429">
        <v>150</v>
      </c>
      <c r="F429" t="s">
        <v>92</v>
      </c>
      <c r="G429">
        <v>1.0512499999999998E-2</v>
      </c>
      <c r="H429">
        <v>613</v>
      </c>
      <c r="I429">
        <v>4.5585132000000002E-3</v>
      </c>
      <c r="J429">
        <v>6.1300000000000005E-4</v>
      </c>
      <c r="K429">
        <v>-6.9444444444443871E-8</v>
      </c>
      <c r="L429">
        <v>1.4268727705112965</v>
      </c>
      <c r="M429">
        <v>-4.0873706640584863E-6</v>
      </c>
      <c r="N429">
        <v>1.333333333333334E-6</v>
      </c>
    </row>
    <row r="430" spans="1:14" x14ac:dyDescent="0.25">
      <c r="A430" t="s">
        <v>32</v>
      </c>
      <c r="B430">
        <v>144</v>
      </c>
      <c r="C430" t="s">
        <v>64</v>
      </c>
      <c r="D430">
        <v>52</v>
      </c>
      <c r="E430">
        <v>15</v>
      </c>
      <c r="F430" t="s">
        <v>92</v>
      </c>
      <c r="G430">
        <v>1.0069999999999997E-2</v>
      </c>
      <c r="H430">
        <v>608</v>
      </c>
      <c r="I430">
        <v>4.5213312E-3</v>
      </c>
      <c r="J430">
        <v>6.0800000000000003E-4</v>
      </c>
      <c r="K430">
        <v>4.444444444444447E-7</v>
      </c>
      <c r="L430">
        <v>1.4895729890764651</v>
      </c>
      <c r="M430">
        <v>2.7308669143779286E-5</v>
      </c>
      <c r="N430">
        <v>-1.8333333333333327E-6</v>
      </c>
    </row>
    <row r="431" spans="1:14" x14ac:dyDescent="0.25">
      <c r="A431" t="s">
        <v>32</v>
      </c>
      <c r="B431">
        <v>144</v>
      </c>
      <c r="C431" t="s">
        <v>63</v>
      </c>
      <c r="D431">
        <v>52</v>
      </c>
      <c r="E431">
        <v>150</v>
      </c>
      <c r="F431" t="s">
        <v>92</v>
      </c>
      <c r="G431">
        <v>1.5767500000000004E-2</v>
      </c>
      <c r="H431">
        <v>744</v>
      </c>
      <c r="I431">
        <v>5.5326815999999996E-3</v>
      </c>
      <c r="J431">
        <v>7.4399999999999998E-4</v>
      </c>
      <c r="K431">
        <v>1.5763888888888889E-6</v>
      </c>
      <c r="L431">
        <v>0.95132392579673353</v>
      </c>
      <c r="M431">
        <v>6.1860446437562991E-5</v>
      </c>
      <c r="N431">
        <v>-7.8750000000000017E-6</v>
      </c>
    </row>
    <row r="432" spans="1:14" x14ac:dyDescent="0.25">
      <c r="A432" t="s">
        <v>32</v>
      </c>
      <c r="B432">
        <v>144</v>
      </c>
      <c r="C432" t="s">
        <v>71</v>
      </c>
      <c r="D432">
        <v>11</v>
      </c>
      <c r="E432">
        <v>15</v>
      </c>
      <c r="F432" t="s">
        <v>10</v>
      </c>
      <c r="G432">
        <v>1.452E-2</v>
      </c>
      <c r="H432">
        <v>669</v>
      </c>
      <c r="I432">
        <v>4.9749516000000002E-3</v>
      </c>
      <c r="J432">
        <v>6.69E-4</v>
      </c>
      <c r="K432">
        <v>1.111111111111111E-6</v>
      </c>
      <c r="L432">
        <v>1.0330578512396693</v>
      </c>
      <c r="M432">
        <v>4.7348191852248133E-5</v>
      </c>
      <c r="N432">
        <v>-3.8333333333333319E-6</v>
      </c>
    </row>
    <row r="433" spans="1:14" x14ac:dyDescent="0.25">
      <c r="A433" t="s">
        <v>32</v>
      </c>
      <c r="B433">
        <v>144</v>
      </c>
      <c r="C433" t="s">
        <v>70</v>
      </c>
      <c r="D433">
        <v>11</v>
      </c>
      <c r="E433">
        <v>150</v>
      </c>
      <c r="F433" t="s">
        <v>10</v>
      </c>
      <c r="G433">
        <v>1.2870000000000001E-2</v>
      </c>
      <c r="H433">
        <v>1963</v>
      </c>
      <c r="I433">
        <v>1.45976532E-2</v>
      </c>
      <c r="J433">
        <v>1.9629999999999999E-3</v>
      </c>
      <c r="K433">
        <v>1.0333333333333333E-5</v>
      </c>
      <c r="L433">
        <v>1.1655011655011653</v>
      </c>
      <c r="M433">
        <v>4.967917975882035E-4</v>
      </c>
      <c r="N433">
        <v>-8.1250000000000128E-6</v>
      </c>
    </row>
    <row r="434" spans="1:14" x14ac:dyDescent="0.25">
      <c r="A434" t="s">
        <v>32</v>
      </c>
      <c r="B434">
        <v>144</v>
      </c>
      <c r="C434" t="s">
        <v>66</v>
      </c>
      <c r="D434">
        <v>13</v>
      </c>
      <c r="E434">
        <v>15</v>
      </c>
      <c r="F434" t="s">
        <v>10</v>
      </c>
      <c r="G434">
        <v>1.13875E-2</v>
      </c>
      <c r="H434">
        <v>990</v>
      </c>
      <c r="I434">
        <v>7.3620359999999998E-3</v>
      </c>
      <c r="J434">
        <v>9.8999999999999999E-4</v>
      </c>
      <c r="K434">
        <v>3.2361111111111108E-6</v>
      </c>
      <c r="L434">
        <v>1.3172338090010975</v>
      </c>
      <c r="M434">
        <v>1.7583590422266934E-4</v>
      </c>
      <c r="N434">
        <v>-1.3083333333333336E-5</v>
      </c>
    </row>
    <row r="435" spans="1:14" x14ac:dyDescent="0.25">
      <c r="A435" t="s">
        <v>32</v>
      </c>
      <c r="B435">
        <v>144</v>
      </c>
      <c r="C435" t="s">
        <v>65</v>
      </c>
      <c r="D435">
        <v>13</v>
      </c>
      <c r="E435">
        <v>150</v>
      </c>
      <c r="F435" t="s">
        <v>10</v>
      </c>
      <c r="G435">
        <v>1.7704999999999999E-2</v>
      </c>
      <c r="H435">
        <v>1610</v>
      </c>
      <c r="I435">
        <v>1.1972604000000001E-2</v>
      </c>
      <c r="J435">
        <v>1.6100000000000001E-3</v>
      </c>
      <c r="K435">
        <v>7.5069444444444457E-6</v>
      </c>
      <c r="L435">
        <v>0.84721829991527819</v>
      </c>
      <c r="M435">
        <v>2.6234923083024185E-4</v>
      </c>
      <c r="N435">
        <v>-2.4583333333333336E-5</v>
      </c>
    </row>
    <row r="436" spans="1:14" x14ac:dyDescent="0.25">
      <c r="A436" t="s">
        <v>32</v>
      </c>
      <c r="B436">
        <v>144</v>
      </c>
      <c r="C436" t="s">
        <v>7</v>
      </c>
      <c r="D436">
        <v>26</v>
      </c>
      <c r="E436">
        <v>15</v>
      </c>
      <c r="F436" t="s">
        <v>10</v>
      </c>
      <c r="G436">
        <v>1.5352500000000003E-2</v>
      </c>
      <c r="H436">
        <v>1880</v>
      </c>
      <c r="I436">
        <v>1.3980431999999999E-2</v>
      </c>
      <c r="J436">
        <v>1.8799999999999999E-3</v>
      </c>
      <c r="K436">
        <v>9.3888888888888886E-6</v>
      </c>
      <c r="L436">
        <v>0.97703957010258891</v>
      </c>
      <c r="M436">
        <v>3.7839694193908036E-4</v>
      </c>
      <c r="N436">
        <v>-6.6666666666666751E-6</v>
      </c>
    </row>
    <row r="437" spans="1:14" x14ac:dyDescent="0.25">
      <c r="A437" t="s">
        <v>32</v>
      </c>
      <c r="B437">
        <v>144</v>
      </c>
      <c r="C437" t="s">
        <v>69</v>
      </c>
      <c r="D437">
        <v>26</v>
      </c>
      <c r="E437">
        <v>150</v>
      </c>
      <c r="F437" t="s">
        <v>10</v>
      </c>
      <c r="G437">
        <v>2.1547500000000001E-2</v>
      </c>
      <c r="H437">
        <v>1960</v>
      </c>
      <c r="I437">
        <v>1.4575344E-2</v>
      </c>
      <c r="J437">
        <v>1.9599999999999999E-3</v>
      </c>
      <c r="K437">
        <v>9.9652777777777781E-6</v>
      </c>
      <c r="L437">
        <v>0.69613644274277753</v>
      </c>
      <c r="M437">
        <v>2.8615744142934581E-4</v>
      </c>
      <c r="N437">
        <v>-1.0000000000000008E-5</v>
      </c>
    </row>
    <row r="438" spans="1:14" x14ac:dyDescent="0.25">
      <c r="A438" t="s">
        <v>32</v>
      </c>
      <c r="B438">
        <v>144</v>
      </c>
      <c r="C438" t="s">
        <v>68</v>
      </c>
      <c r="D438">
        <v>34</v>
      </c>
      <c r="E438">
        <v>15</v>
      </c>
      <c r="F438" t="s">
        <v>10</v>
      </c>
      <c r="G438">
        <v>1.10525E-2</v>
      </c>
      <c r="H438">
        <v>848</v>
      </c>
      <c r="I438">
        <v>6.3060672000000012E-3</v>
      </c>
      <c r="J438">
        <v>8.4800000000000001E-4</v>
      </c>
      <c r="K438">
        <v>2.1319444444444443E-6</v>
      </c>
      <c r="L438">
        <v>1.3571590137977834</v>
      </c>
      <c r="M438">
        <v>1.1935150075110573E-4</v>
      </c>
      <c r="N438">
        <v>-6.3333333333333334E-6</v>
      </c>
    </row>
    <row r="439" spans="1:14" x14ac:dyDescent="0.25">
      <c r="A439" t="s">
        <v>32</v>
      </c>
      <c r="B439">
        <v>144</v>
      </c>
      <c r="C439" t="s">
        <v>67</v>
      </c>
      <c r="D439">
        <v>34</v>
      </c>
      <c r="E439">
        <v>150</v>
      </c>
      <c r="F439" t="s">
        <v>10</v>
      </c>
      <c r="G439">
        <v>1.0512499999999998E-2</v>
      </c>
      <c r="H439">
        <v>2172</v>
      </c>
      <c r="I439">
        <v>1.6151860799999997E-2</v>
      </c>
      <c r="J439">
        <v>2.1719999999999999E-3</v>
      </c>
      <c r="K439">
        <v>1.1597222222222223E-5</v>
      </c>
      <c r="L439">
        <v>1.4268727705112965</v>
      </c>
      <c r="M439">
        <v>6.8259090089777289E-4</v>
      </c>
      <c r="N439">
        <v>-2.4499999999999999E-5</v>
      </c>
    </row>
    <row r="440" spans="1:14" x14ac:dyDescent="0.25">
      <c r="A440" t="s">
        <v>32</v>
      </c>
      <c r="B440">
        <v>144</v>
      </c>
      <c r="C440" t="s">
        <v>64</v>
      </c>
      <c r="D440">
        <v>52</v>
      </c>
      <c r="E440">
        <v>15</v>
      </c>
      <c r="F440" t="s">
        <v>10</v>
      </c>
      <c r="G440">
        <v>1.0069999999999997E-2</v>
      </c>
      <c r="H440">
        <v>1512</v>
      </c>
      <c r="I440">
        <v>1.12438368E-2</v>
      </c>
      <c r="J440">
        <v>1.5120000000000001E-3</v>
      </c>
      <c r="K440">
        <v>7.0000000000000016E-6</v>
      </c>
      <c r="L440">
        <v>1.4895729890764651</v>
      </c>
      <c r="M440">
        <v>4.3011153901452361E-4</v>
      </c>
      <c r="N440">
        <v>-7.7916666666666618E-6</v>
      </c>
    </row>
    <row r="441" spans="1:14" x14ac:dyDescent="0.25">
      <c r="A441" t="s">
        <v>32</v>
      </c>
      <c r="B441">
        <v>144</v>
      </c>
      <c r="C441" t="s">
        <v>63</v>
      </c>
      <c r="D441">
        <v>52</v>
      </c>
      <c r="E441">
        <v>150</v>
      </c>
      <c r="F441" t="s">
        <v>10</v>
      </c>
      <c r="G441">
        <v>1.5767500000000004E-2</v>
      </c>
      <c r="H441">
        <v>2280</v>
      </c>
      <c r="I441">
        <v>1.6954992000000002E-2</v>
      </c>
      <c r="J441">
        <v>2.2799999999999999E-3</v>
      </c>
      <c r="K441">
        <v>1.2333333333333333E-5</v>
      </c>
      <c r="L441">
        <v>0.95132392579673353</v>
      </c>
      <c r="M441">
        <v>4.8398305230445754E-4</v>
      </c>
      <c r="N441">
        <v>-2.0416666666666667E-5</v>
      </c>
    </row>
    <row r="442" spans="1:14" x14ac:dyDescent="0.25">
      <c r="A442" t="s">
        <v>33</v>
      </c>
      <c r="B442">
        <v>171</v>
      </c>
      <c r="C442" t="s">
        <v>71</v>
      </c>
      <c r="D442">
        <v>11</v>
      </c>
      <c r="E442">
        <v>15</v>
      </c>
      <c r="F442" t="s">
        <v>72</v>
      </c>
      <c r="G442">
        <v>1.452E-2</v>
      </c>
      <c r="H442">
        <v>611</v>
      </c>
      <c r="I442">
        <v>4.5436404E-3</v>
      </c>
      <c r="J442">
        <v>6.11E-4</v>
      </c>
      <c r="K442">
        <v>-1.6959064327485412E-7</v>
      </c>
      <c r="L442">
        <v>1.0330578512396693</v>
      </c>
      <c r="M442">
        <v>-7.2268292827115705E-6</v>
      </c>
      <c r="N442">
        <v>4.4444444444444322E-7</v>
      </c>
    </row>
    <row r="443" spans="1:14" x14ac:dyDescent="0.25">
      <c r="A443" t="s">
        <v>33</v>
      </c>
      <c r="B443">
        <v>171</v>
      </c>
      <c r="C443" t="s">
        <v>70</v>
      </c>
      <c r="D443">
        <v>11</v>
      </c>
      <c r="E443">
        <v>150</v>
      </c>
      <c r="F443" t="s">
        <v>72</v>
      </c>
      <c r="G443">
        <v>1.2870000000000001E-2</v>
      </c>
      <c r="H443">
        <v>2354</v>
      </c>
      <c r="I443">
        <v>1.7505285600000003E-2</v>
      </c>
      <c r="J443">
        <v>2.3540000000000002E-3</v>
      </c>
      <c r="K443">
        <v>9.3918128654970779E-6</v>
      </c>
      <c r="L443">
        <v>1.1655011655011653</v>
      </c>
      <c r="M443">
        <v>4.5152667058667511E-4</v>
      </c>
      <c r="N443">
        <v>5.4962962962962964E-5</v>
      </c>
    </row>
    <row r="444" spans="1:14" x14ac:dyDescent="0.25">
      <c r="A444" t="s">
        <v>33</v>
      </c>
      <c r="B444">
        <v>171</v>
      </c>
      <c r="C444" t="s">
        <v>66</v>
      </c>
      <c r="D444">
        <v>13</v>
      </c>
      <c r="E444">
        <v>15</v>
      </c>
      <c r="F444" t="s">
        <v>72</v>
      </c>
      <c r="G444">
        <v>1.13875E-2</v>
      </c>
      <c r="H444">
        <v>708</v>
      </c>
      <c r="I444">
        <v>5.2649711999999994E-3</v>
      </c>
      <c r="J444">
        <v>7.0799999999999997E-4</v>
      </c>
      <c r="K444">
        <v>3.6257309941520461E-7</v>
      </c>
      <c r="L444">
        <v>1.3172338090010975</v>
      </c>
      <c r="M444">
        <v>1.970061181261441E-5</v>
      </c>
      <c r="N444">
        <v>2.703703703703701E-6</v>
      </c>
    </row>
    <row r="445" spans="1:14" x14ac:dyDescent="0.25">
      <c r="A445" t="s">
        <v>33</v>
      </c>
      <c r="B445">
        <v>171</v>
      </c>
      <c r="C445" t="s">
        <v>65</v>
      </c>
      <c r="D445">
        <v>13</v>
      </c>
      <c r="E445">
        <v>150</v>
      </c>
      <c r="F445" t="s">
        <v>72</v>
      </c>
      <c r="G445">
        <v>1.7704999999999999E-2</v>
      </c>
      <c r="H445">
        <v>1014</v>
      </c>
      <c r="I445">
        <v>7.5405096000000001E-3</v>
      </c>
      <c r="J445">
        <v>1.0139999999999999E-3</v>
      </c>
      <c r="K445">
        <v>1.6023391812865494E-6</v>
      </c>
      <c r="L445">
        <v>0.84721829991527819</v>
      </c>
      <c r="M445">
        <v>5.5997810407506685E-5</v>
      </c>
      <c r="N445">
        <v>2.3703703703703678E-6</v>
      </c>
    </row>
    <row r="446" spans="1:14" x14ac:dyDescent="0.25">
      <c r="A446" t="s">
        <v>33</v>
      </c>
      <c r="B446">
        <v>171</v>
      </c>
      <c r="C446" t="s">
        <v>7</v>
      </c>
      <c r="D446">
        <v>26</v>
      </c>
      <c r="E446">
        <v>15</v>
      </c>
      <c r="F446" t="s">
        <v>72</v>
      </c>
      <c r="G446">
        <v>1.5352500000000003E-2</v>
      </c>
      <c r="H446">
        <v>634</v>
      </c>
      <c r="I446">
        <v>4.7146776000000007E-3</v>
      </c>
      <c r="J446">
        <v>6.3400000000000001E-4</v>
      </c>
      <c r="K446">
        <v>6.4327485380117248E-8</v>
      </c>
      <c r="L446">
        <v>0.97703957010258891</v>
      </c>
      <c r="M446">
        <v>2.5925670266769868E-6</v>
      </c>
      <c r="N446">
        <v>1.148148148148148E-6</v>
      </c>
    </row>
    <row r="447" spans="1:14" x14ac:dyDescent="0.25">
      <c r="A447" t="s">
        <v>33</v>
      </c>
      <c r="B447">
        <v>171</v>
      </c>
      <c r="C447" t="s">
        <v>69</v>
      </c>
      <c r="D447">
        <v>26</v>
      </c>
      <c r="E447">
        <v>150</v>
      </c>
      <c r="F447" t="s">
        <v>72</v>
      </c>
      <c r="G447">
        <v>2.1547500000000001E-2</v>
      </c>
      <c r="H447">
        <v>659</v>
      </c>
      <c r="I447">
        <v>4.9005876000000007E-3</v>
      </c>
      <c r="J447">
        <v>6.5899999999999997E-4</v>
      </c>
      <c r="K447">
        <v>-3.391812865497076E-7</v>
      </c>
      <c r="L447">
        <v>0.69613644274277753</v>
      </c>
      <c r="M447">
        <v>-9.7397434676850509E-6</v>
      </c>
      <c r="N447">
        <v>-3.8074074074074065E-5</v>
      </c>
    </row>
    <row r="448" spans="1:14" x14ac:dyDescent="0.25">
      <c r="A448" t="s">
        <v>33</v>
      </c>
      <c r="B448">
        <v>171</v>
      </c>
      <c r="C448" t="s">
        <v>68</v>
      </c>
      <c r="D448">
        <v>34</v>
      </c>
      <c r="E448">
        <v>15</v>
      </c>
      <c r="F448" t="s">
        <v>72</v>
      </c>
      <c r="G448">
        <v>1.10525E-2</v>
      </c>
      <c r="H448">
        <v>667</v>
      </c>
      <c r="I448">
        <v>4.9600788E-3</v>
      </c>
      <c r="J448">
        <v>6.6699999999999995E-4</v>
      </c>
      <c r="K448">
        <v>-1.578947368421053E-7</v>
      </c>
      <c r="L448">
        <v>1.3571590137977834</v>
      </c>
      <c r="M448">
        <v>-8.8393362462673911E-6</v>
      </c>
      <c r="N448">
        <v>1.8518518518518166E-7</v>
      </c>
    </row>
    <row r="449" spans="1:14" x14ac:dyDescent="0.25">
      <c r="A449" t="s">
        <v>33</v>
      </c>
      <c r="B449">
        <v>171</v>
      </c>
      <c r="C449" t="s">
        <v>67</v>
      </c>
      <c r="D449">
        <v>34</v>
      </c>
      <c r="E449">
        <v>150</v>
      </c>
      <c r="F449" t="s">
        <v>72</v>
      </c>
      <c r="G449">
        <v>1.0512499999999998E-2</v>
      </c>
      <c r="H449">
        <v>635</v>
      </c>
      <c r="I449">
        <v>4.7221139999999995E-3</v>
      </c>
      <c r="J449">
        <v>6.3500000000000004E-4</v>
      </c>
      <c r="K449">
        <v>-2.8070175438596478E-7</v>
      </c>
      <c r="L449">
        <v>1.4268727705112965</v>
      </c>
      <c r="M449">
        <v>-1.6521582473668117E-5</v>
      </c>
      <c r="N449">
        <v>4.8148148148148118E-7</v>
      </c>
    </row>
    <row r="450" spans="1:14" x14ac:dyDescent="0.25">
      <c r="A450" t="s">
        <v>33</v>
      </c>
      <c r="B450">
        <v>171</v>
      </c>
      <c r="C450" t="s">
        <v>64</v>
      </c>
      <c r="D450">
        <v>52</v>
      </c>
      <c r="E450">
        <v>15</v>
      </c>
      <c r="F450" t="s">
        <v>72</v>
      </c>
      <c r="G450">
        <v>1.0069999999999997E-2</v>
      </c>
      <c r="H450">
        <v>614</v>
      </c>
      <c r="I450">
        <v>4.5659495999999999E-3</v>
      </c>
      <c r="J450">
        <v>6.1399999999999996E-4</v>
      </c>
      <c r="K450">
        <v>3.2163742690058438E-7</v>
      </c>
      <c r="L450">
        <v>1.4895729890764651</v>
      </c>
      <c r="M450">
        <v>1.9762852669840237E-5</v>
      </c>
      <c r="N450">
        <v>-3.7037037037037936E-8</v>
      </c>
    </row>
    <row r="451" spans="1:14" x14ac:dyDescent="0.25">
      <c r="A451" t="s">
        <v>33</v>
      </c>
      <c r="B451">
        <v>171</v>
      </c>
      <c r="C451" t="s">
        <v>63</v>
      </c>
      <c r="D451">
        <v>52</v>
      </c>
      <c r="E451">
        <v>150</v>
      </c>
      <c r="F451" t="s">
        <v>72</v>
      </c>
      <c r="G451">
        <v>1.5767500000000004E-2</v>
      </c>
      <c r="H451">
        <v>791</v>
      </c>
      <c r="I451">
        <v>5.8821923999999998E-3</v>
      </c>
      <c r="J451">
        <v>7.9100000000000004E-4</v>
      </c>
      <c r="K451">
        <v>1.1520467836257311E-6</v>
      </c>
      <c r="L451">
        <v>0.95132392579673353</v>
      </c>
      <c r="M451">
        <v>4.5208469086760624E-5</v>
      </c>
      <c r="N451">
        <v>-4.4444444444444322E-7</v>
      </c>
    </row>
    <row r="452" spans="1:14" x14ac:dyDescent="0.25">
      <c r="A452" t="s">
        <v>33</v>
      </c>
      <c r="B452">
        <v>171</v>
      </c>
      <c r="C452" t="s">
        <v>71</v>
      </c>
      <c r="D452">
        <v>11</v>
      </c>
      <c r="E452">
        <v>15</v>
      </c>
      <c r="F452" t="s">
        <v>74</v>
      </c>
      <c r="G452">
        <v>1.452E-2</v>
      </c>
      <c r="H452">
        <v>950</v>
      </c>
      <c r="I452">
        <v>7.06458E-3</v>
      </c>
      <c r="J452">
        <v>9.5E-4</v>
      </c>
      <c r="K452">
        <v>2.4853801169590643E-6</v>
      </c>
      <c r="L452">
        <v>1.0330578512396693</v>
      </c>
      <c r="M452">
        <v>1.0591042914318661E-4</v>
      </c>
      <c r="N452">
        <v>1.2629629629629632E-5</v>
      </c>
    </row>
    <row r="453" spans="1:14" x14ac:dyDescent="0.25">
      <c r="A453" t="s">
        <v>33</v>
      </c>
      <c r="B453">
        <v>171</v>
      </c>
      <c r="C453" t="s">
        <v>70</v>
      </c>
      <c r="D453">
        <v>11</v>
      </c>
      <c r="E453">
        <v>150</v>
      </c>
      <c r="F453" t="s">
        <v>74</v>
      </c>
      <c r="G453">
        <v>1.2870000000000001E-2</v>
      </c>
      <c r="H453">
        <v>727</v>
      </c>
      <c r="I453">
        <v>5.4062628000000005E-3</v>
      </c>
      <c r="J453">
        <v>7.27E-4</v>
      </c>
      <c r="K453">
        <v>1.4385964912280704E-6</v>
      </c>
      <c r="L453">
        <v>1.1655011655011653</v>
      </c>
      <c r="M453">
        <v>6.916286485947825E-5</v>
      </c>
      <c r="N453">
        <v>-2.9629629629629544E-7</v>
      </c>
    </row>
    <row r="454" spans="1:14" x14ac:dyDescent="0.25">
      <c r="A454" t="s">
        <v>33</v>
      </c>
      <c r="B454">
        <v>171</v>
      </c>
      <c r="C454" t="s">
        <v>66</v>
      </c>
      <c r="D454">
        <v>13</v>
      </c>
      <c r="E454">
        <v>15</v>
      </c>
      <c r="F454" t="s">
        <v>74</v>
      </c>
      <c r="G454">
        <v>1.13875E-2</v>
      </c>
      <c r="H454">
        <v>537</v>
      </c>
      <c r="I454">
        <v>3.9933468000000003E-3</v>
      </c>
      <c r="J454">
        <v>5.3700000000000004E-4</v>
      </c>
      <c r="K454">
        <v>9.9415204678363084E-8</v>
      </c>
      <c r="L454">
        <v>1.3172338090010975</v>
      </c>
      <c r="M454">
        <v>5.4017806582975276E-6</v>
      </c>
      <c r="N454">
        <v>6.6666666666666681E-7</v>
      </c>
    </row>
    <row r="455" spans="1:14" x14ac:dyDescent="0.25">
      <c r="A455" t="s">
        <v>33</v>
      </c>
      <c r="B455">
        <v>171</v>
      </c>
      <c r="C455" t="s">
        <v>65</v>
      </c>
      <c r="D455">
        <v>13</v>
      </c>
      <c r="E455">
        <v>150</v>
      </c>
      <c r="F455" t="s">
        <v>74</v>
      </c>
      <c r="G455">
        <v>1.7704999999999999E-2</v>
      </c>
      <c r="H455">
        <v>560</v>
      </c>
      <c r="I455">
        <v>4.1643840000000001E-3</v>
      </c>
      <c r="J455">
        <v>5.5999999999999995E-4</v>
      </c>
      <c r="K455">
        <v>1.0526315789473686E-7</v>
      </c>
      <c r="L455">
        <v>0.84721829991527819</v>
      </c>
      <c r="M455">
        <v>3.6786882749456963E-6</v>
      </c>
      <c r="N455">
        <v>2.5925925925925753E-7</v>
      </c>
    </row>
    <row r="456" spans="1:14" x14ac:dyDescent="0.25">
      <c r="A456" t="s">
        <v>33</v>
      </c>
      <c r="B456">
        <v>171</v>
      </c>
      <c r="C456" t="s">
        <v>7</v>
      </c>
      <c r="D456">
        <v>26</v>
      </c>
      <c r="E456">
        <v>15</v>
      </c>
      <c r="F456" t="s">
        <v>74</v>
      </c>
      <c r="G456">
        <v>1.5352500000000003E-2</v>
      </c>
      <c r="H456">
        <v>631</v>
      </c>
      <c r="I456">
        <v>4.6923683999999998E-3</v>
      </c>
      <c r="J456">
        <v>6.3100000000000005E-4</v>
      </c>
      <c r="K456">
        <v>7.7192982456140386E-7</v>
      </c>
      <c r="L456">
        <v>0.97703957010258891</v>
      </c>
      <c r="M456">
        <v>3.111080432012372E-5</v>
      </c>
      <c r="N456">
        <v>-1.111111111111098E-7</v>
      </c>
    </row>
    <row r="457" spans="1:14" x14ac:dyDescent="0.25">
      <c r="A457" t="s">
        <v>33</v>
      </c>
      <c r="B457">
        <v>171</v>
      </c>
      <c r="C457" t="s">
        <v>69</v>
      </c>
      <c r="D457">
        <v>26</v>
      </c>
      <c r="E457">
        <v>150</v>
      </c>
      <c r="F457" t="s">
        <v>74</v>
      </c>
      <c r="G457">
        <v>2.1547500000000001E-2</v>
      </c>
      <c r="H457">
        <v>767</v>
      </c>
      <c r="I457">
        <v>5.7037188000000003E-3</v>
      </c>
      <c r="J457">
        <v>7.67E-4</v>
      </c>
      <c r="K457">
        <v>1.6374269005847951E-6</v>
      </c>
      <c r="L457">
        <v>0.69613644274277753</v>
      </c>
      <c r="M457">
        <v>4.701945122330713E-5</v>
      </c>
      <c r="N457">
        <v>5.0370370370370346E-6</v>
      </c>
    </row>
    <row r="458" spans="1:14" x14ac:dyDescent="0.25">
      <c r="A458" t="s">
        <v>33</v>
      </c>
      <c r="B458">
        <v>171</v>
      </c>
      <c r="C458" t="s">
        <v>68</v>
      </c>
      <c r="D458">
        <v>34</v>
      </c>
      <c r="E458">
        <v>15</v>
      </c>
      <c r="F458" t="s">
        <v>74</v>
      </c>
      <c r="G458">
        <v>1.10525E-2</v>
      </c>
      <c r="H458">
        <v>560</v>
      </c>
      <c r="I458">
        <v>4.1643840000000001E-3</v>
      </c>
      <c r="J458">
        <v>5.5999999999999995E-4</v>
      </c>
      <c r="K458">
        <v>2.6900584795321596E-7</v>
      </c>
      <c r="L458">
        <v>1.3571590137977834</v>
      </c>
      <c r="M458">
        <v>1.5059609901048122E-5</v>
      </c>
      <c r="N458">
        <v>0</v>
      </c>
    </row>
    <row r="459" spans="1:14" x14ac:dyDescent="0.25">
      <c r="A459" t="s">
        <v>33</v>
      </c>
      <c r="B459">
        <v>171</v>
      </c>
      <c r="C459" t="s">
        <v>67</v>
      </c>
      <c r="D459">
        <v>34</v>
      </c>
      <c r="E459">
        <v>150</v>
      </c>
      <c r="F459" t="s">
        <v>74</v>
      </c>
      <c r="G459">
        <v>1.0512499999999998E-2</v>
      </c>
      <c r="H459">
        <v>622</v>
      </c>
      <c r="I459">
        <v>4.6254408E-3</v>
      </c>
      <c r="J459">
        <v>6.2200000000000005E-4</v>
      </c>
      <c r="K459">
        <v>6.9005847953216403E-7</v>
      </c>
      <c r="L459">
        <v>1.4268727705112965</v>
      </c>
      <c r="M459">
        <v>4.0615556914434155E-5</v>
      </c>
      <c r="N459">
        <v>1.074074074074076E-6</v>
      </c>
    </row>
    <row r="460" spans="1:14" x14ac:dyDescent="0.25">
      <c r="A460" t="s">
        <v>33</v>
      </c>
      <c r="B460">
        <v>171</v>
      </c>
      <c r="C460" t="s">
        <v>64</v>
      </c>
      <c r="D460">
        <v>52</v>
      </c>
      <c r="E460">
        <v>15</v>
      </c>
      <c r="F460" t="s">
        <v>74</v>
      </c>
      <c r="G460">
        <v>1.0069999999999997E-2</v>
      </c>
      <c r="H460">
        <v>550</v>
      </c>
      <c r="I460">
        <v>4.0900200000000006E-3</v>
      </c>
      <c r="J460">
        <v>5.5000000000000003E-4</v>
      </c>
      <c r="K460">
        <v>5.7894736842105273E-7</v>
      </c>
      <c r="L460">
        <v>1.4895729890764651</v>
      </c>
      <c r="M460">
        <v>3.5573134805712477E-5</v>
      </c>
      <c r="N460">
        <v>6.296296296296289E-7</v>
      </c>
    </row>
    <row r="461" spans="1:14" x14ac:dyDescent="0.25">
      <c r="A461" t="s">
        <v>33</v>
      </c>
      <c r="B461">
        <v>171</v>
      </c>
      <c r="C461" t="s">
        <v>63</v>
      </c>
      <c r="D461">
        <v>52</v>
      </c>
      <c r="E461">
        <v>150</v>
      </c>
      <c r="F461" t="s">
        <v>74</v>
      </c>
      <c r="G461">
        <v>1.5767500000000004E-2</v>
      </c>
      <c r="H461">
        <v>592</v>
      </c>
      <c r="I461">
        <v>4.4023488000000006E-3</v>
      </c>
      <c r="J461">
        <v>5.9199999999999997E-4</v>
      </c>
      <c r="K461">
        <v>4.8538011695906409E-7</v>
      </c>
      <c r="L461">
        <v>0.95132392579673353</v>
      </c>
      <c r="M461">
        <v>1.9047223016249388E-5</v>
      </c>
      <c r="N461">
        <v>6.296296296296289E-7</v>
      </c>
    </row>
    <row r="462" spans="1:14" x14ac:dyDescent="0.25">
      <c r="A462" t="s">
        <v>33</v>
      </c>
      <c r="B462">
        <v>171</v>
      </c>
      <c r="C462" t="s">
        <v>71</v>
      </c>
      <c r="D462">
        <v>11</v>
      </c>
      <c r="E462">
        <v>15</v>
      </c>
      <c r="F462" t="s">
        <v>92</v>
      </c>
      <c r="G462">
        <v>1.452E-2</v>
      </c>
      <c r="H462">
        <v>779</v>
      </c>
      <c r="I462">
        <v>5.7929556E-3</v>
      </c>
      <c r="J462">
        <v>7.7899999999999996E-4</v>
      </c>
      <c r="K462">
        <v>1.3450292397660815E-6</v>
      </c>
      <c r="L462">
        <v>1.0330578512396693</v>
      </c>
      <c r="M462">
        <v>5.7316232242195091E-5</v>
      </c>
      <c r="N462">
        <v>5.8888888888888874E-6</v>
      </c>
    </row>
    <row r="463" spans="1:14" x14ac:dyDescent="0.25">
      <c r="A463" t="s">
        <v>33</v>
      </c>
      <c r="B463">
        <v>171</v>
      </c>
      <c r="C463" t="s">
        <v>70</v>
      </c>
      <c r="D463">
        <v>11</v>
      </c>
      <c r="E463">
        <v>150</v>
      </c>
      <c r="F463" t="s">
        <v>92</v>
      </c>
      <c r="G463">
        <v>1.2870000000000001E-2</v>
      </c>
      <c r="H463">
        <v>1054</v>
      </c>
      <c r="I463">
        <v>7.8379655999999999E-3</v>
      </c>
      <c r="J463">
        <v>1.054E-3</v>
      </c>
      <c r="K463">
        <v>3.0526315789473684E-6</v>
      </c>
      <c r="L463">
        <v>1.1655011655011653</v>
      </c>
      <c r="M463">
        <v>1.46760225433527E-4</v>
      </c>
      <c r="N463">
        <v>-3.7407407407407392E-6</v>
      </c>
    </row>
    <row r="464" spans="1:14" x14ac:dyDescent="0.25">
      <c r="A464" t="s">
        <v>33</v>
      </c>
      <c r="B464">
        <v>171</v>
      </c>
      <c r="C464" t="s">
        <v>66</v>
      </c>
      <c r="D464">
        <v>13</v>
      </c>
      <c r="E464">
        <v>15</v>
      </c>
      <c r="F464" t="s">
        <v>92</v>
      </c>
      <c r="G464">
        <v>1.13875E-2</v>
      </c>
      <c r="H464">
        <v>636</v>
      </c>
      <c r="I464">
        <v>4.7295504E-3</v>
      </c>
      <c r="J464">
        <v>6.3599999999999996E-4</v>
      </c>
      <c r="K464">
        <v>4.2105263157894685E-7</v>
      </c>
      <c r="L464">
        <v>1.3172338090010975</v>
      </c>
      <c r="M464">
        <v>2.287812984690703E-5</v>
      </c>
      <c r="N464">
        <v>-6.6666666666666681E-7</v>
      </c>
    </row>
    <row r="465" spans="1:14" x14ac:dyDescent="0.25">
      <c r="A465" t="s">
        <v>33</v>
      </c>
      <c r="B465">
        <v>171</v>
      </c>
      <c r="C465" t="s">
        <v>65</v>
      </c>
      <c r="D465">
        <v>13</v>
      </c>
      <c r="E465">
        <v>150</v>
      </c>
      <c r="F465" t="s">
        <v>92</v>
      </c>
      <c r="G465">
        <v>1.7704999999999999E-2</v>
      </c>
      <c r="H465">
        <v>924</v>
      </c>
      <c r="I465">
        <v>6.8712335999999994E-3</v>
      </c>
      <c r="J465">
        <v>9.2400000000000002E-4</v>
      </c>
      <c r="K465">
        <v>2.1052631578947366E-6</v>
      </c>
      <c r="L465">
        <v>0.84721829991527819</v>
      </c>
      <c r="M465">
        <v>7.35737654989139E-5</v>
      </c>
      <c r="N465">
        <v>-1.8518518518518527E-6</v>
      </c>
    </row>
    <row r="466" spans="1:14" x14ac:dyDescent="0.25">
      <c r="A466" t="s">
        <v>33</v>
      </c>
      <c r="B466">
        <v>171</v>
      </c>
      <c r="C466" t="s">
        <v>7</v>
      </c>
      <c r="D466">
        <v>26</v>
      </c>
      <c r="E466">
        <v>15</v>
      </c>
      <c r="F466" t="s">
        <v>92</v>
      </c>
      <c r="G466">
        <v>1.5352500000000003E-2</v>
      </c>
      <c r="H466">
        <v>647</v>
      </c>
      <c r="I466">
        <v>4.8113508000000001E-3</v>
      </c>
      <c r="J466">
        <v>6.4700000000000001E-4</v>
      </c>
      <c r="K466">
        <v>5.4970760233918137E-7</v>
      </c>
      <c r="L466">
        <v>0.97703957010258891</v>
      </c>
      <c r="M466">
        <v>2.2154663682512337E-5</v>
      </c>
      <c r="N466">
        <v>-5.1851851851851909E-7</v>
      </c>
    </row>
    <row r="467" spans="1:14" x14ac:dyDescent="0.25">
      <c r="A467" t="s">
        <v>33</v>
      </c>
      <c r="B467">
        <v>171</v>
      </c>
      <c r="C467" t="s">
        <v>69</v>
      </c>
      <c r="D467">
        <v>26</v>
      </c>
      <c r="E467">
        <v>150</v>
      </c>
      <c r="F467" t="s">
        <v>92</v>
      </c>
      <c r="G467">
        <v>2.1547500000000001E-2</v>
      </c>
      <c r="H467">
        <v>741</v>
      </c>
      <c r="I467">
        <v>5.5103723999999996E-3</v>
      </c>
      <c r="J467">
        <v>7.4100000000000001E-4</v>
      </c>
      <c r="K467">
        <v>1.1520467836257311E-6</v>
      </c>
      <c r="L467">
        <v>0.69613644274277753</v>
      </c>
      <c r="M467">
        <v>3.3081542467826813E-5</v>
      </c>
      <c r="N467">
        <v>-9.8888888888888889E-6</v>
      </c>
    </row>
    <row r="468" spans="1:14" x14ac:dyDescent="0.25">
      <c r="A468" t="s">
        <v>33</v>
      </c>
      <c r="B468">
        <v>171</v>
      </c>
      <c r="C468" t="s">
        <v>68</v>
      </c>
      <c r="D468">
        <v>34</v>
      </c>
      <c r="E468">
        <v>15</v>
      </c>
      <c r="F468" t="s">
        <v>92</v>
      </c>
      <c r="G468">
        <v>1.10525E-2</v>
      </c>
      <c r="H468">
        <v>632</v>
      </c>
      <c r="I468">
        <v>4.6998047999999995E-3</v>
      </c>
      <c r="J468">
        <v>6.3199999999999997E-4</v>
      </c>
      <c r="K468">
        <v>3.5087719298245579E-7</v>
      </c>
      <c r="L468">
        <v>1.3571590137977834</v>
      </c>
      <c r="M468">
        <v>1.9642969436149733E-5</v>
      </c>
      <c r="N468">
        <v>1.2592592592592578E-6</v>
      </c>
    </row>
    <row r="469" spans="1:14" x14ac:dyDescent="0.25">
      <c r="A469" t="s">
        <v>33</v>
      </c>
      <c r="B469">
        <v>171</v>
      </c>
      <c r="C469" t="s">
        <v>67</v>
      </c>
      <c r="D469">
        <v>34</v>
      </c>
      <c r="E469">
        <v>150</v>
      </c>
      <c r="F469" t="s">
        <v>92</v>
      </c>
      <c r="G469">
        <v>1.0512499999999998E-2</v>
      </c>
      <c r="H469">
        <v>627</v>
      </c>
      <c r="I469">
        <v>4.6626228000000011E-3</v>
      </c>
      <c r="J469">
        <v>6.2699999999999995E-4</v>
      </c>
      <c r="K469">
        <v>2.339181286549701E-8</v>
      </c>
      <c r="L469">
        <v>1.4268727705112965</v>
      </c>
      <c r="M469">
        <v>1.3767985394723399E-6</v>
      </c>
      <c r="N469">
        <v>5.1851851851851507E-7</v>
      </c>
    </row>
    <row r="470" spans="1:14" x14ac:dyDescent="0.25">
      <c r="A470" t="s">
        <v>33</v>
      </c>
      <c r="B470">
        <v>171</v>
      </c>
      <c r="C470" t="s">
        <v>64</v>
      </c>
      <c r="D470">
        <v>52</v>
      </c>
      <c r="E470">
        <v>15</v>
      </c>
      <c r="F470" t="s">
        <v>92</v>
      </c>
      <c r="G470">
        <v>1.0069999999999997E-2</v>
      </c>
      <c r="H470">
        <v>614</v>
      </c>
      <c r="I470">
        <v>4.5659495999999999E-3</v>
      </c>
      <c r="J470">
        <v>6.1399999999999996E-4</v>
      </c>
      <c r="K470">
        <v>4.0935672514619861E-7</v>
      </c>
      <c r="L470">
        <v>1.4895729890764651</v>
      </c>
      <c r="M470">
        <v>2.5152721579796683E-5</v>
      </c>
      <c r="N470">
        <v>2.222222222222196E-7</v>
      </c>
    </row>
    <row r="471" spans="1:14" x14ac:dyDescent="0.25">
      <c r="A471" t="s">
        <v>33</v>
      </c>
      <c r="B471">
        <v>171</v>
      </c>
      <c r="C471" t="s">
        <v>63</v>
      </c>
      <c r="D471">
        <v>52</v>
      </c>
      <c r="E471">
        <v>150</v>
      </c>
      <c r="F471" t="s">
        <v>92</v>
      </c>
      <c r="G471">
        <v>1.5767500000000004E-2</v>
      </c>
      <c r="H471">
        <v>713</v>
      </c>
      <c r="I471">
        <v>5.3021532000000005E-3</v>
      </c>
      <c r="J471">
        <v>7.1299999999999998E-4</v>
      </c>
      <c r="K471">
        <v>1.1461988304093568E-6</v>
      </c>
      <c r="L471">
        <v>0.95132392579673353</v>
      </c>
      <c r="M471">
        <v>4.4978984472107014E-5</v>
      </c>
      <c r="N471">
        <v>-1.148148148148148E-6</v>
      </c>
    </row>
    <row r="472" spans="1:14" x14ac:dyDescent="0.25">
      <c r="A472" t="s">
        <v>33</v>
      </c>
      <c r="B472">
        <v>171</v>
      </c>
      <c r="C472" t="s">
        <v>71</v>
      </c>
      <c r="D472">
        <v>11</v>
      </c>
      <c r="E472">
        <v>15</v>
      </c>
      <c r="F472" t="s">
        <v>10</v>
      </c>
      <c r="G472">
        <v>1.452E-2</v>
      </c>
      <c r="H472">
        <v>755</v>
      </c>
      <c r="I472">
        <v>5.6144819999999996E-3</v>
      </c>
      <c r="J472">
        <v>7.5500000000000003E-4</v>
      </c>
      <c r="K472">
        <v>1.4385964912280704E-6</v>
      </c>
      <c r="L472">
        <v>1.0330578512396693</v>
      </c>
      <c r="M472">
        <v>6.1303448398173903E-5</v>
      </c>
      <c r="N472">
        <v>3.1851851851851863E-6</v>
      </c>
    </row>
    <row r="473" spans="1:14" x14ac:dyDescent="0.25">
      <c r="A473" t="s">
        <v>33</v>
      </c>
      <c r="B473">
        <v>171</v>
      </c>
      <c r="C473" t="s">
        <v>70</v>
      </c>
      <c r="D473">
        <v>11</v>
      </c>
      <c r="E473">
        <v>150</v>
      </c>
      <c r="F473" t="s">
        <v>10</v>
      </c>
      <c r="G473">
        <v>1.2870000000000001E-2</v>
      </c>
      <c r="H473">
        <v>1970</v>
      </c>
      <c r="I473">
        <v>1.4649707999999997E-2</v>
      </c>
      <c r="J473">
        <v>1.97E-3</v>
      </c>
      <c r="K473">
        <v>8.7426900584795319E-6</v>
      </c>
      <c r="L473">
        <v>1.1655011655011653</v>
      </c>
      <c r="M473">
        <v>4.2031903644276412E-4</v>
      </c>
      <c r="N473">
        <v>2.5925925925926156E-7</v>
      </c>
    </row>
    <row r="474" spans="1:14" x14ac:dyDescent="0.25">
      <c r="A474" t="s">
        <v>33</v>
      </c>
      <c r="B474">
        <v>171</v>
      </c>
      <c r="C474" t="s">
        <v>66</v>
      </c>
      <c r="D474">
        <v>13</v>
      </c>
      <c r="E474">
        <v>15</v>
      </c>
      <c r="F474" t="s">
        <v>10</v>
      </c>
      <c r="G474">
        <v>1.13875E-2</v>
      </c>
      <c r="H474">
        <v>980</v>
      </c>
      <c r="I474">
        <v>7.2876720000000002E-3</v>
      </c>
      <c r="J474">
        <v>9.7999999999999997E-4</v>
      </c>
      <c r="K474">
        <v>2.666666666666666E-6</v>
      </c>
      <c r="L474">
        <v>1.3172338090010975</v>
      </c>
      <c r="M474">
        <v>1.4489482236374466E-4</v>
      </c>
      <c r="N474">
        <v>-3.7037037037037132E-7</v>
      </c>
    </row>
    <row r="475" spans="1:14" x14ac:dyDescent="0.25">
      <c r="A475" t="s">
        <v>33</v>
      </c>
      <c r="B475">
        <v>171</v>
      </c>
      <c r="C475" t="s">
        <v>65</v>
      </c>
      <c r="D475">
        <v>13</v>
      </c>
      <c r="E475">
        <v>150</v>
      </c>
      <c r="F475" t="s">
        <v>10</v>
      </c>
      <c r="G475">
        <v>1.7704999999999999E-2</v>
      </c>
      <c r="H475">
        <v>1525</v>
      </c>
      <c r="I475">
        <v>1.134051E-2</v>
      </c>
      <c r="J475">
        <v>1.5250000000000001E-3</v>
      </c>
      <c r="K475">
        <v>5.8245614035087728E-6</v>
      </c>
      <c r="L475">
        <v>0.84721829991527819</v>
      </c>
      <c r="M475">
        <v>2.0355408454699519E-4</v>
      </c>
      <c r="N475">
        <v>-3.1481481481481483E-6</v>
      </c>
    </row>
    <row r="476" spans="1:14" x14ac:dyDescent="0.25">
      <c r="A476" t="s">
        <v>33</v>
      </c>
      <c r="B476">
        <v>171</v>
      </c>
      <c r="C476" t="s">
        <v>7</v>
      </c>
      <c r="D476">
        <v>26</v>
      </c>
      <c r="E476">
        <v>15</v>
      </c>
      <c r="F476" t="s">
        <v>10</v>
      </c>
      <c r="G476">
        <v>1.5352500000000003E-2</v>
      </c>
      <c r="H476">
        <v>2735</v>
      </c>
      <c r="I476">
        <v>2.0338553999999998E-2</v>
      </c>
      <c r="J476">
        <v>2.735E-3</v>
      </c>
      <c r="K476">
        <v>1.2906432748538009E-5</v>
      </c>
      <c r="L476">
        <v>0.97703957010258891</v>
      </c>
      <c r="M476">
        <v>5.2016322071600756E-4</v>
      </c>
      <c r="N476">
        <v>3.1666666666666666E-5</v>
      </c>
    </row>
    <row r="477" spans="1:14" x14ac:dyDescent="0.25">
      <c r="A477" t="s">
        <v>33</v>
      </c>
      <c r="B477">
        <v>171</v>
      </c>
      <c r="C477" t="s">
        <v>69</v>
      </c>
      <c r="D477">
        <v>26</v>
      </c>
      <c r="E477">
        <v>150</v>
      </c>
      <c r="F477" t="s">
        <v>10</v>
      </c>
      <c r="G477">
        <v>2.1547500000000001E-2</v>
      </c>
      <c r="H477">
        <v>2022</v>
      </c>
      <c r="I477">
        <v>1.5036400799999999E-2</v>
      </c>
      <c r="J477">
        <v>2.0219999999999999E-3</v>
      </c>
      <c r="K477">
        <v>8.7543859649122806E-6</v>
      </c>
      <c r="L477">
        <v>0.69613644274277753</v>
      </c>
      <c r="M477">
        <v>2.5138613743318141E-4</v>
      </c>
      <c r="N477">
        <v>2.296296296296296E-6</v>
      </c>
    </row>
    <row r="478" spans="1:14" x14ac:dyDescent="0.25">
      <c r="A478" t="s">
        <v>33</v>
      </c>
      <c r="B478">
        <v>171</v>
      </c>
      <c r="C478" t="s">
        <v>68</v>
      </c>
      <c r="D478">
        <v>34</v>
      </c>
      <c r="E478">
        <v>15</v>
      </c>
      <c r="F478" t="s">
        <v>10</v>
      </c>
      <c r="G478">
        <v>1.10525E-2</v>
      </c>
      <c r="H478">
        <v>836</v>
      </c>
      <c r="I478">
        <v>6.2168304000000006E-3</v>
      </c>
      <c r="J478">
        <v>8.3600000000000005E-4</v>
      </c>
      <c r="K478">
        <v>1.7251461988304094E-6</v>
      </c>
      <c r="L478">
        <v>1.3571590137977834</v>
      </c>
      <c r="M478">
        <v>9.6577933061069631E-5</v>
      </c>
      <c r="N478">
        <v>-4.4444444444444322E-7</v>
      </c>
    </row>
    <row r="479" spans="1:14" x14ac:dyDescent="0.25">
      <c r="A479" t="s">
        <v>33</v>
      </c>
      <c r="B479">
        <v>171</v>
      </c>
      <c r="C479" t="s">
        <v>67</v>
      </c>
      <c r="D479">
        <v>34</v>
      </c>
      <c r="E479">
        <v>150</v>
      </c>
      <c r="F479" t="s">
        <v>10</v>
      </c>
      <c r="G479">
        <v>1.0512499999999998E-2</v>
      </c>
      <c r="H479">
        <v>2319</v>
      </c>
      <c r="I479">
        <v>1.7245011599999999E-2</v>
      </c>
      <c r="J479">
        <v>2.3189999999999999E-3</v>
      </c>
      <c r="K479">
        <v>1.0625730994152048E-5</v>
      </c>
      <c r="L479">
        <v>1.4268727705112965</v>
      </c>
      <c r="M479">
        <v>6.2541073655531215E-4</v>
      </c>
      <c r="N479">
        <v>5.4444444444444439E-6</v>
      </c>
    </row>
    <row r="480" spans="1:14" x14ac:dyDescent="0.25">
      <c r="A480" t="s">
        <v>33</v>
      </c>
      <c r="B480">
        <v>171</v>
      </c>
      <c r="C480" t="s">
        <v>64</v>
      </c>
      <c r="D480">
        <v>52</v>
      </c>
      <c r="E480">
        <v>15</v>
      </c>
      <c r="F480" t="s">
        <v>10</v>
      </c>
      <c r="G480">
        <v>1.0069999999999997E-2</v>
      </c>
      <c r="H480">
        <v>1669</v>
      </c>
      <c r="I480">
        <v>1.24113516E-2</v>
      </c>
      <c r="J480">
        <v>1.6689999999999999E-3</v>
      </c>
      <c r="K480">
        <v>6.8128654970760222E-6</v>
      </c>
      <c r="L480">
        <v>1.4895729890764651</v>
      </c>
      <c r="M480">
        <v>4.1861315200661636E-4</v>
      </c>
      <c r="N480">
        <v>5.814814814814808E-6</v>
      </c>
    </row>
    <row r="481" spans="1:14" x14ac:dyDescent="0.25">
      <c r="A481" t="s">
        <v>33</v>
      </c>
      <c r="B481">
        <v>171</v>
      </c>
      <c r="C481" t="s">
        <v>63</v>
      </c>
      <c r="D481">
        <v>52</v>
      </c>
      <c r="E481">
        <v>150</v>
      </c>
      <c r="F481" t="s">
        <v>10</v>
      </c>
      <c r="G481">
        <v>1.5767500000000004E-2</v>
      </c>
      <c r="H481">
        <v>2496</v>
      </c>
      <c r="I481">
        <v>1.8561254400000001E-2</v>
      </c>
      <c r="J481">
        <v>2.496E-3</v>
      </c>
      <c r="K481">
        <v>1.1649122807017542E-5</v>
      </c>
      <c r="L481">
        <v>0.95132392579673353</v>
      </c>
      <c r="M481">
        <v>4.5713335238998549E-4</v>
      </c>
      <c r="N481">
        <v>8.0000000000000013E-6</v>
      </c>
    </row>
    <row r="482" spans="1:14" x14ac:dyDescent="0.25">
      <c r="A482" t="s">
        <v>114</v>
      </c>
      <c r="B482">
        <v>192</v>
      </c>
      <c r="C482" t="s">
        <v>71</v>
      </c>
      <c r="D482">
        <v>11</v>
      </c>
      <c r="E482">
        <v>15</v>
      </c>
      <c r="F482" t="s">
        <v>72</v>
      </c>
      <c r="G482">
        <v>1.452E-2</v>
      </c>
      <c r="H482">
        <v>588</v>
      </c>
      <c r="I482">
        <v>4.3726031999999993E-3</v>
      </c>
      <c r="J482">
        <v>5.8799999999999998E-4</v>
      </c>
      <c r="K482">
        <v>-2.7083333333333369E-7</v>
      </c>
      <c r="L482">
        <v>1.0330578512396693</v>
      </c>
      <c r="M482">
        <v>-1.1541121763985498E-5</v>
      </c>
      <c r="N482">
        <v>-1.095238095238096E-6</v>
      </c>
    </row>
    <row r="483" spans="1:14" x14ac:dyDescent="0.25">
      <c r="A483" t="s">
        <v>114</v>
      </c>
      <c r="B483">
        <v>192</v>
      </c>
      <c r="C483" t="s">
        <v>70</v>
      </c>
      <c r="D483">
        <v>11</v>
      </c>
      <c r="E483">
        <v>150</v>
      </c>
      <c r="F483" t="s">
        <v>72</v>
      </c>
      <c r="G483">
        <v>1.2870000000000001E-2</v>
      </c>
      <c r="H483">
        <v>845</v>
      </c>
      <c r="I483">
        <v>6.2837580000000004E-3</v>
      </c>
      <c r="J483">
        <v>8.4500000000000005E-4</v>
      </c>
      <c r="K483">
        <v>5.0520833333333372E-7</v>
      </c>
      <c r="L483">
        <v>1.1655011655011653</v>
      </c>
      <c r="M483">
        <v>2.4288711878052304E-5</v>
      </c>
      <c r="N483">
        <v>-7.1857142857142863E-5</v>
      </c>
    </row>
    <row r="484" spans="1:14" x14ac:dyDescent="0.25">
      <c r="A484" t="s">
        <v>114</v>
      </c>
      <c r="B484">
        <v>192</v>
      </c>
      <c r="C484" t="s">
        <v>66</v>
      </c>
      <c r="D484">
        <v>13</v>
      </c>
      <c r="E484">
        <v>15</v>
      </c>
      <c r="F484" t="s">
        <v>72</v>
      </c>
      <c r="G484">
        <v>1.13875E-2</v>
      </c>
      <c r="H484">
        <v>656</v>
      </c>
      <c r="I484">
        <v>4.8782783999999999E-3</v>
      </c>
      <c r="J484">
        <v>6.5600000000000001E-4</v>
      </c>
      <c r="K484">
        <v>5.2083333333333472E-8</v>
      </c>
      <c r="L484">
        <v>1.3172338090010975</v>
      </c>
      <c r="M484">
        <v>2.8299769992918966E-6</v>
      </c>
      <c r="N484">
        <v>-2.4761904761904743E-6</v>
      </c>
    </row>
    <row r="485" spans="1:14" x14ac:dyDescent="0.25">
      <c r="A485" t="s">
        <v>114</v>
      </c>
      <c r="B485">
        <v>192</v>
      </c>
      <c r="C485" t="s">
        <v>65</v>
      </c>
      <c r="D485">
        <v>13</v>
      </c>
      <c r="E485">
        <v>150</v>
      </c>
      <c r="F485" t="s">
        <v>72</v>
      </c>
      <c r="G485">
        <v>1.7704999999999999E-2</v>
      </c>
      <c r="H485">
        <v>884</v>
      </c>
      <c r="I485">
        <v>6.5737775999999987E-3</v>
      </c>
      <c r="J485">
        <v>8.8400000000000002E-4</v>
      </c>
      <c r="K485">
        <v>7.5000000000000012E-7</v>
      </c>
      <c r="L485">
        <v>0.84721829991527819</v>
      </c>
      <c r="M485">
        <v>2.6210653958988085E-5</v>
      </c>
      <c r="N485">
        <v>-6.1904761904761863E-6</v>
      </c>
    </row>
    <row r="486" spans="1:14" x14ac:dyDescent="0.25">
      <c r="A486" t="s">
        <v>114</v>
      </c>
      <c r="B486">
        <v>192</v>
      </c>
      <c r="C486" t="s">
        <v>7</v>
      </c>
      <c r="D486">
        <v>26</v>
      </c>
      <c r="E486">
        <v>15</v>
      </c>
      <c r="F486" t="s">
        <v>72</v>
      </c>
      <c r="G486">
        <v>1.5352500000000003E-2</v>
      </c>
      <c r="H486">
        <v>618</v>
      </c>
      <c r="I486">
        <v>4.5956951999999995E-3</v>
      </c>
      <c r="J486">
        <v>6.1799999999999995E-4</v>
      </c>
      <c r="K486">
        <v>-2.6041666666666736E-8</v>
      </c>
      <c r="L486">
        <v>0.97703957010258891</v>
      </c>
      <c r="M486">
        <v>-1.0495477309700852E-6</v>
      </c>
      <c r="N486">
        <v>-7.6190476190476489E-7</v>
      </c>
    </row>
    <row r="487" spans="1:14" x14ac:dyDescent="0.25">
      <c r="A487" t="s">
        <v>114</v>
      </c>
      <c r="B487">
        <v>192</v>
      </c>
      <c r="C487" t="s">
        <v>69</v>
      </c>
      <c r="D487">
        <v>26</v>
      </c>
      <c r="E487">
        <v>150</v>
      </c>
      <c r="F487" t="s">
        <v>72</v>
      </c>
      <c r="G487">
        <v>2.1547500000000001E-2</v>
      </c>
      <c r="H487">
        <v>669</v>
      </c>
      <c r="I487">
        <v>4.9749516000000002E-3</v>
      </c>
      <c r="J487">
        <v>6.69E-4</v>
      </c>
      <c r="K487">
        <v>-2.4999999999999988E-7</v>
      </c>
      <c r="L487">
        <v>0.69613644274277753</v>
      </c>
      <c r="M487">
        <v>-7.1788626421299262E-6</v>
      </c>
      <c r="N487">
        <v>4.7619047619047744E-7</v>
      </c>
    </row>
    <row r="488" spans="1:14" x14ac:dyDescent="0.25">
      <c r="A488" t="s">
        <v>114</v>
      </c>
      <c r="B488">
        <v>192</v>
      </c>
      <c r="C488" t="s">
        <v>68</v>
      </c>
      <c r="D488">
        <v>34</v>
      </c>
      <c r="E488">
        <v>15</v>
      </c>
      <c r="F488" t="s">
        <v>72</v>
      </c>
      <c r="G488">
        <v>1.10525E-2</v>
      </c>
      <c r="H488">
        <v>620</v>
      </c>
      <c r="I488">
        <v>4.6105679999999998E-3</v>
      </c>
      <c r="J488">
        <v>6.2E-4</v>
      </c>
      <c r="K488">
        <v>-3.8541666666666644E-7</v>
      </c>
      <c r="L488">
        <v>1.3571590137977834</v>
      </c>
      <c r="M488">
        <v>-2.1576574240020733E-5</v>
      </c>
      <c r="N488">
        <v>-2.2380952380952358E-6</v>
      </c>
    </row>
    <row r="489" spans="1:14" x14ac:dyDescent="0.25">
      <c r="A489" t="s">
        <v>114</v>
      </c>
      <c r="B489">
        <v>192</v>
      </c>
      <c r="C489" t="s">
        <v>67</v>
      </c>
      <c r="D489">
        <v>34</v>
      </c>
      <c r="E489">
        <v>150</v>
      </c>
      <c r="F489" t="s">
        <v>72</v>
      </c>
      <c r="G489">
        <v>1.0512499999999998E-2</v>
      </c>
      <c r="H489">
        <v>697</v>
      </c>
      <c r="I489">
        <v>5.1831707999999994E-3</v>
      </c>
      <c r="J489">
        <v>6.9700000000000003E-4</v>
      </c>
      <c r="K489">
        <v>7.2916666666666741E-8</v>
      </c>
      <c r="L489">
        <v>1.4268727705112965</v>
      </c>
      <c r="M489">
        <v>4.2917391972614508E-6</v>
      </c>
      <c r="N489">
        <v>2.952380952380952E-6</v>
      </c>
    </row>
    <row r="490" spans="1:14" x14ac:dyDescent="0.25">
      <c r="A490" t="s">
        <v>114</v>
      </c>
      <c r="B490">
        <v>192</v>
      </c>
      <c r="C490" t="s">
        <v>64</v>
      </c>
      <c r="D490">
        <v>52</v>
      </c>
      <c r="E490">
        <v>15</v>
      </c>
      <c r="F490" t="s">
        <v>72</v>
      </c>
      <c r="G490">
        <v>1.0069999999999997E-2</v>
      </c>
      <c r="H490">
        <v>620</v>
      </c>
      <c r="I490">
        <v>4.6105679999999998E-3</v>
      </c>
      <c r="J490">
        <v>6.2E-4</v>
      </c>
      <c r="K490">
        <v>3.1770833333333313E-7</v>
      </c>
      <c r="L490">
        <v>1.4895729890764651</v>
      </c>
      <c r="M490">
        <v>1.952143145824845E-5</v>
      </c>
      <c r="N490">
        <v>2.8571428571428749E-7</v>
      </c>
    </row>
    <row r="491" spans="1:14" x14ac:dyDescent="0.25">
      <c r="A491" t="s">
        <v>114</v>
      </c>
      <c r="B491">
        <v>192</v>
      </c>
      <c r="C491" t="s">
        <v>63</v>
      </c>
      <c r="D491">
        <v>52</v>
      </c>
      <c r="E491">
        <v>150</v>
      </c>
      <c r="F491" t="s">
        <v>72</v>
      </c>
      <c r="G491">
        <v>1.5767500000000004E-2</v>
      </c>
      <c r="H491">
        <v>826</v>
      </c>
      <c r="I491">
        <v>6.1424664000000002E-3</v>
      </c>
      <c r="J491">
        <v>8.2600000000000002E-4</v>
      </c>
      <c r="K491">
        <v>1.2083333333333333E-6</v>
      </c>
      <c r="L491">
        <v>0.95132392579673353</v>
      </c>
      <c r="M491">
        <v>4.7417258502801586E-5</v>
      </c>
      <c r="N491">
        <v>1.6666666666666658E-6</v>
      </c>
    </row>
    <row r="492" spans="1:14" x14ac:dyDescent="0.25">
      <c r="A492" t="s">
        <v>114</v>
      </c>
      <c r="B492">
        <v>192</v>
      </c>
      <c r="C492" t="s">
        <v>71</v>
      </c>
      <c r="D492">
        <v>11</v>
      </c>
      <c r="E492">
        <v>15</v>
      </c>
      <c r="F492" t="s">
        <v>74</v>
      </c>
      <c r="G492">
        <v>1.452E-2</v>
      </c>
      <c r="H492">
        <v>921</v>
      </c>
      <c r="I492">
        <v>6.8489243999999994E-3</v>
      </c>
      <c r="J492">
        <v>9.2100000000000005E-4</v>
      </c>
      <c r="K492">
        <v>2.0625000000000006E-6</v>
      </c>
      <c r="L492">
        <v>1.0330578512396693</v>
      </c>
      <c r="M492">
        <v>8.7890081125735619E-5</v>
      </c>
      <c r="N492">
        <v>-1.3809523809523785E-6</v>
      </c>
    </row>
    <row r="493" spans="1:14" x14ac:dyDescent="0.25">
      <c r="A493" t="s">
        <v>114</v>
      </c>
      <c r="B493">
        <v>192</v>
      </c>
      <c r="C493" t="s">
        <v>70</v>
      </c>
      <c r="D493">
        <v>11</v>
      </c>
      <c r="E493">
        <v>150</v>
      </c>
      <c r="F493" t="s">
        <v>74</v>
      </c>
      <c r="G493">
        <v>1.2870000000000001E-2</v>
      </c>
      <c r="H493">
        <v>730</v>
      </c>
      <c r="I493">
        <v>5.4285719999999996E-3</v>
      </c>
      <c r="J493">
        <v>7.2999999999999996E-4</v>
      </c>
      <c r="K493">
        <v>1.296875E-6</v>
      </c>
      <c r="L493">
        <v>1.1655011655011653</v>
      </c>
      <c r="M493">
        <v>6.2349373790051749E-5</v>
      </c>
      <c r="N493">
        <v>1.4285714285714118E-7</v>
      </c>
    </row>
    <row r="494" spans="1:14" x14ac:dyDescent="0.25">
      <c r="A494" t="s">
        <v>114</v>
      </c>
      <c r="B494">
        <v>192</v>
      </c>
      <c r="C494" t="s">
        <v>66</v>
      </c>
      <c r="D494">
        <v>13</v>
      </c>
      <c r="E494">
        <v>15</v>
      </c>
      <c r="F494" t="s">
        <v>74</v>
      </c>
      <c r="G494">
        <v>1.13875E-2</v>
      </c>
      <c r="H494">
        <v>542</v>
      </c>
      <c r="I494">
        <v>4.0305287999999996E-3</v>
      </c>
      <c r="J494">
        <v>5.4199999999999995E-4</v>
      </c>
      <c r="K494">
        <v>1.1458333333333329E-7</v>
      </c>
      <c r="L494">
        <v>1.3172338090010975</v>
      </c>
      <c r="M494">
        <v>6.2259493984421535E-6</v>
      </c>
      <c r="N494">
        <v>2.3809523809523356E-7</v>
      </c>
    </row>
    <row r="495" spans="1:14" x14ac:dyDescent="0.25">
      <c r="A495" t="s">
        <v>114</v>
      </c>
      <c r="B495">
        <v>192</v>
      </c>
      <c r="C495" t="s">
        <v>65</v>
      </c>
      <c r="D495">
        <v>13</v>
      </c>
      <c r="E495">
        <v>150</v>
      </c>
      <c r="F495" t="s">
        <v>74</v>
      </c>
      <c r="G495">
        <v>1.7704999999999999E-2</v>
      </c>
      <c r="H495">
        <v>549</v>
      </c>
      <c r="I495">
        <v>4.0825836000000001E-3</v>
      </c>
      <c r="J495">
        <v>5.4900000000000001E-4</v>
      </c>
      <c r="K495">
        <v>3.6458333333333655E-8</v>
      </c>
      <c r="L495">
        <v>0.84721829991527819</v>
      </c>
      <c r="M495">
        <v>1.2741290118952652E-6</v>
      </c>
      <c r="N495">
        <v>-5.2380952380952103E-7</v>
      </c>
    </row>
    <row r="496" spans="1:14" x14ac:dyDescent="0.25">
      <c r="A496" t="s">
        <v>114</v>
      </c>
      <c r="B496">
        <v>192</v>
      </c>
      <c r="C496" t="s">
        <v>7</v>
      </c>
      <c r="D496">
        <v>26</v>
      </c>
      <c r="E496">
        <v>15</v>
      </c>
      <c r="F496" t="s">
        <v>74</v>
      </c>
      <c r="G496">
        <v>1.5352500000000003E-2</v>
      </c>
      <c r="H496">
        <v>611</v>
      </c>
      <c r="I496">
        <v>4.5436404E-3</v>
      </c>
      <c r="J496">
        <v>6.11E-4</v>
      </c>
      <c r="K496">
        <v>5.833333333333334E-7</v>
      </c>
      <c r="L496">
        <v>0.97703957010258891</v>
      </c>
      <c r="M496">
        <v>2.3509869173729848E-5</v>
      </c>
      <c r="N496">
        <v>-9.5238095238095489E-7</v>
      </c>
    </row>
    <row r="497" spans="1:14" x14ac:dyDescent="0.25">
      <c r="A497" t="s">
        <v>114</v>
      </c>
      <c r="B497">
        <v>192</v>
      </c>
      <c r="C497" t="s">
        <v>69</v>
      </c>
      <c r="D497">
        <v>26</v>
      </c>
      <c r="E497">
        <v>150</v>
      </c>
      <c r="F497" t="s">
        <v>74</v>
      </c>
      <c r="G497">
        <v>2.1547500000000001E-2</v>
      </c>
      <c r="H497">
        <v>680</v>
      </c>
      <c r="I497">
        <v>5.0567520000000003E-3</v>
      </c>
      <c r="J497">
        <v>6.8000000000000005E-4</v>
      </c>
      <c r="K497">
        <v>1.0052083333333335E-6</v>
      </c>
      <c r="L497">
        <v>0.69613644274277753</v>
      </c>
      <c r="M497">
        <v>2.8865010206897429E-5</v>
      </c>
      <c r="N497">
        <v>-4.1428571428571401E-6</v>
      </c>
    </row>
    <row r="498" spans="1:14" x14ac:dyDescent="0.25">
      <c r="A498" t="s">
        <v>114</v>
      </c>
      <c r="B498">
        <v>192</v>
      </c>
      <c r="C498" t="s">
        <v>68</v>
      </c>
      <c r="D498">
        <v>34</v>
      </c>
      <c r="E498">
        <v>15</v>
      </c>
      <c r="F498" t="s">
        <v>74</v>
      </c>
      <c r="G498">
        <v>1.10525E-2</v>
      </c>
      <c r="H498">
        <v>536</v>
      </c>
      <c r="I498">
        <v>3.9859103999999998E-3</v>
      </c>
      <c r="J498">
        <v>5.3600000000000002E-4</v>
      </c>
      <c r="K498">
        <v>1.1458333333333329E-7</v>
      </c>
      <c r="L498">
        <v>1.3571590137977834</v>
      </c>
      <c r="M498">
        <v>6.4146572064926519E-6</v>
      </c>
      <c r="N498">
        <v>-1.1428571428571396E-6</v>
      </c>
    </row>
    <row r="499" spans="1:14" x14ac:dyDescent="0.25">
      <c r="A499" t="s">
        <v>114</v>
      </c>
      <c r="B499">
        <v>192</v>
      </c>
      <c r="C499" t="s">
        <v>67</v>
      </c>
      <c r="D499">
        <v>34</v>
      </c>
      <c r="E499">
        <v>150</v>
      </c>
      <c r="F499" t="s">
        <v>74</v>
      </c>
      <c r="G499">
        <v>1.0512499999999998E-2</v>
      </c>
      <c r="H499">
        <v>830</v>
      </c>
      <c r="I499">
        <v>6.172211999999999E-3</v>
      </c>
      <c r="J499">
        <v>8.3000000000000001E-4</v>
      </c>
      <c r="K499">
        <v>1.6979166666666668E-6</v>
      </c>
      <c r="L499">
        <v>1.4268727705112965</v>
      </c>
      <c r="M499">
        <v>9.9936212736230826E-5</v>
      </c>
      <c r="N499">
        <v>9.9047619047619022E-6</v>
      </c>
    </row>
    <row r="500" spans="1:14" x14ac:dyDescent="0.25">
      <c r="A500" t="s">
        <v>114</v>
      </c>
      <c r="B500">
        <v>192</v>
      </c>
      <c r="C500" t="s">
        <v>64</v>
      </c>
      <c r="D500">
        <v>52</v>
      </c>
      <c r="E500">
        <v>15</v>
      </c>
      <c r="F500" t="s">
        <v>74</v>
      </c>
      <c r="G500">
        <v>1.0069999999999997E-2</v>
      </c>
      <c r="H500">
        <v>538</v>
      </c>
      <c r="I500">
        <v>4.0007832E-3</v>
      </c>
      <c r="J500">
        <v>5.3799999999999996E-4</v>
      </c>
      <c r="K500">
        <v>4.5312499999999974E-7</v>
      </c>
      <c r="L500">
        <v>1.4895729890764651</v>
      </c>
      <c r="M500">
        <v>2.7842041587993691E-5</v>
      </c>
      <c r="N500">
        <v>-5.7142857142857499E-7</v>
      </c>
    </row>
    <row r="501" spans="1:14" x14ac:dyDescent="0.25">
      <c r="A501" t="s">
        <v>114</v>
      </c>
      <c r="B501">
        <v>192</v>
      </c>
      <c r="C501" t="s">
        <v>63</v>
      </c>
      <c r="D501">
        <v>52</v>
      </c>
      <c r="E501">
        <v>150</v>
      </c>
      <c r="F501" t="s">
        <v>74</v>
      </c>
      <c r="G501">
        <v>1.5767500000000004E-2</v>
      </c>
      <c r="H501">
        <v>601</v>
      </c>
      <c r="I501">
        <v>4.4692764000000005E-3</v>
      </c>
      <c r="J501">
        <v>6.0099999999999997E-4</v>
      </c>
      <c r="K501">
        <v>4.7916666666666649E-7</v>
      </c>
      <c r="L501">
        <v>0.95132392579673353</v>
      </c>
      <c r="M501">
        <v>1.8803395613179934E-5</v>
      </c>
      <c r="N501">
        <v>4.2857142857142867E-7</v>
      </c>
    </row>
    <row r="502" spans="1:14" x14ac:dyDescent="0.25">
      <c r="A502" t="s">
        <v>114</v>
      </c>
      <c r="B502">
        <v>192</v>
      </c>
      <c r="C502" t="s">
        <v>71</v>
      </c>
      <c r="D502">
        <v>11</v>
      </c>
      <c r="E502">
        <v>15</v>
      </c>
      <c r="F502" t="s">
        <v>92</v>
      </c>
      <c r="G502">
        <v>1.452E-2</v>
      </c>
      <c r="H502">
        <v>822</v>
      </c>
      <c r="I502">
        <v>6.1127208000000006E-3</v>
      </c>
      <c r="J502">
        <v>8.2200000000000003E-4</v>
      </c>
      <c r="K502">
        <v>1.421875E-6</v>
      </c>
      <c r="L502">
        <v>1.0330578512396693</v>
      </c>
      <c r="M502">
        <v>6.0590889260923783E-5</v>
      </c>
      <c r="N502">
        <v>2.0476190476190509E-6</v>
      </c>
    </row>
    <row r="503" spans="1:14" x14ac:dyDescent="0.25">
      <c r="A503" t="s">
        <v>114</v>
      </c>
      <c r="B503">
        <v>192</v>
      </c>
      <c r="C503" t="s">
        <v>70</v>
      </c>
      <c r="D503">
        <v>11</v>
      </c>
      <c r="E503">
        <v>150</v>
      </c>
      <c r="F503" t="s">
        <v>92</v>
      </c>
      <c r="G503">
        <v>1.2870000000000001E-2</v>
      </c>
      <c r="H503">
        <v>1000</v>
      </c>
      <c r="I503">
        <v>7.4364000000000001E-3</v>
      </c>
      <c r="J503">
        <v>1E-3</v>
      </c>
      <c r="K503">
        <v>2.4375E-6</v>
      </c>
      <c r="L503">
        <v>1.1655011655011653</v>
      </c>
      <c r="M503">
        <v>1.1718677483431413E-4</v>
      </c>
      <c r="N503">
        <v>-2.571428571428572E-6</v>
      </c>
    </row>
    <row r="504" spans="1:14" x14ac:dyDescent="0.25">
      <c r="A504" t="s">
        <v>114</v>
      </c>
      <c r="B504">
        <v>192</v>
      </c>
      <c r="C504" t="s">
        <v>66</v>
      </c>
      <c r="D504">
        <v>13</v>
      </c>
      <c r="E504">
        <v>15</v>
      </c>
      <c r="F504" t="s">
        <v>92</v>
      </c>
      <c r="G504">
        <v>1.13875E-2</v>
      </c>
      <c r="H504">
        <v>726</v>
      </c>
      <c r="I504">
        <v>5.3988263999999999E-3</v>
      </c>
      <c r="J504">
        <v>7.2599999999999997E-4</v>
      </c>
      <c r="K504">
        <v>8.4374999999999965E-7</v>
      </c>
      <c r="L504">
        <v>1.3172338090010975</v>
      </c>
      <c r="M504">
        <v>4.5845627388528579E-5</v>
      </c>
      <c r="N504">
        <v>4.2857142857142863E-6</v>
      </c>
    </row>
    <row r="505" spans="1:14" x14ac:dyDescent="0.25">
      <c r="A505" t="s">
        <v>114</v>
      </c>
      <c r="B505">
        <v>192</v>
      </c>
      <c r="C505" t="s">
        <v>65</v>
      </c>
      <c r="D505">
        <v>13</v>
      </c>
      <c r="E505">
        <v>150</v>
      </c>
      <c r="F505" t="s">
        <v>92</v>
      </c>
      <c r="G505">
        <v>1.7704999999999999E-2</v>
      </c>
      <c r="H505">
        <v>877</v>
      </c>
      <c r="I505">
        <v>6.5217227999999992E-3</v>
      </c>
      <c r="J505">
        <v>8.7699999999999996E-4</v>
      </c>
      <c r="K505">
        <v>1.6302083333333328E-6</v>
      </c>
      <c r="L505">
        <v>0.84721829991527819</v>
      </c>
      <c r="M505">
        <v>5.6971768674744909E-5</v>
      </c>
      <c r="N505">
        <v>-2.2380952380952409E-6</v>
      </c>
    </row>
    <row r="506" spans="1:14" x14ac:dyDescent="0.25">
      <c r="A506" t="s">
        <v>114</v>
      </c>
      <c r="B506">
        <v>192</v>
      </c>
      <c r="C506" t="s">
        <v>7</v>
      </c>
      <c r="D506">
        <v>26</v>
      </c>
      <c r="E506">
        <v>15</v>
      </c>
      <c r="F506" t="s">
        <v>92</v>
      </c>
      <c r="G506">
        <v>1.5352500000000003E-2</v>
      </c>
      <c r="H506">
        <v>648</v>
      </c>
      <c r="I506">
        <v>4.8187872000000007E-3</v>
      </c>
      <c r="J506">
        <v>6.4800000000000003E-4</v>
      </c>
      <c r="K506">
        <v>4.9479166666666687E-7</v>
      </c>
      <c r="L506">
        <v>0.97703957010258891</v>
      </c>
      <c r="M506">
        <v>1.9941406888431572E-5</v>
      </c>
      <c r="N506">
        <v>4.7619047619048778E-8</v>
      </c>
    </row>
    <row r="507" spans="1:14" x14ac:dyDescent="0.25">
      <c r="A507" t="s">
        <v>114</v>
      </c>
      <c r="B507">
        <v>192</v>
      </c>
      <c r="C507" t="s">
        <v>69</v>
      </c>
      <c r="D507">
        <v>26</v>
      </c>
      <c r="E507">
        <v>150</v>
      </c>
      <c r="F507" t="s">
        <v>92</v>
      </c>
      <c r="G507">
        <v>2.1547500000000001E-2</v>
      </c>
      <c r="H507">
        <v>681</v>
      </c>
      <c r="I507">
        <v>5.0641884000000009E-3</v>
      </c>
      <c r="J507">
        <v>6.8099999999999996E-4</v>
      </c>
      <c r="K507">
        <v>7.1354166666666647E-7</v>
      </c>
      <c r="L507">
        <v>0.69613644274277753</v>
      </c>
      <c r="M507">
        <v>2.0489670457745833E-5</v>
      </c>
      <c r="N507">
        <v>-2.8571428571428594E-6</v>
      </c>
    </row>
    <row r="508" spans="1:14" x14ac:dyDescent="0.25">
      <c r="A508" t="s">
        <v>114</v>
      </c>
      <c r="B508">
        <v>192</v>
      </c>
      <c r="C508" t="s">
        <v>68</v>
      </c>
      <c r="D508">
        <v>34</v>
      </c>
      <c r="E508">
        <v>15</v>
      </c>
      <c r="F508" t="s">
        <v>92</v>
      </c>
      <c r="G508">
        <v>1.10525E-2</v>
      </c>
      <c r="H508">
        <v>698</v>
      </c>
      <c r="I508">
        <v>5.1906071999999999E-3</v>
      </c>
      <c r="J508">
        <v>6.9800000000000005E-4</v>
      </c>
      <c r="K508">
        <v>6.5625000000000018E-7</v>
      </c>
      <c r="L508">
        <v>1.3571590137977834</v>
      </c>
      <c r="M508">
        <v>3.6738491273548846E-5</v>
      </c>
      <c r="N508">
        <v>3.1428571428571471E-6</v>
      </c>
    </row>
    <row r="509" spans="1:14" x14ac:dyDescent="0.25">
      <c r="A509" t="s">
        <v>114</v>
      </c>
      <c r="B509">
        <v>192</v>
      </c>
      <c r="C509" t="s">
        <v>67</v>
      </c>
      <c r="D509">
        <v>34</v>
      </c>
      <c r="E509">
        <v>150</v>
      </c>
      <c r="F509" t="s">
        <v>92</v>
      </c>
      <c r="G509">
        <v>1.0512499999999998E-2</v>
      </c>
      <c r="H509">
        <v>592</v>
      </c>
      <c r="I509">
        <v>4.4023488000000006E-3</v>
      </c>
      <c r="J509">
        <v>5.9199999999999997E-4</v>
      </c>
      <c r="K509">
        <v>-1.6145833333333331E-7</v>
      </c>
      <c r="L509">
        <v>1.4268727705112965</v>
      </c>
      <c r="M509">
        <v>-9.5031367939360575E-6</v>
      </c>
      <c r="N509">
        <v>-1.6666666666666658E-6</v>
      </c>
    </row>
    <row r="510" spans="1:14" x14ac:dyDescent="0.25">
      <c r="A510" t="s">
        <v>114</v>
      </c>
      <c r="B510">
        <v>192</v>
      </c>
      <c r="C510" t="s">
        <v>64</v>
      </c>
      <c r="D510">
        <v>52</v>
      </c>
      <c r="E510">
        <v>15</v>
      </c>
      <c r="F510" t="s">
        <v>92</v>
      </c>
      <c r="G510">
        <v>1.0069999999999997E-2</v>
      </c>
      <c r="H510">
        <v>608</v>
      </c>
      <c r="I510">
        <v>4.5213312E-3</v>
      </c>
      <c r="J510">
        <v>6.0800000000000003E-4</v>
      </c>
      <c r="K510">
        <v>3.3333333333333351E-7</v>
      </c>
      <c r="L510">
        <v>1.4895729890764651</v>
      </c>
      <c r="M510">
        <v>2.0481501857834464E-5</v>
      </c>
      <c r="N510">
        <v>-2.8571428571428236E-7</v>
      </c>
    </row>
    <row r="511" spans="1:14" x14ac:dyDescent="0.25">
      <c r="A511" t="s">
        <v>114</v>
      </c>
      <c r="B511">
        <v>192</v>
      </c>
      <c r="C511" t="s">
        <v>63</v>
      </c>
      <c r="D511">
        <v>52</v>
      </c>
      <c r="E511">
        <v>150</v>
      </c>
      <c r="F511" t="s">
        <v>92</v>
      </c>
      <c r="G511">
        <v>1.5767500000000004E-2</v>
      </c>
      <c r="H511">
        <v>654</v>
      </c>
      <c r="I511">
        <v>4.8634055999999997E-3</v>
      </c>
      <c r="J511">
        <v>6.5399999999999996E-4</v>
      </c>
      <c r="K511">
        <v>7.1354166666666647E-7</v>
      </c>
      <c r="L511">
        <v>0.95132392579673353</v>
      </c>
      <c r="M511">
        <v>2.8000708684844034E-5</v>
      </c>
      <c r="N511">
        <v>-2.8095238095238105E-6</v>
      </c>
    </row>
    <row r="512" spans="1:14" x14ac:dyDescent="0.25">
      <c r="A512" t="s">
        <v>114</v>
      </c>
      <c r="B512">
        <v>192</v>
      </c>
      <c r="C512" t="s">
        <v>71</v>
      </c>
      <c r="D512">
        <v>11</v>
      </c>
      <c r="E512">
        <v>15</v>
      </c>
      <c r="F512" t="s">
        <v>10</v>
      </c>
      <c r="G512">
        <v>1.452E-2</v>
      </c>
      <c r="H512">
        <v>703</v>
      </c>
      <c r="I512">
        <v>5.2277892000000001E-3</v>
      </c>
      <c r="J512">
        <v>7.0299999999999996E-4</v>
      </c>
      <c r="K512">
        <v>1.0104166666666664E-6</v>
      </c>
      <c r="L512">
        <v>1.0330578512396693</v>
      </c>
      <c r="M512">
        <v>4.3057261965638131E-5</v>
      </c>
      <c r="N512">
        <v>-2.4761904761904798E-6</v>
      </c>
    </row>
    <row r="513" spans="1:14" x14ac:dyDescent="0.25">
      <c r="A513" t="s">
        <v>114</v>
      </c>
      <c r="B513">
        <v>192</v>
      </c>
      <c r="C513" t="s">
        <v>70</v>
      </c>
      <c r="D513">
        <v>11</v>
      </c>
      <c r="E513">
        <v>150</v>
      </c>
      <c r="F513" t="s">
        <v>10</v>
      </c>
      <c r="G513">
        <v>1.2870000000000001E-2</v>
      </c>
      <c r="H513">
        <v>1935</v>
      </c>
      <c r="I513">
        <v>1.4389434000000001E-2</v>
      </c>
      <c r="J513">
        <v>1.9350000000000001E-3</v>
      </c>
      <c r="K513">
        <v>7.6041666666666674E-6</v>
      </c>
      <c r="L513">
        <v>1.1655011655011653</v>
      </c>
      <c r="M513">
        <v>3.6558267362841589E-4</v>
      </c>
      <c r="N513">
        <v>-1.6666666666666607E-6</v>
      </c>
    </row>
    <row r="514" spans="1:14" x14ac:dyDescent="0.25">
      <c r="A514" t="s">
        <v>114</v>
      </c>
      <c r="B514">
        <v>192</v>
      </c>
      <c r="C514" t="s">
        <v>66</v>
      </c>
      <c r="D514">
        <v>13</v>
      </c>
      <c r="E514">
        <v>15</v>
      </c>
      <c r="F514" t="s">
        <v>10</v>
      </c>
      <c r="G514">
        <v>1.13875E-2</v>
      </c>
      <c r="H514">
        <v>882</v>
      </c>
      <c r="I514">
        <v>6.5589048000000002E-3</v>
      </c>
      <c r="J514">
        <v>8.8199999999999997E-4</v>
      </c>
      <c r="K514">
        <v>1.864583333333333E-6</v>
      </c>
      <c r="L514">
        <v>1.3172338090010975</v>
      </c>
      <c r="M514">
        <v>1.0131317657464961E-4</v>
      </c>
      <c r="N514">
        <v>-4.6666666666666663E-6</v>
      </c>
    </row>
    <row r="515" spans="1:14" x14ac:dyDescent="0.25">
      <c r="A515" t="s">
        <v>114</v>
      </c>
      <c r="B515">
        <v>192</v>
      </c>
      <c r="C515" t="s">
        <v>65</v>
      </c>
      <c r="D515">
        <v>13</v>
      </c>
      <c r="E515">
        <v>150</v>
      </c>
      <c r="F515" t="s">
        <v>10</v>
      </c>
      <c r="G515">
        <v>1.7704999999999999E-2</v>
      </c>
      <c r="H515">
        <v>1174</v>
      </c>
      <c r="I515">
        <v>8.7303336000000009E-3</v>
      </c>
      <c r="J515">
        <v>1.1739999999999999E-3</v>
      </c>
      <c r="K515">
        <v>3.3593749999999999E-6</v>
      </c>
      <c r="L515">
        <v>0.84721829991527819</v>
      </c>
      <c r="M515">
        <v>1.174018875246341E-4</v>
      </c>
      <c r="N515">
        <v>-1.6714285714285723E-5</v>
      </c>
    </row>
    <row r="516" spans="1:14" x14ac:dyDescent="0.25">
      <c r="A516" t="s">
        <v>114</v>
      </c>
      <c r="B516">
        <v>192</v>
      </c>
      <c r="C516" t="s">
        <v>7</v>
      </c>
      <c r="D516">
        <v>26</v>
      </c>
      <c r="E516">
        <v>15</v>
      </c>
      <c r="F516" t="s">
        <v>10</v>
      </c>
      <c r="G516">
        <v>1.5352500000000003E-2</v>
      </c>
      <c r="H516">
        <v>2454</v>
      </c>
      <c r="I516">
        <v>1.8248925599999997E-2</v>
      </c>
      <c r="J516">
        <v>2.454E-3</v>
      </c>
      <c r="K516">
        <v>1.003125E-5</v>
      </c>
      <c r="L516">
        <v>0.97703957010258891</v>
      </c>
      <c r="M516">
        <v>4.0428578596967573E-4</v>
      </c>
      <c r="N516">
        <v>-1.3380952380952382E-5</v>
      </c>
    </row>
    <row r="517" spans="1:14" x14ac:dyDescent="0.25">
      <c r="A517" t="s">
        <v>114</v>
      </c>
      <c r="B517">
        <v>192</v>
      </c>
      <c r="C517" t="s">
        <v>69</v>
      </c>
      <c r="D517">
        <v>26</v>
      </c>
      <c r="E517">
        <v>150</v>
      </c>
      <c r="F517" t="s">
        <v>10</v>
      </c>
      <c r="G517">
        <v>2.1547500000000001E-2</v>
      </c>
      <c r="H517">
        <v>1973</v>
      </c>
      <c r="I517">
        <v>1.4672017200000002E-2</v>
      </c>
      <c r="J517">
        <v>1.9729999999999999E-3</v>
      </c>
      <c r="K517">
        <v>7.5416666666666667E-6</v>
      </c>
      <c r="L517">
        <v>0.69613644274277753</v>
      </c>
      <c r="M517">
        <v>2.1656235637091954E-4</v>
      </c>
      <c r="N517">
        <v>-2.3333333333333332E-6</v>
      </c>
    </row>
    <row r="518" spans="1:14" x14ac:dyDescent="0.25">
      <c r="A518" t="s">
        <v>114</v>
      </c>
      <c r="B518">
        <v>192</v>
      </c>
      <c r="C518" t="s">
        <v>68</v>
      </c>
      <c r="D518">
        <v>34</v>
      </c>
      <c r="E518">
        <v>15</v>
      </c>
      <c r="F518" t="s">
        <v>10</v>
      </c>
      <c r="G518">
        <v>1.10525E-2</v>
      </c>
      <c r="H518">
        <v>762</v>
      </c>
      <c r="I518">
        <v>5.6665367999999992E-3</v>
      </c>
      <c r="J518">
        <v>7.6199999999999998E-4</v>
      </c>
      <c r="K518">
        <v>1.1510416666666664E-6</v>
      </c>
      <c r="L518">
        <v>1.3571590137977834</v>
      </c>
      <c r="M518">
        <v>6.4438147392494377E-5</v>
      </c>
      <c r="N518">
        <v>-3.5238095238095267E-6</v>
      </c>
    </row>
    <row r="519" spans="1:14" x14ac:dyDescent="0.25">
      <c r="A519" t="s">
        <v>114</v>
      </c>
      <c r="B519">
        <v>192</v>
      </c>
      <c r="C519" t="s">
        <v>67</v>
      </c>
      <c r="D519">
        <v>34</v>
      </c>
      <c r="E519">
        <v>150</v>
      </c>
      <c r="F519" t="s">
        <v>10</v>
      </c>
      <c r="G519">
        <v>1.0512499999999998E-2</v>
      </c>
      <c r="H519">
        <v>1870</v>
      </c>
      <c r="I519">
        <v>1.3906067999999999E-2</v>
      </c>
      <c r="J519">
        <v>1.8699999999999999E-3</v>
      </c>
      <c r="K519">
        <v>7.1249999999999995E-6</v>
      </c>
      <c r="L519">
        <v>1.4268727705112965</v>
      </c>
      <c r="M519">
        <v>4.1936423013240416E-4</v>
      </c>
      <c r="N519">
        <v>-2.138095238095238E-5</v>
      </c>
    </row>
    <row r="520" spans="1:14" x14ac:dyDescent="0.25">
      <c r="A520" t="s">
        <v>114</v>
      </c>
      <c r="B520">
        <v>192</v>
      </c>
      <c r="C520" t="s">
        <v>64</v>
      </c>
      <c r="D520">
        <v>52</v>
      </c>
      <c r="E520">
        <v>15</v>
      </c>
      <c r="F520" t="s">
        <v>10</v>
      </c>
      <c r="G520">
        <v>1.0069999999999997E-2</v>
      </c>
      <c r="H520">
        <v>1640</v>
      </c>
      <c r="I520">
        <v>1.2195695999999999E-2</v>
      </c>
      <c r="J520">
        <v>1.64E-3</v>
      </c>
      <c r="K520">
        <v>5.9166666666666662E-6</v>
      </c>
      <c r="L520">
        <v>1.4895729890764651</v>
      </c>
      <c r="M520">
        <v>3.6354665797656149E-4</v>
      </c>
      <c r="N520">
        <v>-1.3809523809523785E-6</v>
      </c>
    </row>
    <row r="521" spans="1:14" x14ac:dyDescent="0.25">
      <c r="A521" t="s">
        <v>114</v>
      </c>
      <c r="B521">
        <v>192</v>
      </c>
      <c r="C521" t="s">
        <v>63</v>
      </c>
      <c r="D521">
        <v>52</v>
      </c>
      <c r="E521">
        <v>150</v>
      </c>
      <c r="F521" t="s">
        <v>10</v>
      </c>
      <c r="G521">
        <v>1.5767500000000004E-2</v>
      </c>
      <c r="H521">
        <v>2045</v>
      </c>
      <c r="I521">
        <v>1.5207438000000002E-2</v>
      </c>
      <c r="J521">
        <v>2.0449999999999999E-3</v>
      </c>
      <c r="K521">
        <v>8.0260416666666658E-6</v>
      </c>
      <c r="L521">
        <v>0.95132392579673353</v>
      </c>
      <c r="M521">
        <v>3.1495687652076398E-4</v>
      </c>
      <c r="N521">
        <v>-2.1476190476190477E-5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1"/>
  <sheetViews>
    <sheetView workbookViewId="0">
      <selection activeCell="G3" sqref="G3"/>
    </sheetView>
  </sheetViews>
  <sheetFormatPr defaultRowHeight="15.75" x14ac:dyDescent="0.25"/>
  <cols>
    <col min="1" max="1" width="9" style="70"/>
    <col min="2" max="2" width="6.5" style="70" customWidth="1"/>
    <col min="3" max="8" width="9" style="70"/>
  </cols>
  <sheetData>
    <row r="1" spans="1:8" ht="18.75" x14ac:dyDescent="0.35">
      <c r="A1" s="70" t="s">
        <v>45</v>
      </c>
      <c r="B1" s="70" t="s">
        <v>115</v>
      </c>
      <c r="C1" s="70" t="s">
        <v>13</v>
      </c>
      <c r="D1" s="70" t="s">
        <v>41</v>
      </c>
      <c r="E1" s="70" t="s">
        <v>90</v>
      </c>
      <c r="F1" s="70" t="s">
        <v>91</v>
      </c>
      <c r="G1" s="70" t="s">
        <v>116</v>
      </c>
      <c r="H1" s="70" t="s">
        <v>140</v>
      </c>
    </row>
    <row r="2" spans="1:8" x14ac:dyDescent="0.25">
      <c r="A2" s="70" t="s">
        <v>21</v>
      </c>
      <c r="B2" s="70">
        <v>0</v>
      </c>
      <c r="C2" s="70" t="s">
        <v>71</v>
      </c>
      <c r="D2" s="70">
        <v>11</v>
      </c>
      <c r="E2" s="70">
        <v>15</v>
      </c>
      <c r="F2" s="70" t="s">
        <v>72</v>
      </c>
      <c r="G2" s="70">
        <v>640</v>
      </c>
      <c r="H2" s="70">
        <f t="shared" ref="H2:H65" si="0">0.6197*G2*12*(10^-6)</f>
        <v>4.7592959999999997E-3</v>
      </c>
    </row>
    <row r="3" spans="1:8" x14ac:dyDescent="0.25">
      <c r="A3" s="70" t="s">
        <v>21</v>
      </c>
      <c r="B3" s="70">
        <v>0</v>
      </c>
      <c r="C3" s="70" t="s">
        <v>70</v>
      </c>
      <c r="D3" s="70">
        <v>11</v>
      </c>
      <c r="E3" s="70">
        <v>150</v>
      </c>
      <c r="F3" s="70" t="s">
        <v>72</v>
      </c>
      <c r="G3" s="70">
        <v>748</v>
      </c>
      <c r="H3" s="70">
        <f t="shared" si="0"/>
        <v>5.5624272000000001E-3</v>
      </c>
    </row>
    <row r="4" spans="1:8" x14ac:dyDescent="0.25">
      <c r="A4" s="70" t="s">
        <v>21</v>
      </c>
      <c r="B4" s="70">
        <v>0</v>
      </c>
      <c r="C4" s="70" t="s">
        <v>66</v>
      </c>
      <c r="D4" s="70">
        <v>13</v>
      </c>
      <c r="E4" s="70">
        <v>15</v>
      </c>
      <c r="F4" s="70" t="s">
        <v>72</v>
      </c>
      <c r="G4" s="70">
        <v>646</v>
      </c>
      <c r="H4" s="70">
        <f t="shared" si="0"/>
        <v>4.8039144000000004E-3</v>
      </c>
    </row>
    <row r="5" spans="1:8" x14ac:dyDescent="0.25">
      <c r="A5" s="70" t="s">
        <v>21</v>
      </c>
      <c r="B5" s="70">
        <v>0</v>
      </c>
      <c r="C5" s="70" t="s">
        <v>65</v>
      </c>
      <c r="D5" s="70">
        <v>13</v>
      </c>
      <c r="E5" s="70">
        <v>150</v>
      </c>
      <c r="F5" s="70" t="s">
        <v>72</v>
      </c>
      <c r="G5" s="70">
        <v>740</v>
      </c>
      <c r="H5" s="70">
        <f t="shared" si="0"/>
        <v>5.5029359999999999E-3</v>
      </c>
    </row>
    <row r="6" spans="1:8" x14ac:dyDescent="0.25">
      <c r="A6" s="70" t="s">
        <v>21</v>
      </c>
      <c r="B6" s="70">
        <v>0</v>
      </c>
      <c r="C6" s="70" t="s">
        <v>7</v>
      </c>
      <c r="D6" s="70">
        <v>26</v>
      </c>
      <c r="E6" s="70">
        <v>15</v>
      </c>
      <c r="F6" s="70" t="s">
        <v>72</v>
      </c>
      <c r="G6" s="70">
        <v>623</v>
      </c>
      <c r="H6" s="70">
        <f t="shared" si="0"/>
        <v>4.6328771999999997E-3</v>
      </c>
    </row>
    <row r="7" spans="1:8" x14ac:dyDescent="0.25">
      <c r="A7" s="70" t="s">
        <v>21</v>
      </c>
      <c r="B7" s="70">
        <v>0</v>
      </c>
      <c r="C7" s="70" t="s">
        <v>69</v>
      </c>
      <c r="D7" s="70">
        <v>26</v>
      </c>
      <c r="E7" s="70">
        <v>150</v>
      </c>
      <c r="F7" s="70" t="s">
        <v>72</v>
      </c>
      <c r="G7" s="70">
        <v>717</v>
      </c>
      <c r="H7" s="70">
        <f t="shared" si="0"/>
        <v>5.3318988000000001E-3</v>
      </c>
    </row>
    <row r="8" spans="1:8" x14ac:dyDescent="0.25">
      <c r="A8" s="70" t="s">
        <v>21</v>
      </c>
      <c r="B8" s="70">
        <v>0</v>
      </c>
      <c r="C8" s="70" t="s">
        <v>68</v>
      </c>
      <c r="D8" s="70">
        <v>34</v>
      </c>
      <c r="E8" s="70">
        <v>15</v>
      </c>
      <c r="F8" s="70" t="s">
        <v>72</v>
      </c>
      <c r="G8" s="70">
        <v>694</v>
      </c>
      <c r="H8" s="70">
        <f t="shared" si="0"/>
        <v>5.1608616000000003E-3</v>
      </c>
    </row>
    <row r="9" spans="1:8" x14ac:dyDescent="0.25">
      <c r="A9" s="70" t="s">
        <v>21</v>
      </c>
      <c r="B9" s="70">
        <v>0</v>
      </c>
      <c r="C9" s="70" t="s">
        <v>67</v>
      </c>
      <c r="D9" s="70">
        <v>34</v>
      </c>
      <c r="E9" s="70">
        <v>150</v>
      </c>
      <c r="F9" s="70" t="s">
        <v>72</v>
      </c>
      <c r="G9" s="70">
        <v>683</v>
      </c>
      <c r="H9" s="70">
        <f t="shared" si="0"/>
        <v>5.0790612000000002E-3</v>
      </c>
    </row>
    <row r="10" spans="1:8" x14ac:dyDescent="0.25">
      <c r="A10" s="70" t="s">
        <v>21</v>
      </c>
      <c r="B10" s="70">
        <v>0</v>
      </c>
      <c r="C10" s="70" t="s">
        <v>64</v>
      </c>
      <c r="D10" s="70">
        <v>52</v>
      </c>
      <c r="E10" s="70">
        <v>15</v>
      </c>
      <c r="F10" s="70" t="s">
        <v>72</v>
      </c>
      <c r="G10" s="70">
        <v>559</v>
      </c>
      <c r="H10" s="70">
        <f t="shared" si="0"/>
        <v>4.1569476000000005E-3</v>
      </c>
    </row>
    <row r="11" spans="1:8" x14ac:dyDescent="0.25">
      <c r="A11" s="70" t="s">
        <v>21</v>
      </c>
      <c r="B11" s="70">
        <v>0</v>
      </c>
      <c r="C11" s="70" t="s">
        <v>63</v>
      </c>
      <c r="D11" s="70">
        <v>52</v>
      </c>
      <c r="E11" s="70">
        <v>150</v>
      </c>
      <c r="F11" s="70" t="s">
        <v>72</v>
      </c>
      <c r="G11" s="70">
        <v>594</v>
      </c>
      <c r="H11" s="70">
        <f t="shared" si="0"/>
        <v>4.4172216000000009E-3</v>
      </c>
    </row>
    <row r="12" spans="1:8" x14ac:dyDescent="0.25">
      <c r="A12" s="70" t="s">
        <v>21</v>
      </c>
      <c r="B12" s="70">
        <v>0</v>
      </c>
      <c r="C12" s="70" t="s">
        <v>71</v>
      </c>
      <c r="D12" s="70">
        <v>11</v>
      </c>
      <c r="E12" s="70">
        <v>15</v>
      </c>
      <c r="F12" s="70" t="s">
        <v>74</v>
      </c>
      <c r="G12" s="70">
        <v>525</v>
      </c>
      <c r="H12" s="70">
        <f t="shared" si="0"/>
        <v>3.9041100000000006E-3</v>
      </c>
    </row>
    <row r="13" spans="1:8" x14ac:dyDescent="0.25">
      <c r="A13" s="70" t="s">
        <v>21</v>
      </c>
      <c r="B13" s="70">
        <v>0</v>
      </c>
      <c r="C13" s="70" t="s">
        <v>70</v>
      </c>
      <c r="D13" s="70">
        <v>11</v>
      </c>
      <c r="E13" s="70">
        <v>150</v>
      </c>
      <c r="F13" s="70" t="s">
        <v>74</v>
      </c>
      <c r="G13" s="70">
        <v>481</v>
      </c>
      <c r="H13" s="70">
        <f t="shared" si="0"/>
        <v>3.5769084000000003E-3</v>
      </c>
    </row>
    <row r="14" spans="1:8" x14ac:dyDescent="0.25">
      <c r="A14" s="70" t="s">
        <v>21</v>
      </c>
      <c r="B14" s="70">
        <v>0</v>
      </c>
      <c r="C14" s="70" t="s">
        <v>66</v>
      </c>
      <c r="D14" s="70">
        <v>13</v>
      </c>
      <c r="E14" s="70">
        <v>15</v>
      </c>
      <c r="F14" s="70" t="s">
        <v>74</v>
      </c>
      <c r="G14" s="70">
        <v>520</v>
      </c>
      <c r="H14" s="70">
        <f t="shared" si="0"/>
        <v>3.8669280000000004E-3</v>
      </c>
    </row>
    <row r="15" spans="1:8" x14ac:dyDescent="0.25">
      <c r="A15" s="70" t="s">
        <v>21</v>
      </c>
      <c r="B15" s="70">
        <v>0</v>
      </c>
      <c r="C15" s="70" t="s">
        <v>65</v>
      </c>
      <c r="D15" s="70">
        <v>13</v>
      </c>
      <c r="E15" s="70">
        <v>150</v>
      </c>
      <c r="F15" s="70" t="s">
        <v>74</v>
      </c>
      <c r="G15" s="70">
        <v>542</v>
      </c>
      <c r="H15" s="70">
        <f t="shared" si="0"/>
        <v>4.0305287999999996E-3</v>
      </c>
    </row>
    <row r="16" spans="1:8" x14ac:dyDescent="0.25">
      <c r="A16" s="70" t="s">
        <v>21</v>
      </c>
      <c r="B16" s="70">
        <v>0</v>
      </c>
      <c r="C16" s="70" t="s">
        <v>7</v>
      </c>
      <c r="D16" s="70">
        <v>26</v>
      </c>
      <c r="E16" s="70">
        <v>15</v>
      </c>
      <c r="F16" s="70" t="s">
        <v>74</v>
      </c>
      <c r="G16" s="70">
        <v>499</v>
      </c>
      <c r="H16" s="70">
        <f t="shared" si="0"/>
        <v>3.7107635999999999E-3</v>
      </c>
    </row>
    <row r="17" spans="1:8" x14ac:dyDescent="0.25">
      <c r="A17" s="70" t="s">
        <v>21</v>
      </c>
      <c r="B17" s="70">
        <v>0</v>
      </c>
      <c r="C17" s="70" t="s">
        <v>69</v>
      </c>
      <c r="D17" s="70">
        <v>26</v>
      </c>
      <c r="E17" s="70">
        <v>150</v>
      </c>
      <c r="F17" s="70" t="s">
        <v>74</v>
      </c>
      <c r="G17" s="70">
        <v>487</v>
      </c>
      <c r="H17" s="70">
        <f t="shared" si="0"/>
        <v>3.6215267999999998E-3</v>
      </c>
    </row>
    <row r="18" spans="1:8" x14ac:dyDescent="0.25">
      <c r="A18" s="70" t="s">
        <v>21</v>
      </c>
      <c r="B18" s="70">
        <v>0</v>
      </c>
      <c r="C18" s="70" t="s">
        <v>68</v>
      </c>
      <c r="D18" s="70">
        <v>34</v>
      </c>
      <c r="E18" s="70">
        <v>15</v>
      </c>
      <c r="F18" s="70" t="s">
        <v>74</v>
      </c>
      <c r="G18" s="70">
        <v>514</v>
      </c>
      <c r="H18" s="70">
        <f t="shared" si="0"/>
        <v>3.8223096000000001E-3</v>
      </c>
    </row>
    <row r="19" spans="1:8" x14ac:dyDescent="0.25">
      <c r="A19" s="70" t="s">
        <v>21</v>
      </c>
      <c r="B19" s="70">
        <v>0</v>
      </c>
      <c r="C19" s="70" t="s">
        <v>67</v>
      </c>
      <c r="D19" s="70">
        <v>34</v>
      </c>
      <c r="E19" s="70">
        <v>150</v>
      </c>
      <c r="F19" s="70" t="s">
        <v>74</v>
      </c>
      <c r="G19" s="70">
        <v>504</v>
      </c>
      <c r="H19" s="70">
        <f t="shared" si="0"/>
        <v>3.7479455999999997E-3</v>
      </c>
    </row>
    <row r="20" spans="1:8" x14ac:dyDescent="0.25">
      <c r="A20" s="70" t="s">
        <v>21</v>
      </c>
      <c r="B20" s="70">
        <v>0</v>
      </c>
      <c r="C20" s="70" t="s">
        <v>64</v>
      </c>
      <c r="D20" s="70">
        <v>52</v>
      </c>
      <c r="E20" s="70">
        <v>15</v>
      </c>
      <c r="F20" s="70" t="s">
        <v>74</v>
      </c>
      <c r="G20" s="70">
        <v>451</v>
      </c>
      <c r="H20" s="70">
        <f t="shared" si="0"/>
        <v>3.3538164000000005E-3</v>
      </c>
    </row>
    <row r="21" spans="1:8" x14ac:dyDescent="0.25">
      <c r="A21" s="70" t="s">
        <v>21</v>
      </c>
      <c r="B21" s="70">
        <v>0</v>
      </c>
      <c r="C21" s="70" t="s">
        <v>63</v>
      </c>
      <c r="D21" s="70">
        <v>52</v>
      </c>
      <c r="E21" s="70">
        <v>150</v>
      </c>
      <c r="F21" s="70" t="s">
        <v>74</v>
      </c>
      <c r="G21" s="70">
        <v>509</v>
      </c>
      <c r="H21" s="70">
        <f t="shared" si="0"/>
        <v>3.7851275999999994E-3</v>
      </c>
    </row>
    <row r="22" spans="1:8" x14ac:dyDescent="0.25">
      <c r="A22" s="70" t="s">
        <v>21</v>
      </c>
      <c r="B22" s="70">
        <v>0</v>
      </c>
      <c r="C22" s="70" t="s">
        <v>71</v>
      </c>
      <c r="D22" s="70">
        <v>11</v>
      </c>
      <c r="E22" s="70">
        <v>15</v>
      </c>
      <c r="F22" s="70" t="s">
        <v>92</v>
      </c>
      <c r="G22" s="70">
        <v>549</v>
      </c>
      <c r="H22" s="70">
        <f t="shared" si="0"/>
        <v>4.0825836000000001E-3</v>
      </c>
    </row>
    <row r="23" spans="1:8" x14ac:dyDescent="0.25">
      <c r="A23" s="70" t="s">
        <v>21</v>
      </c>
      <c r="B23" s="70">
        <v>0</v>
      </c>
      <c r="C23" s="70" t="s">
        <v>70</v>
      </c>
      <c r="D23" s="70">
        <v>11</v>
      </c>
      <c r="E23" s="70">
        <v>150</v>
      </c>
      <c r="F23" s="70" t="s">
        <v>92</v>
      </c>
      <c r="G23" s="70">
        <v>532</v>
      </c>
      <c r="H23" s="70">
        <f t="shared" si="0"/>
        <v>3.9561648000000001E-3</v>
      </c>
    </row>
    <row r="24" spans="1:8" x14ac:dyDescent="0.25">
      <c r="A24" s="70" t="s">
        <v>21</v>
      </c>
      <c r="B24" s="70">
        <v>0</v>
      </c>
      <c r="C24" s="70" t="s">
        <v>66</v>
      </c>
      <c r="D24" s="70">
        <v>13</v>
      </c>
      <c r="E24" s="70">
        <v>15</v>
      </c>
      <c r="F24" s="70" t="s">
        <v>92</v>
      </c>
      <c r="G24" s="70">
        <v>564</v>
      </c>
      <c r="H24" s="70">
        <f t="shared" si="0"/>
        <v>4.1941295999999998E-3</v>
      </c>
    </row>
    <row r="25" spans="1:8" x14ac:dyDescent="0.25">
      <c r="A25" s="70" t="s">
        <v>21</v>
      </c>
      <c r="B25" s="70">
        <v>0</v>
      </c>
      <c r="C25" s="70" t="s">
        <v>65</v>
      </c>
      <c r="D25" s="70">
        <v>13</v>
      </c>
      <c r="E25" s="70">
        <v>150</v>
      </c>
      <c r="F25" s="70" t="s">
        <v>92</v>
      </c>
      <c r="G25" s="70">
        <v>564</v>
      </c>
      <c r="H25" s="70">
        <f t="shared" si="0"/>
        <v>4.1941295999999998E-3</v>
      </c>
    </row>
    <row r="26" spans="1:8" x14ac:dyDescent="0.25">
      <c r="A26" s="70" t="s">
        <v>21</v>
      </c>
      <c r="B26" s="70">
        <v>0</v>
      </c>
      <c r="C26" s="70" t="s">
        <v>7</v>
      </c>
      <c r="D26" s="70">
        <v>26</v>
      </c>
      <c r="E26" s="70">
        <v>15</v>
      </c>
      <c r="F26" s="70" t="s">
        <v>92</v>
      </c>
      <c r="G26" s="70">
        <v>553</v>
      </c>
      <c r="H26" s="70">
        <f t="shared" si="0"/>
        <v>4.1123291999999997E-3</v>
      </c>
    </row>
    <row r="27" spans="1:8" x14ac:dyDescent="0.25">
      <c r="A27" s="70" t="s">
        <v>21</v>
      </c>
      <c r="B27" s="70">
        <v>0</v>
      </c>
      <c r="C27" s="70" t="s">
        <v>69</v>
      </c>
      <c r="D27" s="70">
        <v>26</v>
      </c>
      <c r="E27" s="70">
        <v>150</v>
      </c>
      <c r="F27" s="70" t="s">
        <v>92</v>
      </c>
      <c r="G27" s="70">
        <v>544</v>
      </c>
      <c r="H27" s="70">
        <f t="shared" si="0"/>
        <v>4.0454015999999999E-3</v>
      </c>
    </row>
    <row r="28" spans="1:8" x14ac:dyDescent="0.25">
      <c r="A28" s="70" t="s">
        <v>21</v>
      </c>
      <c r="B28" s="70">
        <v>0</v>
      </c>
      <c r="C28" s="70" t="s">
        <v>68</v>
      </c>
      <c r="D28" s="70">
        <v>34</v>
      </c>
      <c r="E28" s="70">
        <v>15</v>
      </c>
      <c r="F28" s="70" t="s">
        <v>92</v>
      </c>
      <c r="G28" s="70">
        <v>572</v>
      </c>
      <c r="H28" s="70">
        <f t="shared" si="0"/>
        <v>4.2536208000000008E-3</v>
      </c>
    </row>
    <row r="29" spans="1:8" x14ac:dyDescent="0.25">
      <c r="A29" s="70" t="s">
        <v>21</v>
      </c>
      <c r="B29" s="70">
        <v>0</v>
      </c>
      <c r="C29" s="70" t="s">
        <v>67</v>
      </c>
      <c r="D29" s="70">
        <v>34</v>
      </c>
      <c r="E29" s="70">
        <v>150</v>
      </c>
      <c r="F29" s="70" t="s">
        <v>92</v>
      </c>
      <c r="G29" s="70">
        <v>623</v>
      </c>
      <c r="H29" s="70">
        <f t="shared" si="0"/>
        <v>4.6328771999999997E-3</v>
      </c>
    </row>
    <row r="30" spans="1:8" x14ac:dyDescent="0.25">
      <c r="A30" s="70" t="s">
        <v>21</v>
      </c>
      <c r="B30" s="70">
        <v>0</v>
      </c>
      <c r="C30" s="70" t="s">
        <v>64</v>
      </c>
      <c r="D30" s="70">
        <v>52</v>
      </c>
      <c r="E30" s="70">
        <v>15</v>
      </c>
      <c r="F30" s="70" t="s">
        <v>92</v>
      </c>
      <c r="G30" s="70">
        <v>544</v>
      </c>
      <c r="H30" s="70">
        <f t="shared" si="0"/>
        <v>4.0454015999999999E-3</v>
      </c>
    </row>
    <row r="31" spans="1:8" x14ac:dyDescent="0.25">
      <c r="A31" s="70" t="s">
        <v>21</v>
      </c>
      <c r="B31" s="70">
        <v>0</v>
      </c>
      <c r="C31" s="70" t="s">
        <v>63</v>
      </c>
      <c r="D31" s="70">
        <v>52</v>
      </c>
      <c r="E31" s="70">
        <v>150</v>
      </c>
      <c r="F31" s="70" t="s">
        <v>92</v>
      </c>
      <c r="G31" s="70">
        <v>517</v>
      </c>
      <c r="H31" s="70">
        <f t="shared" si="0"/>
        <v>3.8446188E-3</v>
      </c>
    </row>
    <row r="32" spans="1:8" x14ac:dyDescent="0.25">
      <c r="A32" s="70" t="s">
        <v>21</v>
      </c>
      <c r="B32" s="70">
        <v>0</v>
      </c>
      <c r="C32" s="70" t="s">
        <v>71</v>
      </c>
      <c r="D32" s="70">
        <v>11</v>
      </c>
      <c r="E32" s="70">
        <v>15</v>
      </c>
      <c r="F32" s="70" t="s">
        <v>10</v>
      </c>
      <c r="G32" s="70">
        <v>509</v>
      </c>
      <c r="H32" s="70">
        <f t="shared" si="0"/>
        <v>3.7851275999999994E-3</v>
      </c>
    </row>
    <row r="33" spans="1:8" x14ac:dyDescent="0.25">
      <c r="A33" s="70" t="s">
        <v>21</v>
      </c>
      <c r="B33" s="70">
        <v>0</v>
      </c>
      <c r="C33" s="70" t="s">
        <v>70</v>
      </c>
      <c r="D33" s="70">
        <v>11</v>
      </c>
      <c r="E33" s="70">
        <v>150</v>
      </c>
      <c r="F33" s="70" t="s">
        <v>10</v>
      </c>
      <c r="G33" s="70">
        <v>475</v>
      </c>
      <c r="H33" s="70">
        <f t="shared" si="0"/>
        <v>3.53229E-3</v>
      </c>
    </row>
    <row r="34" spans="1:8" x14ac:dyDescent="0.25">
      <c r="A34" s="70" t="s">
        <v>21</v>
      </c>
      <c r="B34" s="70">
        <v>0</v>
      </c>
      <c r="C34" s="70" t="s">
        <v>66</v>
      </c>
      <c r="D34" s="70">
        <v>13</v>
      </c>
      <c r="E34" s="70">
        <v>15</v>
      </c>
      <c r="F34" s="70" t="s">
        <v>10</v>
      </c>
      <c r="G34" s="70">
        <v>524</v>
      </c>
      <c r="H34" s="70">
        <f t="shared" si="0"/>
        <v>3.8966736E-3</v>
      </c>
    </row>
    <row r="35" spans="1:8" x14ac:dyDescent="0.25">
      <c r="A35" s="70" t="s">
        <v>21</v>
      </c>
      <c r="B35" s="70">
        <v>0</v>
      </c>
      <c r="C35" s="70" t="s">
        <v>65</v>
      </c>
      <c r="D35" s="70">
        <v>13</v>
      </c>
      <c r="E35" s="70">
        <v>150</v>
      </c>
      <c r="F35" s="70" t="s">
        <v>10</v>
      </c>
      <c r="G35" s="70">
        <v>529</v>
      </c>
      <c r="H35" s="70">
        <f t="shared" si="0"/>
        <v>3.9338555999999993E-3</v>
      </c>
    </row>
    <row r="36" spans="1:8" x14ac:dyDescent="0.25">
      <c r="A36" s="70" t="s">
        <v>21</v>
      </c>
      <c r="B36" s="70">
        <v>0</v>
      </c>
      <c r="C36" s="70" t="s">
        <v>7</v>
      </c>
      <c r="D36" s="70">
        <v>26</v>
      </c>
      <c r="E36" s="70">
        <v>15</v>
      </c>
      <c r="F36" s="70" t="s">
        <v>10</v>
      </c>
      <c r="G36" s="70">
        <v>528</v>
      </c>
      <c r="H36" s="70">
        <f t="shared" si="0"/>
        <v>3.9264192000000005E-3</v>
      </c>
    </row>
    <row r="37" spans="1:8" x14ac:dyDescent="0.25">
      <c r="A37" s="70" t="s">
        <v>21</v>
      </c>
      <c r="B37" s="70">
        <v>0</v>
      </c>
      <c r="C37" s="70" t="s">
        <v>69</v>
      </c>
      <c r="D37" s="70">
        <v>26</v>
      </c>
      <c r="E37" s="70">
        <v>150</v>
      </c>
      <c r="F37" s="70" t="s">
        <v>10</v>
      </c>
      <c r="G37" s="70">
        <v>525</v>
      </c>
      <c r="H37" s="70">
        <f t="shared" si="0"/>
        <v>3.9041100000000006E-3</v>
      </c>
    </row>
    <row r="38" spans="1:8" x14ac:dyDescent="0.25">
      <c r="A38" s="70" t="s">
        <v>21</v>
      </c>
      <c r="B38" s="70">
        <v>0</v>
      </c>
      <c r="C38" s="70" t="s">
        <v>68</v>
      </c>
      <c r="D38" s="70">
        <v>34</v>
      </c>
      <c r="E38" s="70">
        <v>15</v>
      </c>
      <c r="F38" s="70" t="s">
        <v>10</v>
      </c>
      <c r="G38" s="70">
        <v>541</v>
      </c>
      <c r="H38" s="70">
        <f t="shared" si="0"/>
        <v>4.0230924E-3</v>
      </c>
    </row>
    <row r="39" spans="1:8" x14ac:dyDescent="0.25">
      <c r="A39" s="70" t="s">
        <v>21</v>
      </c>
      <c r="B39" s="70">
        <v>0</v>
      </c>
      <c r="C39" s="70" t="s">
        <v>67</v>
      </c>
      <c r="D39" s="70">
        <v>34</v>
      </c>
      <c r="E39" s="70">
        <v>150</v>
      </c>
      <c r="F39" s="70" t="s">
        <v>10</v>
      </c>
      <c r="G39" s="70">
        <v>502</v>
      </c>
      <c r="H39" s="70">
        <f t="shared" si="0"/>
        <v>3.7330727999999999E-3</v>
      </c>
    </row>
    <row r="40" spans="1:8" x14ac:dyDescent="0.25">
      <c r="A40" s="70" t="s">
        <v>21</v>
      </c>
      <c r="B40" s="70">
        <v>0</v>
      </c>
      <c r="C40" s="70" t="s">
        <v>64</v>
      </c>
      <c r="D40" s="70">
        <v>52</v>
      </c>
      <c r="E40" s="70">
        <v>15</v>
      </c>
      <c r="F40" s="70" t="s">
        <v>10</v>
      </c>
      <c r="G40" s="70">
        <v>504</v>
      </c>
      <c r="H40" s="70">
        <f t="shared" si="0"/>
        <v>3.7479455999999997E-3</v>
      </c>
    </row>
    <row r="41" spans="1:8" x14ac:dyDescent="0.25">
      <c r="A41" s="70" t="s">
        <v>21</v>
      </c>
      <c r="B41" s="70">
        <v>0</v>
      </c>
      <c r="C41" s="70" t="s">
        <v>63</v>
      </c>
      <c r="D41" s="70">
        <v>52</v>
      </c>
      <c r="E41" s="70">
        <v>150</v>
      </c>
      <c r="F41" s="70" t="s">
        <v>10</v>
      </c>
      <c r="G41" s="70">
        <v>504</v>
      </c>
      <c r="H41" s="70">
        <f t="shared" si="0"/>
        <v>3.7479455999999997E-3</v>
      </c>
    </row>
    <row r="42" spans="1:8" x14ac:dyDescent="0.25">
      <c r="A42" s="70" t="s">
        <v>22</v>
      </c>
      <c r="B42" s="70">
        <v>2</v>
      </c>
      <c r="C42" s="70" t="s">
        <v>71</v>
      </c>
      <c r="D42" s="70">
        <v>11</v>
      </c>
      <c r="E42" s="70">
        <v>15</v>
      </c>
      <c r="F42" s="70" t="s">
        <v>72</v>
      </c>
      <c r="G42" s="70">
        <v>672</v>
      </c>
      <c r="H42" s="70">
        <f t="shared" si="0"/>
        <v>4.9972608000000002E-3</v>
      </c>
    </row>
    <row r="43" spans="1:8" x14ac:dyDescent="0.25">
      <c r="A43" s="70" t="s">
        <v>22</v>
      </c>
      <c r="B43" s="70">
        <v>2</v>
      </c>
      <c r="C43" s="70" t="s">
        <v>70</v>
      </c>
      <c r="D43" s="70">
        <v>11</v>
      </c>
      <c r="E43" s="70">
        <v>150</v>
      </c>
      <c r="F43" s="70" t="s">
        <v>72</v>
      </c>
      <c r="G43" s="70">
        <v>823</v>
      </c>
      <c r="H43" s="70">
        <f t="shared" si="0"/>
        <v>6.1201571999999994E-3</v>
      </c>
    </row>
    <row r="44" spans="1:8" x14ac:dyDescent="0.25">
      <c r="A44" s="70" t="s">
        <v>22</v>
      </c>
      <c r="B44" s="70">
        <v>2</v>
      </c>
      <c r="C44" s="70" t="s">
        <v>66</v>
      </c>
      <c r="D44" s="70">
        <v>13</v>
      </c>
      <c r="E44" s="70">
        <v>15</v>
      </c>
      <c r="F44" s="70" t="s">
        <v>72</v>
      </c>
      <c r="G44" s="70">
        <v>733</v>
      </c>
      <c r="H44" s="70">
        <f t="shared" si="0"/>
        <v>5.4508812000000004E-3</v>
      </c>
    </row>
    <row r="45" spans="1:8" x14ac:dyDescent="0.25">
      <c r="A45" s="70" t="s">
        <v>22</v>
      </c>
      <c r="B45" s="70">
        <v>2</v>
      </c>
      <c r="C45" s="70" t="s">
        <v>65</v>
      </c>
      <c r="D45" s="70">
        <v>13</v>
      </c>
      <c r="E45" s="70">
        <v>150</v>
      </c>
      <c r="F45" s="70" t="s">
        <v>72</v>
      </c>
      <c r="G45" s="70">
        <v>838</v>
      </c>
      <c r="H45" s="70">
        <f t="shared" si="0"/>
        <v>6.2317032000000008E-3</v>
      </c>
    </row>
    <row r="46" spans="1:8" x14ac:dyDescent="0.25">
      <c r="A46" s="70" t="s">
        <v>22</v>
      </c>
      <c r="B46" s="70">
        <v>2</v>
      </c>
      <c r="C46" s="70" t="s">
        <v>7</v>
      </c>
      <c r="D46" s="70">
        <v>26</v>
      </c>
      <c r="E46" s="70">
        <v>15</v>
      </c>
      <c r="F46" s="70" t="s">
        <v>72</v>
      </c>
      <c r="G46" s="70">
        <v>655</v>
      </c>
      <c r="H46" s="70">
        <f t="shared" si="0"/>
        <v>4.8708420000000002E-3</v>
      </c>
    </row>
    <row r="47" spans="1:8" x14ac:dyDescent="0.25">
      <c r="A47" s="70" t="s">
        <v>22</v>
      </c>
      <c r="B47" s="70">
        <v>2</v>
      </c>
      <c r="C47" s="70" t="s">
        <v>69</v>
      </c>
      <c r="D47" s="70">
        <v>26</v>
      </c>
      <c r="E47" s="70">
        <v>150</v>
      </c>
      <c r="F47" s="70" t="s">
        <v>72</v>
      </c>
      <c r="G47" s="70">
        <v>820</v>
      </c>
      <c r="H47" s="70">
        <f t="shared" si="0"/>
        <v>6.0978479999999995E-3</v>
      </c>
    </row>
    <row r="48" spans="1:8" x14ac:dyDescent="0.25">
      <c r="A48" s="70" t="s">
        <v>22</v>
      </c>
      <c r="B48" s="70">
        <v>2</v>
      </c>
      <c r="C48" s="70" t="s">
        <v>68</v>
      </c>
      <c r="D48" s="70">
        <v>34</v>
      </c>
      <c r="E48" s="70">
        <v>15</v>
      </c>
      <c r="F48" s="70" t="s">
        <v>72</v>
      </c>
      <c r="G48" s="70">
        <v>802</v>
      </c>
      <c r="H48" s="70">
        <f t="shared" si="0"/>
        <v>5.9639927999999998E-3</v>
      </c>
    </row>
    <row r="49" spans="1:8" x14ac:dyDescent="0.25">
      <c r="A49" s="70" t="s">
        <v>22</v>
      </c>
      <c r="B49" s="70">
        <v>2</v>
      </c>
      <c r="C49" s="70" t="s">
        <v>67</v>
      </c>
      <c r="D49" s="70">
        <v>34</v>
      </c>
      <c r="E49" s="70">
        <v>150</v>
      </c>
      <c r="F49" s="70" t="s">
        <v>72</v>
      </c>
      <c r="G49" s="70">
        <v>692</v>
      </c>
      <c r="H49" s="70">
        <f t="shared" si="0"/>
        <v>5.1459888000000001E-3</v>
      </c>
    </row>
    <row r="50" spans="1:8" x14ac:dyDescent="0.25">
      <c r="A50" s="70" t="s">
        <v>22</v>
      </c>
      <c r="B50" s="70">
        <v>2</v>
      </c>
      <c r="C50" s="70" t="s">
        <v>64</v>
      </c>
      <c r="D50" s="70">
        <v>52</v>
      </c>
      <c r="E50" s="70">
        <v>15</v>
      </c>
      <c r="F50" s="70" t="s">
        <v>72</v>
      </c>
      <c r="G50" s="70">
        <v>578</v>
      </c>
      <c r="H50" s="70">
        <f t="shared" si="0"/>
        <v>4.2982391999999998E-3</v>
      </c>
    </row>
    <row r="51" spans="1:8" x14ac:dyDescent="0.25">
      <c r="A51" s="70" t="s">
        <v>22</v>
      </c>
      <c r="B51" s="70">
        <v>2</v>
      </c>
      <c r="C51" s="70" t="s">
        <v>63</v>
      </c>
      <c r="D51" s="70">
        <v>52</v>
      </c>
      <c r="E51" s="70">
        <v>150</v>
      </c>
      <c r="F51" s="70" t="s">
        <v>72</v>
      </c>
      <c r="G51" s="70">
        <v>624</v>
      </c>
      <c r="H51" s="70">
        <f t="shared" si="0"/>
        <v>4.6403136000000003E-3</v>
      </c>
    </row>
    <row r="52" spans="1:8" x14ac:dyDescent="0.25">
      <c r="A52" s="70" t="s">
        <v>22</v>
      </c>
      <c r="B52" s="70">
        <v>2</v>
      </c>
      <c r="C52" s="70" t="s">
        <v>71</v>
      </c>
      <c r="D52" s="70">
        <v>11</v>
      </c>
      <c r="E52" s="70">
        <v>15</v>
      </c>
      <c r="F52" s="70" t="s">
        <v>74</v>
      </c>
      <c r="G52" s="70">
        <v>534</v>
      </c>
      <c r="H52" s="70">
        <f t="shared" si="0"/>
        <v>3.9710375999999995E-3</v>
      </c>
    </row>
    <row r="53" spans="1:8" x14ac:dyDescent="0.25">
      <c r="A53" s="70" t="s">
        <v>22</v>
      </c>
      <c r="B53" s="70">
        <v>2</v>
      </c>
      <c r="C53" s="70" t="s">
        <v>70</v>
      </c>
      <c r="D53" s="70">
        <v>11</v>
      </c>
      <c r="E53" s="70">
        <v>150</v>
      </c>
      <c r="F53" s="70" t="s">
        <v>74</v>
      </c>
      <c r="G53" s="70">
        <v>464</v>
      </c>
      <c r="H53" s="70">
        <f t="shared" si="0"/>
        <v>3.4504895999999999E-3</v>
      </c>
    </row>
    <row r="54" spans="1:8" x14ac:dyDescent="0.25">
      <c r="A54" s="70" t="s">
        <v>22</v>
      </c>
      <c r="B54" s="70">
        <v>2</v>
      </c>
      <c r="C54" s="70" t="s">
        <v>66</v>
      </c>
      <c r="D54" s="70">
        <v>13</v>
      </c>
      <c r="E54" s="70">
        <v>15</v>
      </c>
      <c r="F54" s="70" t="s">
        <v>74</v>
      </c>
      <c r="G54" s="70">
        <v>516</v>
      </c>
      <c r="H54" s="70">
        <f t="shared" si="0"/>
        <v>3.8371823999999994E-3</v>
      </c>
    </row>
    <row r="55" spans="1:8" x14ac:dyDescent="0.25">
      <c r="A55" s="70" t="s">
        <v>22</v>
      </c>
      <c r="B55" s="70">
        <v>2</v>
      </c>
      <c r="C55" s="70" t="s">
        <v>65</v>
      </c>
      <c r="D55" s="70">
        <v>13</v>
      </c>
      <c r="E55" s="70">
        <v>150</v>
      </c>
      <c r="F55" s="70" t="s">
        <v>74</v>
      </c>
      <c r="G55" s="70">
        <v>543</v>
      </c>
      <c r="H55" s="70">
        <f t="shared" si="0"/>
        <v>4.0379651999999993E-3</v>
      </c>
    </row>
    <row r="56" spans="1:8" x14ac:dyDescent="0.25">
      <c r="A56" s="70" t="s">
        <v>22</v>
      </c>
      <c r="B56" s="70">
        <v>2</v>
      </c>
      <c r="C56" s="70" t="s">
        <v>7</v>
      </c>
      <c r="D56" s="70">
        <v>26</v>
      </c>
      <c r="E56" s="70">
        <v>15</v>
      </c>
      <c r="F56" s="70" t="s">
        <v>74</v>
      </c>
      <c r="G56" s="70">
        <v>463</v>
      </c>
      <c r="H56" s="70">
        <f t="shared" si="0"/>
        <v>3.4430532000000002E-3</v>
      </c>
    </row>
    <row r="57" spans="1:8" x14ac:dyDescent="0.25">
      <c r="A57" s="70" t="s">
        <v>22</v>
      </c>
      <c r="B57" s="70">
        <v>2</v>
      </c>
      <c r="C57" s="70" t="s">
        <v>69</v>
      </c>
      <c r="D57" s="70">
        <v>26</v>
      </c>
      <c r="E57" s="70">
        <v>150</v>
      </c>
      <c r="F57" s="70" t="s">
        <v>74</v>
      </c>
      <c r="G57" s="70">
        <v>434</v>
      </c>
      <c r="H57" s="70">
        <f t="shared" si="0"/>
        <v>3.2273976000000001E-3</v>
      </c>
    </row>
    <row r="58" spans="1:8" x14ac:dyDescent="0.25">
      <c r="A58" s="70" t="s">
        <v>22</v>
      </c>
      <c r="B58" s="70">
        <v>2</v>
      </c>
      <c r="C58" s="70" t="s">
        <v>68</v>
      </c>
      <c r="D58" s="70">
        <v>34</v>
      </c>
      <c r="E58" s="70">
        <v>15</v>
      </c>
      <c r="F58" s="70" t="s">
        <v>74</v>
      </c>
      <c r="G58" s="70">
        <v>495</v>
      </c>
      <c r="H58" s="70">
        <f t="shared" si="0"/>
        <v>3.6810179999999999E-3</v>
      </c>
    </row>
    <row r="59" spans="1:8" x14ac:dyDescent="0.25">
      <c r="A59" s="70" t="s">
        <v>22</v>
      </c>
      <c r="B59" s="70">
        <v>2</v>
      </c>
      <c r="C59" s="70" t="s">
        <v>67</v>
      </c>
      <c r="D59" s="70">
        <v>34</v>
      </c>
      <c r="E59" s="70">
        <v>150</v>
      </c>
      <c r="F59" s="70" t="s">
        <v>74</v>
      </c>
      <c r="G59" s="70">
        <v>452</v>
      </c>
      <c r="H59" s="70">
        <f t="shared" si="0"/>
        <v>3.3612528000000002E-3</v>
      </c>
    </row>
    <row r="60" spans="1:8" x14ac:dyDescent="0.25">
      <c r="A60" s="70" t="s">
        <v>22</v>
      </c>
      <c r="B60" s="70">
        <v>2</v>
      </c>
      <c r="C60" s="70" t="s">
        <v>64</v>
      </c>
      <c r="D60" s="70">
        <v>52</v>
      </c>
      <c r="E60" s="70">
        <v>15</v>
      </c>
      <c r="F60" s="70" t="s">
        <v>74</v>
      </c>
      <c r="G60" s="70">
        <v>438</v>
      </c>
      <c r="H60" s="70">
        <f t="shared" si="0"/>
        <v>3.2571432000000002E-3</v>
      </c>
    </row>
    <row r="61" spans="1:8" x14ac:dyDescent="0.25">
      <c r="A61" s="70" t="s">
        <v>22</v>
      </c>
      <c r="B61" s="70">
        <v>2</v>
      </c>
      <c r="C61" s="70" t="s">
        <v>63</v>
      </c>
      <c r="D61" s="70">
        <v>52</v>
      </c>
      <c r="E61" s="70">
        <v>150</v>
      </c>
      <c r="F61" s="70" t="s">
        <v>74</v>
      </c>
      <c r="G61" s="70">
        <v>505</v>
      </c>
      <c r="H61" s="70">
        <f t="shared" si="0"/>
        <v>3.7553820000000003E-3</v>
      </c>
    </row>
    <row r="62" spans="1:8" x14ac:dyDescent="0.25">
      <c r="A62" s="70" t="s">
        <v>22</v>
      </c>
      <c r="B62" s="70">
        <v>2</v>
      </c>
      <c r="C62" s="70" t="s">
        <v>71</v>
      </c>
      <c r="D62" s="70">
        <v>11</v>
      </c>
      <c r="E62" s="70">
        <v>15</v>
      </c>
      <c r="F62" s="70" t="s">
        <v>92</v>
      </c>
      <c r="G62" s="70">
        <v>534</v>
      </c>
      <c r="H62" s="70">
        <f t="shared" si="0"/>
        <v>3.9710375999999995E-3</v>
      </c>
    </row>
    <row r="63" spans="1:8" x14ac:dyDescent="0.25">
      <c r="A63" s="70" t="s">
        <v>22</v>
      </c>
      <c r="B63" s="70">
        <v>2</v>
      </c>
      <c r="C63" s="70" t="s">
        <v>70</v>
      </c>
      <c r="D63" s="70">
        <v>11</v>
      </c>
      <c r="E63" s="70">
        <v>150</v>
      </c>
      <c r="F63" s="70" t="s">
        <v>92</v>
      </c>
      <c r="G63" s="70">
        <v>515</v>
      </c>
      <c r="H63" s="70">
        <f t="shared" si="0"/>
        <v>3.8297459999999998E-3</v>
      </c>
    </row>
    <row r="64" spans="1:8" x14ac:dyDescent="0.25">
      <c r="A64" s="70" t="s">
        <v>22</v>
      </c>
      <c r="B64" s="70">
        <v>2</v>
      </c>
      <c r="C64" s="70" t="s">
        <v>66</v>
      </c>
      <c r="D64" s="70">
        <v>13</v>
      </c>
      <c r="E64" s="70">
        <v>15</v>
      </c>
      <c r="F64" s="70" t="s">
        <v>92</v>
      </c>
      <c r="G64" s="70">
        <v>589</v>
      </c>
      <c r="H64" s="70">
        <f t="shared" si="0"/>
        <v>4.3800395999999998E-3</v>
      </c>
    </row>
    <row r="65" spans="1:8" x14ac:dyDescent="0.25">
      <c r="A65" s="70" t="s">
        <v>22</v>
      </c>
      <c r="B65" s="70">
        <v>2</v>
      </c>
      <c r="C65" s="70" t="s">
        <v>65</v>
      </c>
      <c r="D65" s="70">
        <v>13</v>
      </c>
      <c r="E65" s="70">
        <v>150</v>
      </c>
      <c r="F65" s="70" t="s">
        <v>92</v>
      </c>
      <c r="G65" s="70">
        <v>580</v>
      </c>
      <c r="H65" s="70">
        <f t="shared" si="0"/>
        <v>4.3131120000000009E-3</v>
      </c>
    </row>
    <row r="66" spans="1:8" x14ac:dyDescent="0.25">
      <c r="A66" s="70" t="s">
        <v>22</v>
      </c>
      <c r="B66" s="70">
        <v>2</v>
      </c>
      <c r="C66" s="70" t="s">
        <v>7</v>
      </c>
      <c r="D66" s="70">
        <v>26</v>
      </c>
      <c r="E66" s="70">
        <v>15</v>
      </c>
      <c r="F66" s="70" t="s">
        <v>92</v>
      </c>
      <c r="G66" s="70">
        <v>546</v>
      </c>
      <c r="H66" s="70">
        <f t="shared" ref="H66:H129" si="1">0.6197*G66*12*(10^-6)</f>
        <v>4.0602744000000001E-3</v>
      </c>
    </row>
    <row r="67" spans="1:8" x14ac:dyDescent="0.25">
      <c r="A67" s="70" t="s">
        <v>22</v>
      </c>
      <c r="B67" s="70">
        <v>2</v>
      </c>
      <c r="C67" s="70" t="s">
        <v>69</v>
      </c>
      <c r="D67" s="70">
        <v>26</v>
      </c>
      <c r="E67" s="70">
        <v>150</v>
      </c>
      <c r="F67" s="70" t="s">
        <v>92</v>
      </c>
      <c r="G67" s="70">
        <v>681</v>
      </c>
      <c r="H67" s="70">
        <f t="shared" si="1"/>
        <v>5.0641884000000009E-3</v>
      </c>
    </row>
    <row r="68" spans="1:8" x14ac:dyDescent="0.25">
      <c r="A68" s="70" t="s">
        <v>22</v>
      </c>
      <c r="B68" s="70">
        <v>2</v>
      </c>
      <c r="C68" s="70" t="s">
        <v>68</v>
      </c>
      <c r="D68" s="70">
        <v>34</v>
      </c>
      <c r="E68" s="70">
        <v>15</v>
      </c>
      <c r="F68" s="70" t="s">
        <v>92</v>
      </c>
      <c r="G68" s="70">
        <v>561</v>
      </c>
      <c r="H68" s="70">
        <f t="shared" si="1"/>
        <v>4.1718204000000007E-3</v>
      </c>
    </row>
    <row r="69" spans="1:8" x14ac:dyDescent="0.25">
      <c r="A69" s="70" t="s">
        <v>22</v>
      </c>
      <c r="B69" s="70">
        <v>2</v>
      </c>
      <c r="C69" s="70" t="s">
        <v>67</v>
      </c>
      <c r="D69" s="70">
        <v>34</v>
      </c>
      <c r="E69" s="70">
        <v>150</v>
      </c>
      <c r="F69" s="70" t="s">
        <v>92</v>
      </c>
      <c r="G69" s="70">
        <v>540</v>
      </c>
      <c r="H69" s="70">
        <f t="shared" si="1"/>
        <v>4.0156560000000003E-3</v>
      </c>
    </row>
    <row r="70" spans="1:8" x14ac:dyDescent="0.25">
      <c r="A70" s="70" t="s">
        <v>22</v>
      </c>
      <c r="B70" s="70">
        <v>2</v>
      </c>
      <c r="C70" s="70" t="s">
        <v>64</v>
      </c>
      <c r="D70" s="70">
        <v>52</v>
      </c>
      <c r="E70" s="70">
        <v>15</v>
      </c>
      <c r="F70" s="70" t="s">
        <v>92</v>
      </c>
      <c r="G70" s="70">
        <v>532</v>
      </c>
      <c r="H70" s="70">
        <f t="shared" si="1"/>
        <v>3.9561648000000001E-3</v>
      </c>
    </row>
    <row r="71" spans="1:8" x14ac:dyDescent="0.25">
      <c r="A71" s="70" t="s">
        <v>22</v>
      </c>
      <c r="B71" s="70">
        <v>2</v>
      </c>
      <c r="C71" s="70" t="s">
        <v>63</v>
      </c>
      <c r="D71" s="70">
        <v>52</v>
      </c>
      <c r="E71" s="70">
        <v>150</v>
      </c>
      <c r="F71" s="70" t="s">
        <v>92</v>
      </c>
      <c r="G71" s="70">
        <v>634</v>
      </c>
      <c r="H71" s="70">
        <f t="shared" si="1"/>
        <v>4.7146776000000007E-3</v>
      </c>
    </row>
    <row r="72" spans="1:8" x14ac:dyDescent="0.25">
      <c r="A72" s="70" t="s">
        <v>22</v>
      </c>
      <c r="B72" s="70">
        <v>2</v>
      </c>
      <c r="C72" s="70" t="s">
        <v>71</v>
      </c>
      <c r="D72" s="70">
        <v>11</v>
      </c>
      <c r="E72" s="70">
        <v>15</v>
      </c>
      <c r="F72" s="70" t="s">
        <v>10</v>
      </c>
      <c r="G72" s="70">
        <v>509</v>
      </c>
      <c r="H72" s="70">
        <f t="shared" si="1"/>
        <v>3.7851275999999994E-3</v>
      </c>
    </row>
    <row r="73" spans="1:8" x14ac:dyDescent="0.25">
      <c r="A73" s="70" t="s">
        <v>22</v>
      </c>
      <c r="B73" s="70">
        <v>2</v>
      </c>
      <c r="C73" s="70" t="s">
        <v>70</v>
      </c>
      <c r="D73" s="70">
        <v>11</v>
      </c>
      <c r="E73" s="70">
        <v>150</v>
      </c>
      <c r="F73" s="70" t="s">
        <v>10</v>
      </c>
      <c r="G73" s="70">
        <v>482</v>
      </c>
      <c r="H73" s="70">
        <f t="shared" si="1"/>
        <v>3.5843447999999996E-3</v>
      </c>
    </row>
    <row r="74" spans="1:8" x14ac:dyDescent="0.25">
      <c r="A74" s="70" t="s">
        <v>22</v>
      </c>
      <c r="B74" s="70">
        <v>2</v>
      </c>
      <c r="C74" s="70" t="s">
        <v>66</v>
      </c>
      <c r="D74" s="70">
        <v>13</v>
      </c>
      <c r="E74" s="70">
        <v>15</v>
      </c>
      <c r="F74" s="70" t="s">
        <v>10</v>
      </c>
      <c r="G74" s="70">
        <v>531</v>
      </c>
      <c r="H74" s="70">
        <f t="shared" si="1"/>
        <v>3.9487283999999996E-3</v>
      </c>
    </row>
    <row r="75" spans="1:8" x14ac:dyDescent="0.25">
      <c r="A75" s="70" t="s">
        <v>22</v>
      </c>
      <c r="B75" s="70">
        <v>2</v>
      </c>
      <c r="C75" s="70" t="s">
        <v>65</v>
      </c>
      <c r="D75" s="70">
        <v>13</v>
      </c>
      <c r="E75" s="70">
        <v>150</v>
      </c>
      <c r="F75" s="70" t="s">
        <v>10</v>
      </c>
      <c r="G75" s="70">
        <v>535</v>
      </c>
      <c r="H75" s="70">
        <f t="shared" si="1"/>
        <v>3.9784740000000001E-3</v>
      </c>
    </row>
    <row r="76" spans="1:8" x14ac:dyDescent="0.25">
      <c r="A76" s="70" t="s">
        <v>22</v>
      </c>
      <c r="B76" s="70">
        <v>2</v>
      </c>
      <c r="C76" s="70" t="s">
        <v>7</v>
      </c>
      <c r="D76" s="70">
        <v>26</v>
      </c>
      <c r="E76" s="70">
        <v>15</v>
      </c>
      <c r="F76" s="70" t="s">
        <v>10</v>
      </c>
      <c r="G76" s="70">
        <v>508</v>
      </c>
      <c r="H76" s="70">
        <f t="shared" si="1"/>
        <v>3.7776912000000002E-3</v>
      </c>
    </row>
    <row r="77" spans="1:8" x14ac:dyDescent="0.25">
      <c r="A77" s="70" t="s">
        <v>22</v>
      </c>
      <c r="B77" s="70">
        <v>2</v>
      </c>
      <c r="C77" s="70" t="s">
        <v>69</v>
      </c>
      <c r="D77" s="70">
        <v>26</v>
      </c>
      <c r="E77" s="70">
        <v>150</v>
      </c>
      <c r="F77" s="70" t="s">
        <v>10</v>
      </c>
      <c r="G77" s="70">
        <v>510</v>
      </c>
      <c r="H77" s="70">
        <f t="shared" si="1"/>
        <v>3.792564E-3</v>
      </c>
    </row>
    <row r="78" spans="1:8" x14ac:dyDescent="0.25">
      <c r="A78" s="70" t="s">
        <v>22</v>
      </c>
      <c r="B78" s="70">
        <v>2</v>
      </c>
      <c r="C78" s="70" t="s">
        <v>68</v>
      </c>
      <c r="D78" s="70">
        <v>34</v>
      </c>
      <c r="E78" s="70">
        <v>15</v>
      </c>
      <c r="F78" s="70" t="s">
        <v>10</v>
      </c>
      <c r="G78" s="70">
        <v>519</v>
      </c>
      <c r="H78" s="70">
        <f t="shared" si="1"/>
        <v>3.8594916000000003E-3</v>
      </c>
    </row>
    <row r="79" spans="1:8" x14ac:dyDescent="0.25">
      <c r="A79" s="70" t="s">
        <v>22</v>
      </c>
      <c r="B79" s="70">
        <v>2</v>
      </c>
      <c r="C79" s="70" t="s">
        <v>67</v>
      </c>
      <c r="D79" s="70">
        <v>34</v>
      </c>
      <c r="E79" s="70">
        <v>150</v>
      </c>
      <c r="F79" s="70" t="s">
        <v>10</v>
      </c>
      <c r="G79" s="70">
        <v>496</v>
      </c>
      <c r="H79" s="70">
        <f t="shared" si="1"/>
        <v>3.6884543999999996E-3</v>
      </c>
    </row>
    <row r="80" spans="1:8" x14ac:dyDescent="0.25">
      <c r="A80" s="70" t="s">
        <v>22</v>
      </c>
      <c r="B80" s="70">
        <v>2</v>
      </c>
      <c r="C80" s="70" t="s">
        <v>64</v>
      </c>
      <c r="D80" s="70">
        <v>52</v>
      </c>
      <c r="E80" s="70">
        <v>15</v>
      </c>
      <c r="F80" s="70" t="s">
        <v>10</v>
      </c>
      <c r="G80" s="70">
        <v>496</v>
      </c>
      <c r="H80" s="70">
        <f t="shared" si="1"/>
        <v>3.6884543999999996E-3</v>
      </c>
    </row>
    <row r="81" spans="1:8" x14ac:dyDescent="0.25">
      <c r="A81" s="70" t="s">
        <v>22</v>
      </c>
      <c r="B81" s="70">
        <v>2</v>
      </c>
      <c r="C81" s="70" t="s">
        <v>63</v>
      </c>
      <c r="D81" s="70">
        <v>52</v>
      </c>
      <c r="E81" s="70">
        <v>150</v>
      </c>
      <c r="F81" s="70" t="s">
        <v>10</v>
      </c>
      <c r="G81" s="70">
        <v>500</v>
      </c>
      <c r="H81" s="70">
        <f t="shared" si="1"/>
        <v>3.7182000000000001E-3</v>
      </c>
    </row>
    <row r="82" spans="1:8" x14ac:dyDescent="0.25">
      <c r="A82" s="70" t="s">
        <v>23</v>
      </c>
      <c r="B82" s="70">
        <v>4</v>
      </c>
      <c r="C82" s="70" t="s">
        <v>71</v>
      </c>
      <c r="D82" s="70">
        <v>11</v>
      </c>
      <c r="E82" s="70">
        <v>15</v>
      </c>
      <c r="F82" s="70" t="s">
        <v>72</v>
      </c>
      <c r="G82" s="70">
        <v>660</v>
      </c>
      <c r="H82" s="70">
        <f t="shared" si="1"/>
        <v>4.9080240000000004E-3</v>
      </c>
    </row>
    <row r="83" spans="1:8" x14ac:dyDescent="0.25">
      <c r="A83" s="70" t="s">
        <v>23</v>
      </c>
      <c r="B83" s="70">
        <v>4</v>
      </c>
      <c r="C83" s="70" t="s">
        <v>70</v>
      </c>
      <c r="D83" s="70">
        <v>11</v>
      </c>
      <c r="E83" s="70">
        <v>150</v>
      </c>
      <c r="F83" s="70" t="s">
        <v>72</v>
      </c>
      <c r="G83" s="70">
        <v>814</v>
      </c>
      <c r="H83" s="70">
        <f t="shared" si="1"/>
        <v>6.0532296000000005E-3</v>
      </c>
    </row>
    <row r="84" spans="1:8" x14ac:dyDescent="0.25">
      <c r="A84" s="70" t="s">
        <v>23</v>
      </c>
      <c r="B84" s="70">
        <v>4</v>
      </c>
      <c r="C84" s="70" t="s">
        <v>66</v>
      </c>
      <c r="D84" s="70">
        <v>13</v>
      </c>
      <c r="E84" s="70">
        <v>15</v>
      </c>
      <c r="F84" s="70" t="s">
        <v>72</v>
      </c>
      <c r="G84" s="70">
        <v>702</v>
      </c>
      <c r="H84" s="70">
        <f t="shared" si="1"/>
        <v>5.2203528000000004E-3</v>
      </c>
    </row>
    <row r="85" spans="1:8" x14ac:dyDescent="0.25">
      <c r="A85" s="70" t="s">
        <v>23</v>
      </c>
      <c r="B85" s="70">
        <v>4</v>
      </c>
      <c r="C85" s="70" t="s">
        <v>65</v>
      </c>
      <c r="D85" s="70">
        <v>13</v>
      </c>
      <c r="E85" s="70">
        <v>150</v>
      </c>
      <c r="F85" s="70" t="s">
        <v>72</v>
      </c>
      <c r="G85" s="70">
        <v>562</v>
      </c>
      <c r="H85" s="70">
        <f t="shared" si="1"/>
        <v>4.1792567999999995E-3</v>
      </c>
    </row>
    <row r="86" spans="1:8" x14ac:dyDescent="0.25">
      <c r="A86" s="70" t="s">
        <v>23</v>
      </c>
      <c r="B86" s="70">
        <v>4</v>
      </c>
      <c r="C86" s="70" t="s">
        <v>7</v>
      </c>
      <c r="D86" s="70">
        <v>26</v>
      </c>
      <c r="E86" s="70">
        <v>15</v>
      </c>
      <c r="F86" s="70" t="s">
        <v>72</v>
      </c>
      <c r="G86" s="70">
        <v>657</v>
      </c>
      <c r="H86" s="70">
        <f t="shared" si="1"/>
        <v>4.8857147999999996E-3</v>
      </c>
    </row>
    <row r="87" spans="1:8" x14ac:dyDescent="0.25">
      <c r="A87" s="70" t="s">
        <v>23</v>
      </c>
      <c r="B87" s="70">
        <v>4</v>
      </c>
      <c r="C87" s="70" t="s">
        <v>69</v>
      </c>
      <c r="D87" s="70">
        <v>26</v>
      </c>
      <c r="E87" s="70">
        <v>150</v>
      </c>
      <c r="F87" s="70" t="s">
        <v>72</v>
      </c>
      <c r="G87" s="70">
        <v>784</v>
      </c>
      <c r="H87" s="70">
        <f t="shared" si="1"/>
        <v>5.8301375999999993E-3</v>
      </c>
    </row>
    <row r="88" spans="1:8" x14ac:dyDescent="0.25">
      <c r="A88" s="70" t="s">
        <v>23</v>
      </c>
      <c r="B88" s="70">
        <v>4</v>
      </c>
      <c r="C88" s="70" t="s">
        <v>68</v>
      </c>
      <c r="D88" s="70">
        <v>34</v>
      </c>
      <c r="E88" s="70">
        <v>15</v>
      </c>
      <c r="F88" s="70" t="s">
        <v>72</v>
      </c>
      <c r="G88" s="70">
        <v>770</v>
      </c>
      <c r="H88" s="70">
        <f t="shared" si="1"/>
        <v>5.7260280000000002E-3</v>
      </c>
    </row>
    <row r="89" spans="1:8" x14ac:dyDescent="0.25">
      <c r="A89" s="70" t="s">
        <v>23</v>
      </c>
      <c r="B89" s="70">
        <v>4</v>
      </c>
      <c r="C89" s="70" t="s">
        <v>67</v>
      </c>
      <c r="D89" s="70">
        <v>34</v>
      </c>
      <c r="E89" s="70">
        <v>150</v>
      </c>
      <c r="F89" s="70" t="s">
        <v>72</v>
      </c>
      <c r="G89" s="70">
        <v>751</v>
      </c>
      <c r="H89" s="70">
        <f t="shared" si="1"/>
        <v>5.5847363999999991E-3</v>
      </c>
    </row>
    <row r="90" spans="1:8" x14ac:dyDescent="0.25">
      <c r="A90" s="70" t="s">
        <v>23</v>
      </c>
      <c r="B90" s="70">
        <v>4</v>
      </c>
      <c r="C90" s="70" t="s">
        <v>64</v>
      </c>
      <c r="D90" s="70">
        <v>52</v>
      </c>
      <c r="E90" s="70">
        <v>15</v>
      </c>
      <c r="F90" s="70" t="s">
        <v>72</v>
      </c>
      <c r="G90" s="70">
        <v>564</v>
      </c>
      <c r="H90" s="70">
        <f t="shared" si="1"/>
        <v>4.1941295999999998E-3</v>
      </c>
    </row>
    <row r="91" spans="1:8" x14ac:dyDescent="0.25">
      <c r="A91" s="70" t="s">
        <v>23</v>
      </c>
      <c r="B91" s="70">
        <v>4</v>
      </c>
      <c r="C91" s="70" t="s">
        <v>63</v>
      </c>
      <c r="D91" s="70">
        <v>52</v>
      </c>
      <c r="E91" s="70">
        <v>150</v>
      </c>
      <c r="F91" s="70" t="s">
        <v>72</v>
      </c>
      <c r="G91" s="70">
        <v>550</v>
      </c>
      <c r="H91" s="70">
        <f t="shared" si="1"/>
        <v>4.0900200000000006E-3</v>
      </c>
    </row>
    <row r="92" spans="1:8" x14ac:dyDescent="0.25">
      <c r="A92" s="70" t="s">
        <v>23</v>
      </c>
      <c r="B92" s="70">
        <v>4</v>
      </c>
      <c r="C92" s="70" t="s">
        <v>71</v>
      </c>
      <c r="D92" s="70">
        <v>11</v>
      </c>
      <c r="E92" s="70">
        <v>15</v>
      </c>
      <c r="F92" s="70" t="s">
        <v>74</v>
      </c>
      <c r="G92" s="70">
        <v>430</v>
      </c>
      <c r="H92" s="70">
        <f t="shared" si="1"/>
        <v>3.197652E-3</v>
      </c>
    </row>
    <row r="93" spans="1:8" x14ac:dyDescent="0.25">
      <c r="A93" s="70" t="s">
        <v>23</v>
      </c>
      <c r="B93" s="70">
        <v>4</v>
      </c>
      <c r="C93" s="70" t="s">
        <v>70</v>
      </c>
      <c r="D93" s="70">
        <v>11</v>
      </c>
      <c r="E93" s="70">
        <v>150</v>
      </c>
      <c r="F93" s="70" t="s">
        <v>74</v>
      </c>
      <c r="G93" s="70">
        <v>480</v>
      </c>
      <c r="H93" s="70">
        <f t="shared" si="1"/>
        <v>3.5694720000000002E-3</v>
      </c>
    </row>
    <row r="94" spans="1:8" x14ac:dyDescent="0.25">
      <c r="A94" s="70" t="s">
        <v>23</v>
      </c>
      <c r="B94" s="70">
        <v>4</v>
      </c>
      <c r="C94" s="70" t="s">
        <v>66</v>
      </c>
      <c r="D94" s="70">
        <v>13</v>
      </c>
      <c r="E94" s="70">
        <v>15</v>
      </c>
      <c r="F94" s="70" t="s">
        <v>74</v>
      </c>
      <c r="G94" s="70">
        <v>528</v>
      </c>
      <c r="H94" s="70">
        <f t="shared" si="1"/>
        <v>3.9264192000000005E-3</v>
      </c>
    </row>
    <row r="95" spans="1:8" x14ac:dyDescent="0.25">
      <c r="A95" s="70" t="s">
        <v>23</v>
      </c>
      <c r="B95" s="70">
        <v>4</v>
      </c>
      <c r="C95" s="70" t="s">
        <v>65</v>
      </c>
      <c r="D95" s="70">
        <v>13</v>
      </c>
      <c r="E95" s="70">
        <v>150</v>
      </c>
      <c r="F95" s="70" t="s">
        <v>74</v>
      </c>
      <c r="G95" s="70">
        <v>554</v>
      </c>
      <c r="H95" s="70">
        <f t="shared" si="1"/>
        <v>4.1197656000000003E-3</v>
      </c>
    </row>
    <row r="96" spans="1:8" x14ac:dyDescent="0.25">
      <c r="A96" s="70" t="s">
        <v>23</v>
      </c>
      <c r="B96" s="70">
        <v>4</v>
      </c>
      <c r="C96" s="70" t="s">
        <v>7</v>
      </c>
      <c r="D96" s="70">
        <v>26</v>
      </c>
      <c r="E96" s="70">
        <v>15</v>
      </c>
      <c r="F96" s="70" t="s">
        <v>74</v>
      </c>
      <c r="G96" s="70">
        <v>483</v>
      </c>
      <c r="H96" s="70">
        <f t="shared" si="1"/>
        <v>3.5917812000000001E-3</v>
      </c>
    </row>
    <row r="97" spans="1:8" x14ac:dyDescent="0.25">
      <c r="A97" s="70" t="s">
        <v>23</v>
      </c>
      <c r="B97" s="70">
        <v>4</v>
      </c>
      <c r="C97" s="70" t="s">
        <v>69</v>
      </c>
      <c r="D97" s="70">
        <v>26</v>
      </c>
      <c r="E97" s="70">
        <v>150</v>
      </c>
      <c r="F97" s="70" t="s">
        <v>74</v>
      </c>
      <c r="G97" s="70">
        <v>461</v>
      </c>
      <c r="H97" s="70">
        <f t="shared" si="1"/>
        <v>3.4281804E-3</v>
      </c>
    </row>
    <row r="98" spans="1:8" x14ac:dyDescent="0.25">
      <c r="A98" s="70" t="s">
        <v>23</v>
      </c>
      <c r="B98" s="70">
        <v>4</v>
      </c>
      <c r="C98" s="70" t="s">
        <v>68</v>
      </c>
      <c r="D98" s="70">
        <v>34</v>
      </c>
      <c r="E98" s="70">
        <v>15</v>
      </c>
      <c r="F98" s="70" t="s">
        <v>74</v>
      </c>
      <c r="G98" s="70">
        <v>517</v>
      </c>
      <c r="H98" s="70">
        <f t="shared" si="1"/>
        <v>3.8446188E-3</v>
      </c>
    </row>
    <row r="99" spans="1:8" x14ac:dyDescent="0.25">
      <c r="A99" s="70" t="s">
        <v>23</v>
      </c>
      <c r="B99" s="70">
        <v>4</v>
      </c>
      <c r="C99" s="70" t="s">
        <v>67</v>
      </c>
      <c r="D99" s="70">
        <v>34</v>
      </c>
      <c r="E99" s="70">
        <v>150</v>
      </c>
      <c r="F99" s="70" t="s">
        <v>74</v>
      </c>
      <c r="G99" s="70">
        <v>489</v>
      </c>
      <c r="H99" s="70">
        <f t="shared" si="1"/>
        <v>3.6363995999999996E-3</v>
      </c>
    </row>
    <row r="100" spans="1:8" x14ac:dyDescent="0.25">
      <c r="A100" s="70" t="s">
        <v>23</v>
      </c>
      <c r="B100" s="70">
        <v>4</v>
      </c>
      <c r="C100" s="70" t="s">
        <v>64</v>
      </c>
      <c r="D100" s="70">
        <v>52</v>
      </c>
      <c r="E100" s="70">
        <v>15</v>
      </c>
      <c r="F100" s="70" t="s">
        <v>74</v>
      </c>
      <c r="G100" s="70">
        <v>493</v>
      </c>
      <c r="H100" s="70">
        <f t="shared" si="1"/>
        <v>3.6661452000000001E-3</v>
      </c>
    </row>
    <row r="101" spans="1:8" x14ac:dyDescent="0.25">
      <c r="A101" s="70" t="s">
        <v>23</v>
      </c>
      <c r="B101" s="70">
        <v>4</v>
      </c>
      <c r="C101" s="70" t="s">
        <v>63</v>
      </c>
      <c r="D101" s="70">
        <v>52</v>
      </c>
      <c r="E101" s="70">
        <v>150</v>
      </c>
      <c r="F101" s="70" t="s">
        <v>74</v>
      </c>
      <c r="G101" s="70">
        <v>508</v>
      </c>
      <c r="H101" s="70">
        <f t="shared" si="1"/>
        <v>3.7776912000000002E-3</v>
      </c>
    </row>
    <row r="102" spans="1:8" x14ac:dyDescent="0.25">
      <c r="A102" s="70" t="s">
        <v>23</v>
      </c>
      <c r="B102" s="70">
        <v>4</v>
      </c>
      <c r="C102" s="70" t="s">
        <v>71</v>
      </c>
      <c r="D102" s="70">
        <v>11</v>
      </c>
      <c r="E102" s="70">
        <v>15</v>
      </c>
      <c r="F102" s="70" t="s">
        <v>92</v>
      </c>
      <c r="G102" s="70">
        <v>560</v>
      </c>
      <c r="H102" s="70">
        <f t="shared" si="1"/>
        <v>4.1643840000000001E-3</v>
      </c>
    </row>
    <row r="103" spans="1:8" x14ac:dyDescent="0.25">
      <c r="A103" s="70" t="s">
        <v>23</v>
      </c>
      <c r="B103" s="70">
        <v>4</v>
      </c>
      <c r="C103" s="70" t="s">
        <v>70</v>
      </c>
      <c r="D103" s="70">
        <v>11</v>
      </c>
      <c r="E103" s="70">
        <v>150</v>
      </c>
      <c r="F103" s="70" t="s">
        <v>92</v>
      </c>
      <c r="G103" s="70">
        <v>530</v>
      </c>
      <c r="H103" s="70">
        <f t="shared" si="1"/>
        <v>3.9412919999999999E-3</v>
      </c>
    </row>
    <row r="104" spans="1:8" x14ac:dyDescent="0.25">
      <c r="A104" s="70" t="s">
        <v>23</v>
      </c>
      <c r="B104" s="70">
        <v>4</v>
      </c>
      <c r="C104" s="70" t="s">
        <v>66</v>
      </c>
      <c r="D104" s="70">
        <v>13</v>
      </c>
      <c r="E104" s="70">
        <v>15</v>
      </c>
      <c r="F104" s="70" t="s">
        <v>92</v>
      </c>
      <c r="G104" s="70">
        <v>580</v>
      </c>
      <c r="H104" s="70">
        <f t="shared" si="1"/>
        <v>4.3131120000000009E-3</v>
      </c>
    </row>
    <row r="105" spans="1:8" x14ac:dyDescent="0.25">
      <c r="A105" s="70" t="s">
        <v>23</v>
      </c>
      <c r="B105" s="70">
        <v>4</v>
      </c>
      <c r="C105" s="70" t="s">
        <v>65</v>
      </c>
      <c r="D105" s="70">
        <v>13</v>
      </c>
      <c r="E105" s="70">
        <v>150</v>
      </c>
      <c r="F105" s="70" t="s">
        <v>92</v>
      </c>
      <c r="G105" s="70">
        <v>578</v>
      </c>
      <c r="H105" s="70">
        <f t="shared" si="1"/>
        <v>4.2982391999999998E-3</v>
      </c>
    </row>
    <row r="106" spans="1:8" x14ac:dyDescent="0.25">
      <c r="A106" s="70" t="s">
        <v>23</v>
      </c>
      <c r="B106" s="70">
        <v>4</v>
      </c>
      <c r="C106" s="70" t="s">
        <v>7</v>
      </c>
      <c r="D106" s="70">
        <v>26</v>
      </c>
      <c r="E106" s="70">
        <v>15</v>
      </c>
      <c r="F106" s="70" t="s">
        <v>92</v>
      </c>
      <c r="G106" s="70">
        <v>560</v>
      </c>
      <c r="H106" s="70">
        <f t="shared" si="1"/>
        <v>4.1643840000000001E-3</v>
      </c>
    </row>
    <row r="107" spans="1:8" x14ac:dyDescent="0.25">
      <c r="A107" s="70" t="s">
        <v>23</v>
      </c>
      <c r="B107" s="70">
        <v>4</v>
      </c>
      <c r="C107" s="70" t="s">
        <v>69</v>
      </c>
      <c r="D107" s="70">
        <v>26</v>
      </c>
      <c r="E107" s="70">
        <v>150</v>
      </c>
      <c r="F107" s="70" t="s">
        <v>92</v>
      </c>
      <c r="G107" s="70">
        <v>656</v>
      </c>
      <c r="H107" s="70">
        <f t="shared" si="1"/>
        <v>4.8782783999999999E-3</v>
      </c>
    </row>
    <row r="108" spans="1:8" x14ac:dyDescent="0.25">
      <c r="A108" s="70" t="s">
        <v>23</v>
      </c>
      <c r="B108" s="70">
        <v>4</v>
      </c>
      <c r="C108" s="70" t="s">
        <v>68</v>
      </c>
      <c r="D108" s="70">
        <v>34</v>
      </c>
      <c r="E108" s="70">
        <v>15</v>
      </c>
      <c r="F108" s="70" t="s">
        <v>92</v>
      </c>
      <c r="G108" s="70">
        <v>562</v>
      </c>
      <c r="H108" s="70">
        <f t="shared" si="1"/>
        <v>4.1792567999999995E-3</v>
      </c>
    </row>
    <row r="109" spans="1:8" x14ac:dyDescent="0.25">
      <c r="A109" s="70" t="s">
        <v>23</v>
      </c>
      <c r="B109" s="70">
        <v>4</v>
      </c>
      <c r="C109" s="70" t="s">
        <v>67</v>
      </c>
      <c r="D109" s="70">
        <v>34</v>
      </c>
      <c r="E109" s="70">
        <v>150</v>
      </c>
      <c r="F109" s="70" t="s">
        <v>92</v>
      </c>
      <c r="G109" s="70">
        <v>604</v>
      </c>
      <c r="H109" s="70">
        <f t="shared" si="1"/>
        <v>4.4915856000000004E-3</v>
      </c>
    </row>
    <row r="110" spans="1:8" x14ac:dyDescent="0.25">
      <c r="A110" s="70" t="s">
        <v>23</v>
      </c>
      <c r="B110" s="70">
        <v>4</v>
      </c>
      <c r="C110" s="70" t="s">
        <v>64</v>
      </c>
      <c r="D110" s="70">
        <v>52</v>
      </c>
      <c r="E110" s="70">
        <v>15</v>
      </c>
      <c r="F110" s="70" t="s">
        <v>92</v>
      </c>
      <c r="G110" s="70">
        <v>571</v>
      </c>
      <c r="H110" s="70">
        <f t="shared" si="1"/>
        <v>4.2461844000000002E-3</v>
      </c>
    </row>
    <row r="111" spans="1:8" x14ac:dyDescent="0.25">
      <c r="A111" s="70" t="s">
        <v>23</v>
      </c>
      <c r="B111" s="70">
        <v>4</v>
      </c>
      <c r="C111" s="70" t="s">
        <v>63</v>
      </c>
      <c r="D111" s="70">
        <v>52</v>
      </c>
      <c r="E111" s="70">
        <v>150</v>
      </c>
      <c r="F111" s="70" t="s">
        <v>92</v>
      </c>
      <c r="G111" s="70">
        <v>617</v>
      </c>
      <c r="H111" s="70">
        <f t="shared" si="1"/>
        <v>4.5882588000000007E-3</v>
      </c>
    </row>
    <row r="112" spans="1:8" x14ac:dyDescent="0.25">
      <c r="A112" s="70" t="s">
        <v>23</v>
      </c>
      <c r="B112" s="70">
        <v>4</v>
      </c>
      <c r="C112" s="70" t="s">
        <v>71</v>
      </c>
      <c r="D112" s="70">
        <v>11</v>
      </c>
      <c r="E112" s="70">
        <v>15</v>
      </c>
      <c r="F112" s="70" t="s">
        <v>10</v>
      </c>
      <c r="G112" s="70">
        <v>503</v>
      </c>
      <c r="H112" s="70">
        <f t="shared" si="1"/>
        <v>3.7405092000000004E-3</v>
      </c>
    </row>
    <row r="113" spans="1:8" x14ac:dyDescent="0.25">
      <c r="A113" s="70" t="s">
        <v>23</v>
      </c>
      <c r="B113" s="70">
        <v>4</v>
      </c>
      <c r="C113" s="70" t="s">
        <v>70</v>
      </c>
      <c r="D113" s="70">
        <v>11</v>
      </c>
      <c r="E113" s="70">
        <v>150</v>
      </c>
      <c r="F113" s="70" t="s">
        <v>10</v>
      </c>
      <c r="G113" s="70">
        <v>480</v>
      </c>
      <c r="H113" s="70">
        <f t="shared" si="1"/>
        <v>3.5694720000000002E-3</v>
      </c>
    </row>
    <row r="114" spans="1:8" x14ac:dyDescent="0.25">
      <c r="A114" s="70" t="s">
        <v>23</v>
      </c>
      <c r="B114" s="70">
        <v>4</v>
      </c>
      <c r="C114" s="70" t="s">
        <v>66</v>
      </c>
      <c r="D114" s="70">
        <v>13</v>
      </c>
      <c r="E114" s="70">
        <v>15</v>
      </c>
      <c r="F114" s="70" t="s">
        <v>10</v>
      </c>
      <c r="G114" s="70">
        <v>530</v>
      </c>
      <c r="H114" s="70">
        <f t="shared" si="1"/>
        <v>3.9412919999999999E-3</v>
      </c>
    </row>
    <row r="115" spans="1:8" x14ac:dyDescent="0.25">
      <c r="A115" s="70" t="s">
        <v>23</v>
      </c>
      <c r="B115" s="70">
        <v>4</v>
      </c>
      <c r="C115" s="70" t="s">
        <v>65</v>
      </c>
      <c r="D115" s="70">
        <v>13</v>
      </c>
      <c r="E115" s="70">
        <v>150</v>
      </c>
      <c r="F115" s="70" t="s">
        <v>10</v>
      </c>
      <c r="G115" s="70">
        <v>520</v>
      </c>
      <c r="H115" s="70">
        <f t="shared" si="1"/>
        <v>3.8669280000000004E-3</v>
      </c>
    </row>
    <row r="116" spans="1:8" x14ac:dyDescent="0.25">
      <c r="A116" s="70" t="s">
        <v>23</v>
      </c>
      <c r="B116" s="70">
        <v>4</v>
      </c>
      <c r="C116" s="70" t="s">
        <v>7</v>
      </c>
      <c r="D116" s="70">
        <v>26</v>
      </c>
      <c r="E116" s="70">
        <v>15</v>
      </c>
      <c r="F116" s="70" t="s">
        <v>10</v>
      </c>
      <c r="G116" s="70">
        <v>501</v>
      </c>
      <c r="H116" s="70">
        <f t="shared" si="1"/>
        <v>3.7256363999999998E-3</v>
      </c>
    </row>
    <row r="117" spans="1:8" x14ac:dyDescent="0.25">
      <c r="A117" s="70" t="s">
        <v>23</v>
      </c>
      <c r="B117" s="70">
        <v>4</v>
      </c>
      <c r="C117" s="70" t="s">
        <v>69</v>
      </c>
      <c r="D117" s="70">
        <v>26</v>
      </c>
      <c r="E117" s="70">
        <v>150</v>
      </c>
      <c r="F117" s="70" t="s">
        <v>10</v>
      </c>
      <c r="G117" s="70">
        <v>510</v>
      </c>
      <c r="H117" s="70">
        <f t="shared" si="1"/>
        <v>3.792564E-3</v>
      </c>
    </row>
    <row r="118" spans="1:8" x14ac:dyDescent="0.25">
      <c r="A118" s="70" t="s">
        <v>23</v>
      </c>
      <c r="B118" s="70">
        <v>4</v>
      </c>
      <c r="C118" s="70" t="s">
        <v>68</v>
      </c>
      <c r="D118" s="70">
        <v>34</v>
      </c>
      <c r="E118" s="70">
        <v>15</v>
      </c>
      <c r="F118" s="70" t="s">
        <v>10</v>
      </c>
      <c r="G118" s="70">
        <v>521</v>
      </c>
      <c r="H118" s="70">
        <f t="shared" si="1"/>
        <v>3.8743643999999996E-3</v>
      </c>
    </row>
    <row r="119" spans="1:8" x14ac:dyDescent="0.25">
      <c r="A119" s="70" t="s">
        <v>23</v>
      </c>
      <c r="B119" s="70">
        <v>4</v>
      </c>
      <c r="C119" s="70" t="s">
        <v>67</v>
      </c>
      <c r="D119" s="70">
        <v>34</v>
      </c>
      <c r="E119" s="70">
        <v>150</v>
      </c>
      <c r="F119" s="70" t="s">
        <v>10</v>
      </c>
      <c r="G119" s="70">
        <v>515</v>
      </c>
      <c r="H119" s="70">
        <f t="shared" si="1"/>
        <v>3.8297459999999998E-3</v>
      </c>
    </row>
    <row r="120" spans="1:8" x14ac:dyDescent="0.25">
      <c r="A120" s="70" t="s">
        <v>23</v>
      </c>
      <c r="B120" s="70">
        <v>4</v>
      </c>
      <c r="C120" s="70" t="s">
        <v>64</v>
      </c>
      <c r="D120" s="70">
        <v>52</v>
      </c>
      <c r="E120" s="70">
        <v>15</v>
      </c>
      <c r="F120" s="70" t="s">
        <v>10</v>
      </c>
      <c r="G120" s="70">
        <v>522</v>
      </c>
      <c r="H120" s="70">
        <f t="shared" si="1"/>
        <v>3.8818007999999998E-3</v>
      </c>
    </row>
    <row r="121" spans="1:8" x14ac:dyDescent="0.25">
      <c r="A121" s="70" t="s">
        <v>23</v>
      </c>
      <c r="B121" s="70">
        <v>4</v>
      </c>
      <c r="C121" s="70" t="s">
        <v>63</v>
      </c>
      <c r="D121" s="70">
        <v>52</v>
      </c>
      <c r="E121" s="70">
        <v>150</v>
      </c>
      <c r="F121" s="70" t="s">
        <v>10</v>
      </c>
      <c r="G121" s="70">
        <v>492</v>
      </c>
      <c r="H121" s="70">
        <f t="shared" si="1"/>
        <v>3.6587088000000004E-3</v>
      </c>
    </row>
    <row r="122" spans="1:8" x14ac:dyDescent="0.25">
      <c r="A122" s="70" t="s">
        <v>24</v>
      </c>
      <c r="B122" s="70">
        <v>8</v>
      </c>
      <c r="C122" s="70" t="s">
        <v>71</v>
      </c>
      <c r="D122" s="70">
        <v>11</v>
      </c>
      <c r="E122" s="70">
        <v>15</v>
      </c>
      <c r="F122" s="70" t="s">
        <v>72</v>
      </c>
      <c r="G122" s="70">
        <v>651</v>
      </c>
      <c r="H122" s="70">
        <f t="shared" si="1"/>
        <v>4.8410963999999997E-3</v>
      </c>
    </row>
    <row r="123" spans="1:8" x14ac:dyDescent="0.25">
      <c r="A123" s="70" t="s">
        <v>24</v>
      </c>
      <c r="B123" s="70">
        <v>8</v>
      </c>
      <c r="C123" s="70" t="s">
        <v>70</v>
      </c>
      <c r="D123" s="70">
        <v>11</v>
      </c>
      <c r="E123" s="70">
        <v>150</v>
      </c>
      <c r="F123" s="70" t="s">
        <v>72</v>
      </c>
      <c r="G123" s="70">
        <v>767</v>
      </c>
      <c r="H123" s="70">
        <f t="shared" si="1"/>
        <v>5.7037188000000003E-3</v>
      </c>
    </row>
    <row r="124" spans="1:8" x14ac:dyDescent="0.25">
      <c r="A124" s="70" t="s">
        <v>24</v>
      </c>
      <c r="B124" s="70">
        <v>8</v>
      </c>
      <c r="C124" s="70" t="s">
        <v>66</v>
      </c>
      <c r="D124" s="70">
        <v>13</v>
      </c>
      <c r="E124" s="70">
        <v>15</v>
      </c>
      <c r="F124" s="70" t="s">
        <v>72</v>
      </c>
      <c r="G124" s="70">
        <v>701</v>
      </c>
      <c r="H124" s="70">
        <f t="shared" si="1"/>
        <v>5.2129163999999999E-3</v>
      </c>
    </row>
    <row r="125" spans="1:8" x14ac:dyDescent="0.25">
      <c r="A125" s="70" t="s">
        <v>24</v>
      </c>
      <c r="B125" s="70">
        <v>8</v>
      </c>
      <c r="C125" s="70" t="s">
        <v>65</v>
      </c>
      <c r="D125" s="70">
        <v>13</v>
      </c>
      <c r="E125" s="70">
        <v>150</v>
      </c>
      <c r="F125" s="70" t="s">
        <v>72</v>
      </c>
      <c r="G125" s="70">
        <v>819</v>
      </c>
      <c r="H125" s="70">
        <f t="shared" si="1"/>
        <v>6.0904115999999998E-3</v>
      </c>
    </row>
    <row r="126" spans="1:8" x14ac:dyDescent="0.25">
      <c r="A126" s="70" t="s">
        <v>24</v>
      </c>
      <c r="B126" s="70">
        <v>8</v>
      </c>
      <c r="C126" s="70" t="s">
        <v>7</v>
      </c>
      <c r="D126" s="70">
        <v>26</v>
      </c>
      <c r="E126" s="70">
        <v>15</v>
      </c>
      <c r="F126" s="70" t="s">
        <v>72</v>
      </c>
      <c r="G126" s="70">
        <v>658</v>
      </c>
      <c r="H126" s="70">
        <f t="shared" si="1"/>
        <v>4.8931512000000002E-3</v>
      </c>
    </row>
    <row r="127" spans="1:8" x14ac:dyDescent="0.25">
      <c r="A127" s="70" t="s">
        <v>24</v>
      </c>
      <c r="B127" s="70">
        <v>8</v>
      </c>
      <c r="C127" s="70" t="s">
        <v>69</v>
      </c>
      <c r="D127" s="70">
        <v>26</v>
      </c>
      <c r="E127" s="70">
        <v>150</v>
      </c>
      <c r="F127" s="70" t="s">
        <v>72</v>
      </c>
      <c r="G127" s="70">
        <v>765</v>
      </c>
      <c r="H127" s="70">
        <f t="shared" si="1"/>
        <v>5.688846E-3</v>
      </c>
    </row>
    <row r="128" spans="1:8" x14ac:dyDescent="0.25">
      <c r="A128" s="70" t="s">
        <v>24</v>
      </c>
      <c r="B128" s="70">
        <v>8</v>
      </c>
      <c r="C128" s="70" t="s">
        <v>68</v>
      </c>
      <c r="D128" s="70">
        <v>34</v>
      </c>
      <c r="E128" s="70">
        <v>15</v>
      </c>
      <c r="F128" s="70" t="s">
        <v>72</v>
      </c>
      <c r="G128" s="70">
        <v>785</v>
      </c>
      <c r="H128" s="70">
        <f t="shared" si="1"/>
        <v>5.8375739999999999E-3</v>
      </c>
    </row>
    <row r="129" spans="1:8" x14ac:dyDescent="0.25">
      <c r="A129" s="70" t="s">
        <v>24</v>
      </c>
      <c r="B129" s="70">
        <v>8</v>
      </c>
      <c r="C129" s="70" t="s">
        <v>67</v>
      </c>
      <c r="D129" s="70">
        <v>34</v>
      </c>
      <c r="E129" s="70">
        <v>150</v>
      </c>
      <c r="F129" s="70" t="s">
        <v>72</v>
      </c>
      <c r="G129" s="70">
        <v>733</v>
      </c>
      <c r="H129" s="70">
        <f t="shared" si="1"/>
        <v>5.4508812000000004E-3</v>
      </c>
    </row>
    <row r="130" spans="1:8" x14ac:dyDescent="0.25">
      <c r="A130" s="70" t="s">
        <v>24</v>
      </c>
      <c r="B130" s="70">
        <v>8</v>
      </c>
      <c r="C130" s="70" t="s">
        <v>64</v>
      </c>
      <c r="D130" s="70">
        <v>52</v>
      </c>
      <c r="E130" s="70">
        <v>15</v>
      </c>
      <c r="F130" s="70" t="s">
        <v>72</v>
      </c>
      <c r="G130" s="70">
        <v>573</v>
      </c>
      <c r="H130" s="70">
        <f t="shared" ref="H130:H193" si="2">0.6197*G130*12*(10^-6)</f>
        <v>4.2610571999999996E-3</v>
      </c>
    </row>
    <row r="131" spans="1:8" x14ac:dyDescent="0.25">
      <c r="A131" s="70" t="s">
        <v>24</v>
      </c>
      <c r="B131" s="70">
        <v>8</v>
      </c>
      <c r="C131" s="70" t="s">
        <v>63</v>
      </c>
      <c r="D131" s="70">
        <v>52</v>
      </c>
      <c r="E131" s="70">
        <v>150</v>
      </c>
      <c r="F131" s="70" t="s">
        <v>72</v>
      </c>
      <c r="G131" s="70">
        <v>631</v>
      </c>
      <c r="H131" s="70">
        <f t="shared" si="2"/>
        <v>4.6923683999999998E-3</v>
      </c>
    </row>
    <row r="132" spans="1:8" x14ac:dyDescent="0.25">
      <c r="A132" s="70" t="s">
        <v>24</v>
      </c>
      <c r="B132" s="70">
        <v>8</v>
      </c>
      <c r="C132" s="70" t="s">
        <v>71</v>
      </c>
      <c r="D132" s="70">
        <v>11</v>
      </c>
      <c r="E132" s="70">
        <v>15</v>
      </c>
      <c r="F132" s="70" t="s">
        <v>74</v>
      </c>
      <c r="G132" s="70">
        <v>408</v>
      </c>
      <c r="H132" s="70">
        <f t="shared" si="2"/>
        <v>3.0340511999999999E-3</v>
      </c>
    </row>
    <row r="133" spans="1:8" x14ac:dyDescent="0.25">
      <c r="A133" s="70" t="s">
        <v>24</v>
      </c>
      <c r="B133" s="70">
        <v>8</v>
      </c>
      <c r="C133" s="70" t="s">
        <v>70</v>
      </c>
      <c r="D133" s="70">
        <v>11</v>
      </c>
      <c r="E133" s="70">
        <v>150</v>
      </c>
      <c r="F133" s="70" t="s">
        <v>74</v>
      </c>
      <c r="G133" s="70">
        <v>483</v>
      </c>
      <c r="H133" s="70">
        <f t="shared" si="2"/>
        <v>3.5917812000000001E-3</v>
      </c>
    </row>
    <row r="134" spans="1:8" x14ac:dyDescent="0.25">
      <c r="A134" s="70" t="s">
        <v>24</v>
      </c>
      <c r="B134" s="70">
        <v>8</v>
      </c>
      <c r="C134" s="70" t="s">
        <v>66</v>
      </c>
      <c r="D134" s="70">
        <v>13</v>
      </c>
      <c r="E134" s="70">
        <v>15</v>
      </c>
      <c r="F134" s="70" t="s">
        <v>74</v>
      </c>
      <c r="G134" s="70">
        <v>696</v>
      </c>
      <c r="H134" s="70">
        <f t="shared" si="2"/>
        <v>5.1757343999999997E-3</v>
      </c>
    </row>
    <row r="135" spans="1:8" x14ac:dyDescent="0.25">
      <c r="A135" s="70" t="s">
        <v>24</v>
      </c>
      <c r="B135" s="70">
        <v>8</v>
      </c>
      <c r="C135" s="70" t="s">
        <v>65</v>
      </c>
      <c r="D135" s="70">
        <v>13</v>
      </c>
      <c r="E135" s="70">
        <v>150</v>
      </c>
      <c r="F135" s="70" t="s">
        <v>74</v>
      </c>
      <c r="G135" s="70">
        <v>578</v>
      </c>
      <c r="H135" s="70">
        <f t="shared" si="2"/>
        <v>4.2982391999999998E-3</v>
      </c>
    </row>
    <row r="136" spans="1:8" x14ac:dyDescent="0.25">
      <c r="A136" s="70" t="s">
        <v>24</v>
      </c>
      <c r="B136" s="70">
        <v>8</v>
      </c>
      <c r="C136" s="70" t="s">
        <v>7</v>
      </c>
      <c r="D136" s="70">
        <v>26</v>
      </c>
      <c r="E136" s="70">
        <v>15</v>
      </c>
      <c r="F136" s="70" t="s">
        <v>74</v>
      </c>
      <c r="G136" s="70">
        <v>544</v>
      </c>
      <c r="H136" s="70">
        <f t="shared" si="2"/>
        <v>4.0454015999999999E-3</v>
      </c>
    </row>
    <row r="137" spans="1:8" x14ac:dyDescent="0.25">
      <c r="A137" s="70" t="s">
        <v>24</v>
      </c>
      <c r="B137" s="70">
        <v>8</v>
      </c>
      <c r="C137" s="70" t="s">
        <v>69</v>
      </c>
      <c r="D137" s="70">
        <v>26</v>
      </c>
      <c r="E137" s="70">
        <v>150</v>
      </c>
      <c r="F137" s="70" t="s">
        <v>74</v>
      </c>
      <c r="G137" s="70">
        <v>483</v>
      </c>
      <c r="H137" s="70">
        <f t="shared" si="2"/>
        <v>3.5917812000000001E-3</v>
      </c>
    </row>
    <row r="138" spans="1:8" x14ac:dyDescent="0.25">
      <c r="A138" s="70" t="s">
        <v>24</v>
      </c>
      <c r="B138" s="70">
        <v>8</v>
      </c>
      <c r="C138" s="70" t="s">
        <v>68</v>
      </c>
      <c r="D138" s="70">
        <v>34</v>
      </c>
      <c r="E138" s="70">
        <v>15</v>
      </c>
      <c r="F138" s="70" t="s">
        <v>74</v>
      </c>
      <c r="G138" s="70">
        <v>611</v>
      </c>
      <c r="H138" s="70">
        <f t="shared" si="2"/>
        <v>4.5436404E-3</v>
      </c>
    </row>
    <row r="139" spans="1:8" x14ac:dyDescent="0.25">
      <c r="A139" s="70" t="s">
        <v>24</v>
      </c>
      <c r="B139" s="70">
        <v>8</v>
      </c>
      <c r="C139" s="70" t="s">
        <v>67</v>
      </c>
      <c r="D139" s="70">
        <v>34</v>
      </c>
      <c r="E139" s="70">
        <v>150</v>
      </c>
      <c r="F139" s="70" t="s">
        <v>74</v>
      </c>
      <c r="G139" s="70">
        <v>494</v>
      </c>
      <c r="H139" s="70">
        <f t="shared" si="2"/>
        <v>3.6735815999999998E-3</v>
      </c>
    </row>
    <row r="140" spans="1:8" x14ac:dyDescent="0.25">
      <c r="A140" s="70" t="s">
        <v>24</v>
      </c>
      <c r="B140" s="70">
        <v>8</v>
      </c>
      <c r="C140" s="70" t="s">
        <v>64</v>
      </c>
      <c r="D140" s="70">
        <v>52</v>
      </c>
      <c r="E140" s="70">
        <v>15</v>
      </c>
      <c r="F140" s="70" t="s">
        <v>74</v>
      </c>
      <c r="G140" s="70">
        <v>488</v>
      </c>
      <c r="H140" s="70">
        <f t="shared" si="2"/>
        <v>3.6289631999999999E-3</v>
      </c>
    </row>
    <row r="141" spans="1:8" x14ac:dyDescent="0.25">
      <c r="A141" s="70" t="s">
        <v>24</v>
      </c>
      <c r="B141" s="70">
        <v>8</v>
      </c>
      <c r="C141" s="70" t="s">
        <v>63</v>
      </c>
      <c r="D141" s="70">
        <v>52</v>
      </c>
      <c r="E141" s="70">
        <v>150</v>
      </c>
      <c r="F141" s="70" t="s">
        <v>74</v>
      </c>
      <c r="G141" s="70">
        <v>526</v>
      </c>
      <c r="H141" s="70">
        <f t="shared" si="2"/>
        <v>3.9115464000000003E-3</v>
      </c>
    </row>
    <row r="142" spans="1:8" x14ac:dyDescent="0.25">
      <c r="A142" s="70" t="s">
        <v>24</v>
      </c>
      <c r="B142" s="70">
        <v>8</v>
      </c>
      <c r="C142" s="70" t="s">
        <v>71</v>
      </c>
      <c r="D142" s="70">
        <v>11</v>
      </c>
      <c r="E142" s="70">
        <v>15</v>
      </c>
      <c r="F142" s="70" t="s">
        <v>92</v>
      </c>
      <c r="G142" s="70">
        <v>558</v>
      </c>
      <c r="H142" s="70">
        <f t="shared" si="2"/>
        <v>4.1495111999999999E-3</v>
      </c>
    </row>
    <row r="143" spans="1:8" x14ac:dyDescent="0.25">
      <c r="A143" s="70" t="s">
        <v>24</v>
      </c>
      <c r="B143" s="70">
        <v>8</v>
      </c>
      <c r="C143" s="70" t="s">
        <v>70</v>
      </c>
      <c r="D143" s="70">
        <v>11</v>
      </c>
      <c r="E143" s="70">
        <v>150</v>
      </c>
      <c r="F143" s="70" t="s">
        <v>92</v>
      </c>
      <c r="G143" s="70">
        <v>581</v>
      </c>
      <c r="H143" s="70">
        <f t="shared" si="2"/>
        <v>4.3205483999999997E-3</v>
      </c>
    </row>
    <row r="144" spans="1:8" x14ac:dyDescent="0.25">
      <c r="A144" s="70" t="s">
        <v>24</v>
      </c>
      <c r="B144" s="70">
        <v>8</v>
      </c>
      <c r="C144" s="70" t="s">
        <v>66</v>
      </c>
      <c r="D144" s="70">
        <v>13</v>
      </c>
      <c r="E144" s="70">
        <v>15</v>
      </c>
      <c r="F144" s="70" t="s">
        <v>92</v>
      </c>
      <c r="G144" s="70">
        <v>565</v>
      </c>
      <c r="H144" s="70">
        <f t="shared" si="2"/>
        <v>4.2015660000000003E-3</v>
      </c>
    </row>
    <row r="145" spans="1:8" x14ac:dyDescent="0.25">
      <c r="A145" s="70" t="s">
        <v>24</v>
      </c>
      <c r="B145" s="70">
        <v>8</v>
      </c>
      <c r="C145" s="70" t="s">
        <v>65</v>
      </c>
      <c r="D145" s="70">
        <v>13</v>
      </c>
      <c r="E145" s="70">
        <v>150</v>
      </c>
      <c r="F145" s="70" t="s">
        <v>92</v>
      </c>
      <c r="G145" s="70">
        <v>568</v>
      </c>
      <c r="H145" s="70">
        <f t="shared" si="2"/>
        <v>4.2238752000000003E-3</v>
      </c>
    </row>
    <row r="146" spans="1:8" x14ac:dyDescent="0.25">
      <c r="A146" s="70" t="s">
        <v>24</v>
      </c>
      <c r="B146" s="70">
        <v>8</v>
      </c>
      <c r="C146" s="70" t="s">
        <v>7</v>
      </c>
      <c r="D146" s="70">
        <v>26</v>
      </c>
      <c r="E146" s="70">
        <v>15</v>
      </c>
      <c r="F146" s="70" t="s">
        <v>92</v>
      </c>
      <c r="G146" s="70">
        <v>550</v>
      </c>
      <c r="H146" s="70">
        <f t="shared" si="2"/>
        <v>4.0900200000000006E-3</v>
      </c>
    </row>
    <row r="147" spans="1:8" x14ac:dyDescent="0.25">
      <c r="A147" s="70" t="s">
        <v>24</v>
      </c>
      <c r="B147" s="70">
        <v>8</v>
      </c>
      <c r="C147" s="70" t="s">
        <v>69</v>
      </c>
      <c r="D147" s="70">
        <v>26</v>
      </c>
      <c r="E147" s="70">
        <v>150</v>
      </c>
      <c r="F147" s="70" t="s">
        <v>92</v>
      </c>
      <c r="G147" s="70">
        <v>665</v>
      </c>
      <c r="H147" s="70">
        <f t="shared" si="2"/>
        <v>4.9452059999999997E-3</v>
      </c>
    </row>
    <row r="148" spans="1:8" x14ac:dyDescent="0.25">
      <c r="A148" s="70" t="s">
        <v>24</v>
      </c>
      <c r="B148" s="70">
        <v>8</v>
      </c>
      <c r="C148" s="70" t="s">
        <v>68</v>
      </c>
      <c r="D148" s="70">
        <v>34</v>
      </c>
      <c r="E148" s="70">
        <v>15</v>
      </c>
      <c r="F148" s="70" t="s">
        <v>92</v>
      </c>
      <c r="G148" s="70">
        <v>565</v>
      </c>
      <c r="H148" s="70">
        <f t="shared" si="2"/>
        <v>4.2015660000000003E-3</v>
      </c>
    </row>
    <row r="149" spans="1:8" x14ac:dyDescent="0.25">
      <c r="A149" s="70" t="s">
        <v>24</v>
      </c>
      <c r="B149" s="70">
        <v>8</v>
      </c>
      <c r="C149" s="70" t="s">
        <v>67</v>
      </c>
      <c r="D149" s="70">
        <v>34</v>
      </c>
      <c r="E149" s="70">
        <v>150</v>
      </c>
      <c r="F149" s="70" t="s">
        <v>92</v>
      </c>
      <c r="G149" s="70">
        <v>605</v>
      </c>
      <c r="H149" s="70">
        <f t="shared" si="2"/>
        <v>4.4990220000000001E-3</v>
      </c>
    </row>
    <row r="150" spans="1:8" x14ac:dyDescent="0.25">
      <c r="A150" s="70" t="s">
        <v>24</v>
      </c>
      <c r="B150" s="70">
        <v>8</v>
      </c>
      <c r="C150" s="70" t="s">
        <v>64</v>
      </c>
      <c r="D150" s="70">
        <v>52</v>
      </c>
      <c r="E150" s="70">
        <v>15</v>
      </c>
      <c r="F150" s="70" t="s">
        <v>92</v>
      </c>
      <c r="G150" s="70">
        <v>532</v>
      </c>
      <c r="H150" s="70">
        <f t="shared" si="2"/>
        <v>3.9561648000000001E-3</v>
      </c>
    </row>
    <row r="151" spans="1:8" x14ac:dyDescent="0.25">
      <c r="A151" s="70" t="s">
        <v>24</v>
      </c>
      <c r="B151" s="70">
        <v>8</v>
      </c>
      <c r="C151" s="70" t="s">
        <v>63</v>
      </c>
      <c r="D151" s="70">
        <v>52</v>
      </c>
      <c r="E151" s="70">
        <v>150</v>
      </c>
      <c r="F151" s="70" t="s">
        <v>92</v>
      </c>
      <c r="G151" s="70">
        <v>590</v>
      </c>
      <c r="H151" s="70">
        <f t="shared" si="2"/>
        <v>4.3874759999999995E-3</v>
      </c>
    </row>
    <row r="152" spans="1:8" x14ac:dyDescent="0.25">
      <c r="A152" s="70" t="s">
        <v>24</v>
      </c>
      <c r="B152" s="70">
        <v>8</v>
      </c>
      <c r="C152" s="70" t="s">
        <v>71</v>
      </c>
      <c r="D152" s="70">
        <v>11</v>
      </c>
      <c r="E152" s="70">
        <v>15</v>
      </c>
      <c r="F152" s="70" t="s">
        <v>10</v>
      </c>
      <c r="G152" s="70">
        <v>525</v>
      </c>
      <c r="H152" s="70">
        <f t="shared" si="2"/>
        <v>3.9041100000000006E-3</v>
      </c>
    </row>
    <row r="153" spans="1:8" x14ac:dyDescent="0.25">
      <c r="A153" s="70" t="s">
        <v>24</v>
      </c>
      <c r="B153" s="70">
        <v>8</v>
      </c>
      <c r="C153" s="70" t="s">
        <v>70</v>
      </c>
      <c r="D153" s="70">
        <v>11</v>
      </c>
      <c r="E153" s="70">
        <v>150</v>
      </c>
      <c r="F153" s="70" t="s">
        <v>10</v>
      </c>
      <c r="G153" s="70">
        <v>485</v>
      </c>
      <c r="H153" s="70">
        <f t="shared" si="2"/>
        <v>3.6066540000000004E-3</v>
      </c>
    </row>
    <row r="154" spans="1:8" x14ac:dyDescent="0.25">
      <c r="A154" s="70" t="s">
        <v>24</v>
      </c>
      <c r="B154" s="70">
        <v>8</v>
      </c>
      <c r="C154" s="70" t="s">
        <v>66</v>
      </c>
      <c r="D154" s="70">
        <v>13</v>
      </c>
      <c r="E154" s="70">
        <v>15</v>
      </c>
      <c r="F154" s="70" t="s">
        <v>10</v>
      </c>
      <c r="G154" s="70">
        <v>521</v>
      </c>
      <c r="H154" s="70">
        <f t="shared" si="2"/>
        <v>3.8743643999999996E-3</v>
      </c>
    </row>
    <row r="155" spans="1:8" x14ac:dyDescent="0.25">
      <c r="A155" s="70" t="s">
        <v>24</v>
      </c>
      <c r="B155" s="70">
        <v>8</v>
      </c>
      <c r="C155" s="70" t="s">
        <v>65</v>
      </c>
      <c r="D155" s="70">
        <v>13</v>
      </c>
      <c r="E155" s="70">
        <v>150</v>
      </c>
      <c r="F155" s="70" t="s">
        <v>10</v>
      </c>
      <c r="G155" s="70">
        <v>649</v>
      </c>
      <c r="H155" s="70">
        <f t="shared" si="2"/>
        <v>4.8262236000000003E-3</v>
      </c>
    </row>
    <row r="156" spans="1:8" x14ac:dyDescent="0.25">
      <c r="A156" s="70" t="s">
        <v>24</v>
      </c>
      <c r="B156" s="70">
        <v>8</v>
      </c>
      <c r="C156" s="70" t="s">
        <v>7</v>
      </c>
      <c r="D156" s="70">
        <v>26</v>
      </c>
      <c r="E156" s="70">
        <v>15</v>
      </c>
      <c r="F156" s="70" t="s">
        <v>10</v>
      </c>
      <c r="G156" s="70">
        <v>525</v>
      </c>
      <c r="H156" s="70">
        <f t="shared" si="2"/>
        <v>3.9041100000000006E-3</v>
      </c>
    </row>
    <row r="157" spans="1:8" x14ac:dyDescent="0.25">
      <c r="A157" s="70" t="s">
        <v>24</v>
      </c>
      <c r="B157" s="70">
        <v>8</v>
      </c>
      <c r="C157" s="70" t="s">
        <v>69</v>
      </c>
      <c r="D157" s="70">
        <v>26</v>
      </c>
      <c r="E157" s="70">
        <v>150</v>
      </c>
      <c r="F157" s="70" t="s">
        <v>10</v>
      </c>
      <c r="G157" s="70">
        <v>556</v>
      </c>
      <c r="H157" s="70">
        <f t="shared" si="2"/>
        <v>4.1346383999999996E-3</v>
      </c>
    </row>
    <row r="158" spans="1:8" x14ac:dyDescent="0.25">
      <c r="A158" s="70" t="s">
        <v>24</v>
      </c>
      <c r="B158" s="70">
        <v>8</v>
      </c>
      <c r="C158" s="70" t="s">
        <v>68</v>
      </c>
      <c r="D158" s="70">
        <v>34</v>
      </c>
      <c r="E158" s="70">
        <v>15</v>
      </c>
      <c r="F158" s="70" t="s">
        <v>10</v>
      </c>
      <c r="G158" s="70">
        <v>511</v>
      </c>
      <c r="H158" s="70">
        <f t="shared" si="2"/>
        <v>3.8000003999999997E-3</v>
      </c>
    </row>
    <row r="159" spans="1:8" x14ac:dyDescent="0.25">
      <c r="A159" s="70" t="s">
        <v>24</v>
      </c>
      <c r="B159" s="70">
        <v>8</v>
      </c>
      <c r="C159" s="70" t="s">
        <v>67</v>
      </c>
      <c r="D159" s="70">
        <v>34</v>
      </c>
      <c r="E159" s="70">
        <v>150</v>
      </c>
      <c r="F159" s="70" t="s">
        <v>10</v>
      </c>
      <c r="G159" s="70">
        <v>506</v>
      </c>
      <c r="H159" s="70">
        <f t="shared" si="2"/>
        <v>3.7628183999999999E-3</v>
      </c>
    </row>
    <row r="160" spans="1:8" x14ac:dyDescent="0.25">
      <c r="A160" s="70" t="s">
        <v>24</v>
      </c>
      <c r="B160" s="70">
        <v>8</v>
      </c>
      <c r="C160" s="70" t="s">
        <v>64</v>
      </c>
      <c r="D160" s="70">
        <v>52</v>
      </c>
      <c r="E160" s="70">
        <v>15</v>
      </c>
      <c r="F160" s="70" t="s">
        <v>10</v>
      </c>
      <c r="G160" s="70">
        <v>502</v>
      </c>
      <c r="H160" s="70">
        <f t="shared" si="2"/>
        <v>3.7330727999999999E-3</v>
      </c>
    </row>
    <row r="161" spans="1:8" x14ac:dyDescent="0.25">
      <c r="A161" s="70" t="s">
        <v>24</v>
      </c>
      <c r="B161" s="70">
        <v>8</v>
      </c>
      <c r="C161" s="70" t="s">
        <v>63</v>
      </c>
      <c r="D161" s="70">
        <v>52</v>
      </c>
      <c r="E161" s="70">
        <v>150</v>
      </c>
      <c r="F161" s="70" t="s">
        <v>10</v>
      </c>
      <c r="G161" s="70">
        <v>559</v>
      </c>
      <c r="H161" s="70">
        <f t="shared" si="2"/>
        <v>4.1569476000000005E-3</v>
      </c>
    </row>
    <row r="162" spans="1:8" x14ac:dyDescent="0.25">
      <c r="A162" s="70" t="s">
        <v>25</v>
      </c>
      <c r="B162" s="70">
        <v>16</v>
      </c>
      <c r="C162" s="70" t="s">
        <v>71</v>
      </c>
      <c r="D162" s="70">
        <v>11</v>
      </c>
      <c r="E162" s="70">
        <v>15</v>
      </c>
      <c r="F162" s="70" t="s">
        <v>72</v>
      </c>
      <c r="G162" s="70">
        <v>633</v>
      </c>
      <c r="H162" s="70">
        <f t="shared" si="2"/>
        <v>4.7072412000000001E-3</v>
      </c>
    </row>
    <row r="163" spans="1:8" x14ac:dyDescent="0.25">
      <c r="A163" s="70" t="s">
        <v>25</v>
      </c>
      <c r="B163" s="70">
        <v>16</v>
      </c>
      <c r="C163" s="70" t="s">
        <v>70</v>
      </c>
      <c r="D163" s="70">
        <v>11</v>
      </c>
      <c r="E163" s="70">
        <v>150</v>
      </c>
      <c r="F163" s="70" t="s">
        <v>72</v>
      </c>
      <c r="G163" s="70">
        <v>729</v>
      </c>
      <c r="H163" s="70">
        <f t="shared" si="2"/>
        <v>5.421135599999999E-3</v>
      </c>
    </row>
    <row r="164" spans="1:8" x14ac:dyDescent="0.25">
      <c r="A164" s="70" t="s">
        <v>25</v>
      </c>
      <c r="B164" s="70">
        <v>16</v>
      </c>
      <c r="C164" s="70" t="s">
        <v>66</v>
      </c>
      <c r="D164" s="70">
        <v>13</v>
      </c>
      <c r="E164" s="70">
        <v>15</v>
      </c>
      <c r="F164" s="70" t="s">
        <v>72</v>
      </c>
      <c r="G164" s="70">
        <v>776</v>
      </c>
      <c r="H164" s="70">
        <f t="shared" si="2"/>
        <v>5.7706463999999992E-3</v>
      </c>
    </row>
    <row r="165" spans="1:8" x14ac:dyDescent="0.25">
      <c r="A165" s="70" t="s">
        <v>25</v>
      </c>
      <c r="B165" s="70">
        <v>16</v>
      </c>
      <c r="C165" s="70" t="s">
        <v>65</v>
      </c>
      <c r="D165" s="70">
        <v>13</v>
      </c>
      <c r="E165" s="70">
        <v>150</v>
      </c>
      <c r="F165" s="70" t="s">
        <v>72</v>
      </c>
      <c r="G165" s="70">
        <v>775</v>
      </c>
      <c r="H165" s="70">
        <f t="shared" si="2"/>
        <v>5.7632100000000004E-3</v>
      </c>
    </row>
    <row r="166" spans="1:8" x14ac:dyDescent="0.25">
      <c r="A166" s="70" t="s">
        <v>25</v>
      </c>
      <c r="B166" s="70">
        <v>16</v>
      </c>
      <c r="C166" s="70" t="s">
        <v>7</v>
      </c>
      <c r="D166" s="70">
        <v>26</v>
      </c>
      <c r="E166" s="70">
        <v>15</v>
      </c>
      <c r="F166" s="70" t="s">
        <v>72</v>
      </c>
      <c r="G166" s="70">
        <v>747</v>
      </c>
      <c r="H166" s="70">
        <f t="shared" si="2"/>
        <v>5.5549908000000004E-3</v>
      </c>
    </row>
    <row r="167" spans="1:8" x14ac:dyDescent="0.25">
      <c r="A167" s="70" t="s">
        <v>25</v>
      </c>
      <c r="B167" s="70">
        <v>16</v>
      </c>
      <c r="C167" s="70" t="s">
        <v>69</v>
      </c>
      <c r="D167" s="70">
        <v>26</v>
      </c>
      <c r="E167" s="70">
        <v>150</v>
      </c>
      <c r="F167" s="70" t="s">
        <v>72</v>
      </c>
      <c r="G167" s="70">
        <v>719</v>
      </c>
      <c r="H167" s="70">
        <f t="shared" si="2"/>
        <v>5.3467715999999995E-3</v>
      </c>
    </row>
    <row r="168" spans="1:8" x14ac:dyDescent="0.25">
      <c r="A168" s="70" t="s">
        <v>25</v>
      </c>
      <c r="B168" s="70">
        <v>16</v>
      </c>
      <c r="C168" s="70" t="s">
        <v>68</v>
      </c>
      <c r="D168" s="70">
        <v>34</v>
      </c>
      <c r="E168" s="70">
        <v>15</v>
      </c>
      <c r="F168" s="70" t="s">
        <v>72</v>
      </c>
      <c r="G168" s="70">
        <v>767</v>
      </c>
      <c r="H168" s="70">
        <f t="shared" si="2"/>
        <v>5.7037188000000003E-3</v>
      </c>
    </row>
    <row r="169" spans="1:8" x14ac:dyDescent="0.25">
      <c r="A169" s="70" t="s">
        <v>25</v>
      </c>
      <c r="B169" s="70">
        <v>16</v>
      </c>
      <c r="C169" s="70" t="s">
        <v>67</v>
      </c>
      <c r="D169" s="70">
        <v>34</v>
      </c>
      <c r="E169" s="70">
        <v>150</v>
      </c>
      <c r="F169" s="70" t="s">
        <v>72</v>
      </c>
      <c r="G169" s="70">
        <v>694</v>
      </c>
      <c r="H169" s="70">
        <f t="shared" si="2"/>
        <v>5.1608616000000003E-3</v>
      </c>
    </row>
    <row r="170" spans="1:8" x14ac:dyDescent="0.25">
      <c r="A170" s="70" t="s">
        <v>25</v>
      </c>
      <c r="B170" s="70">
        <v>16</v>
      </c>
      <c r="C170" s="70" t="s">
        <v>64</v>
      </c>
      <c r="D170" s="70">
        <v>52</v>
      </c>
      <c r="E170" s="70">
        <v>15</v>
      </c>
      <c r="F170" s="70" t="s">
        <v>72</v>
      </c>
      <c r="G170" s="70">
        <v>634</v>
      </c>
      <c r="H170" s="70">
        <f t="shared" si="2"/>
        <v>4.7146776000000007E-3</v>
      </c>
    </row>
    <row r="171" spans="1:8" x14ac:dyDescent="0.25">
      <c r="A171" s="70" t="s">
        <v>25</v>
      </c>
      <c r="B171" s="70">
        <v>16</v>
      </c>
      <c r="C171" s="70" t="s">
        <v>63</v>
      </c>
      <c r="D171" s="70">
        <v>52</v>
      </c>
      <c r="E171" s="70">
        <v>150</v>
      </c>
      <c r="F171" s="70" t="s">
        <v>72</v>
      </c>
      <c r="G171" s="70">
        <v>664</v>
      </c>
      <c r="H171" s="70">
        <f t="shared" si="2"/>
        <v>4.9377696E-3</v>
      </c>
    </row>
    <row r="172" spans="1:8" x14ac:dyDescent="0.25">
      <c r="A172" s="70" t="s">
        <v>25</v>
      </c>
      <c r="B172" s="70">
        <v>16</v>
      </c>
      <c r="C172" s="70" t="s">
        <v>71</v>
      </c>
      <c r="D172" s="70">
        <v>11</v>
      </c>
      <c r="E172" s="70">
        <v>15</v>
      </c>
      <c r="F172" s="70" t="s">
        <v>74</v>
      </c>
      <c r="G172" s="70">
        <v>460</v>
      </c>
      <c r="H172" s="70">
        <f t="shared" si="2"/>
        <v>3.4207439999999999E-3</v>
      </c>
    </row>
    <row r="173" spans="1:8" x14ac:dyDescent="0.25">
      <c r="A173" s="70" t="s">
        <v>25</v>
      </c>
      <c r="B173" s="70">
        <v>16</v>
      </c>
      <c r="C173" s="70" t="s">
        <v>70</v>
      </c>
      <c r="D173" s="70">
        <v>11</v>
      </c>
      <c r="E173" s="70">
        <v>150</v>
      </c>
      <c r="F173" s="70" t="s">
        <v>74</v>
      </c>
      <c r="G173" s="70">
        <v>491</v>
      </c>
      <c r="H173" s="70">
        <f t="shared" si="2"/>
        <v>3.6512723999999998E-3</v>
      </c>
    </row>
    <row r="174" spans="1:8" x14ac:dyDescent="0.25">
      <c r="A174" s="70" t="s">
        <v>25</v>
      </c>
      <c r="B174" s="70">
        <v>16</v>
      </c>
      <c r="C174" s="70" t="s">
        <v>66</v>
      </c>
      <c r="D174" s="70">
        <v>13</v>
      </c>
      <c r="E174" s="70">
        <v>15</v>
      </c>
      <c r="F174" s="70" t="s">
        <v>74</v>
      </c>
      <c r="G174" s="70">
        <v>559</v>
      </c>
      <c r="H174" s="70">
        <f t="shared" si="2"/>
        <v>4.1569476000000005E-3</v>
      </c>
    </row>
    <row r="175" spans="1:8" x14ac:dyDescent="0.25">
      <c r="A175" s="70" t="s">
        <v>25</v>
      </c>
      <c r="B175" s="70">
        <v>16</v>
      </c>
      <c r="C175" s="70" t="s">
        <v>65</v>
      </c>
      <c r="D175" s="70">
        <v>13</v>
      </c>
      <c r="E175" s="70">
        <v>150</v>
      </c>
      <c r="F175" s="70" t="s">
        <v>74</v>
      </c>
      <c r="G175" s="70">
        <v>617</v>
      </c>
      <c r="H175" s="70">
        <f t="shared" si="2"/>
        <v>4.5882588000000007E-3</v>
      </c>
    </row>
    <row r="176" spans="1:8" x14ac:dyDescent="0.25">
      <c r="A176" s="70" t="s">
        <v>25</v>
      </c>
      <c r="B176" s="70">
        <v>16</v>
      </c>
      <c r="C176" s="70" t="s">
        <v>7</v>
      </c>
      <c r="D176" s="70">
        <v>26</v>
      </c>
      <c r="E176" s="70">
        <v>15</v>
      </c>
      <c r="F176" s="70" t="s">
        <v>74</v>
      </c>
      <c r="G176" s="70">
        <v>696</v>
      </c>
      <c r="H176" s="70">
        <f t="shared" si="2"/>
        <v>5.1757343999999997E-3</v>
      </c>
    </row>
    <row r="177" spans="1:8" x14ac:dyDescent="0.25">
      <c r="A177" s="70" t="s">
        <v>25</v>
      </c>
      <c r="B177" s="70">
        <v>16</v>
      </c>
      <c r="C177" s="70" t="s">
        <v>69</v>
      </c>
      <c r="D177" s="70">
        <v>26</v>
      </c>
      <c r="E177" s="70">
        <v>150</v>
      </c>
      <c r="F177" s="70" t="s">
        <v>74</v>
      </c>
      <c r="G177" s="70">
        <v>528</v>
      </c>
      <c r="H177" s="70">
        <f t="shared" si="2"/>
        <v>3.9264192000000005E-3</v>
      </c>
    </row>
    <row r="178" spans="1:8" x14ac:dyDescent="0.25">
      <c r="A178" s="70" t="s">
        <v>25</v>
      </c>
      <c r="B178" s="70">
        <v>16</v>
      </c>
      <c r="C178" s="70" t="s">
        <v>68</v>
      </c>
      <c r="D178" s="70">
        <v>34</v>
      </c>
      <c r="E178" s="70">
        <v>15</v>
      </c>
      <c r="F178" s="70" t="s">
        <v>74</v>
      </c>
      <c r="G178" s="70">
        <v>509</v>
      </c>
      <c r="H178" s="70">
        <f t="shared" si="2"/>
        <v>3.7851275999999994E-3</v>
      </c>
    </row>
    <row r="179" spans="1:8" x14ac:dyDescent="0.25">
      <c r="A179" s="70" t="s">
        <v>25</v>
      </c>
      <c r="B179" s="70">
        <v>16</v>
      </c>
      <c r="C179" s="70" t="s">
        <v>67</v>
      </c>
      <c r="D179" s="70">
        <v>34</v>
      </c>
      <c r="E179" s="70">
        <v>150</v>
      </c>
      <c r="F179" s="70" t="s">
        <v>74</v>
      </c>
      <c r="G179" s="70">
        <v>495</v>
      </c>
      <c r="H179" s="70">
        <f t="shared" si="2"/>
        <v>3.6810179999999999E-3</v>
      </c>
    </row>
    <row r="180" spans="1:8" x14ac:dyDescent="0.25">
      <c r="A180" s="70" t="s">
        <v>25</v>
      </c>
      <c r="B180" s="70">
        <v>16</v>
      </c>
      <c r="C180" s="70" t="s">
        <v>64</v>
      </c>
      <c r="D180" s="70">
        <v>52</v>
      </c>
      <c r="E180" s="70">
        <v>15</v>
      </c>
      <c r="F180" s="70" t="s">
        <v>74</v>
      </c>
      <c r="G180" s="70">
        <v>573</v>
      </c>
      <c r="H180" s="70">
        <f t="shared" si="2"/>
        <v>4.2610571999999996E-3</v>
      </c>
    </row>
    <row r="181" spans="1:8" x14ac:dyDescent="0.25">
      <c r="A181" s="70" t="s">
        <v>25</v>
      </c>
      <c r="B181" s="70">
        <v>16</v>
      </c>
      <c r="C181" s="70" t="s">
        <v>63</v>
      </c>
      <c r="D181" s="70">
        <v>52</v>
      </c>
      <c r="E181" s="70">
        <v>150</v>
      </c>
      <c r="F181" s="70" t="s">
        <v>74</v>
      </c>
      <c r="G181" s="70">
        <v>529</v>
      </c>
      <c r="H181" s="70">
        <f t="shared" si="2"/>
        <v>3.9338555999999993E-3</v>
      </c>
    </row>
    <row r="182" spans="1:8" x14ac:dyDescent="0.25">
      <c r="A182" s="70" t="s">
        <v>25</v>
      </c>
      <c r="B182" s="70">
        <v>16</v>
      </c>
      <c r="C182" s="70" t="s">
        <v>71</v>
      </c>
      <c r="D182" s="70">
        <v>11</v>
      </c>
      <c r="E182" s="70">
        <v>15</v>
      </c>
      <c r="F182" s="70" t="s">
        <v>92</v>
      </c>
      <c r="G182" s="70">
        <v>576</v>
      </c>
      <c r="H182" s="70">
        <f t="shared" si="2"/>
        <v>4.2833663999999995E-3</v>
      </c>
    </row>
    <row r="183" spans="1:8" x14ac:dyDescent="0.25">
      <c r="A183" s="70" t="s">
        <v>25</v>
      </c>
      <c r="B183" s="70">
        <v>16</v>
      </c>
      <c r="C183" s="70" t="s">
        <v>70</v>
      </c>
      <c r="D183" s="70">
        <v>11</v>
      </c>
      <c r="E183" s="70">
        <v>150</v>
      </c>
      <c r="F183" s="70" t="s">
        <v>92</v>
      </c>
      <c r="G183" s="70">
        <v>596</v>
      </c>
      <c r="H183" s="70">
        <f t="shared" si="2"/>
        <v>4.4320943999999994E-3</v>
      </c>
    </row>
    <row r="184" spans="1:8" x14ac:dyDescent="0.25">
      <c r="A184" s="70" t="s">
        <v>25</v>
      </c>
      <c r="B184" s="70">
        <v>16</v>
      </c>
      <c r="C184" s="70" t="s">
        <v>66</v>
      </c>
      <c r="D184" s="70">
        <v>13</v>
      </c>
      <c r="E184" s="70">
        <v>15</v>
      </c>
      <c r="F184" s="70" t="s">
        <v>92</v>
      </c>
      <c r="G184" s="70">
        <v>566</v>
      </c>
      <c r="H184" s="70">
        <f t="shared" si="2"/>
        <v>4.2090024E-3</v>
      </c>
    </row>
    <row r="185" spans="1:8" x14ac:dyDescent="0.25">
      <c r="A185" s="70" t="s">
        <v>25</v>
      </c>
      <c r="B185" s="70">
        <v>16</v>
      </c>
      <c r="C185" s="70" t="s">
        <v>65</v>
      </c>
      <c r="D185" s="70">
        <v>13</v>
      </c>
      <c r="E185" s="70">
        <v>150</v>
      </c>
      <c r="F185" s="70" t="s">
        <v>92</v>
      </c>
      <c r="G185" s="70">
        <v>548</v>
      </c>
      <c r="H185" s="70">
        <f t="shared" si="2"/>
        <v>4.0751471999999995E-3</v>
      </c>
    </row>
    <row r="186" spans="1:8" x14ac:dyDescent="0.25">
      <c r="A186" s="70" t="s">
        <v>25</v>
      </c>
      <c r="B186" s="70">
        <v>16</v>
      </c>
      <c r="C186" s="70" t="s">
        <v>7</v>
      </c>
      <c r="D186" s="70">
        <v>26</v>
      </c>
      <c r="E186" s="70">
        <v>15</v>
      </c>
      <c r="F186" s="70" t="s">
        <v>92</v>
      </c>
      <c r="G186" s="70">
        <v>547</v>
      </c>
      <c r="H186" s="70">
        <f t="shared" si="2"/>
        <v>4.0677107999999998E-3</v>
      </c>
    </row>
    <row r="187" spans="1:8" x14ac:dyDescent="0.25">
      <c r="A187" s="70" t="s">
        <v>25</v>
      </c>
      <c r="B187" s="70">
        <v>16</v>
      </c>
      <c r="C187" s="70" t="s">
        <v>69</v>
      </c>
      <c r="D187" s="70">
        <v>26</v>
      </c>
      <c r="E187" s="70">
        <v>150</v>
      </c>
      <c r="F187" s="70" t="s">
        <v>92</v>
      </c>
      <c r="G187" s="70">
        <v>755</v>
      </c>
      <c r="H187" s="70">
        <f t="shared" si="2"/>
        <v>5.6144819999999996E-3</v>
      </c>
    </row>
    <row r="188" spans="1:8" x14ac:dyDescent="0.25">
      <c r="A188" s="70" t="s">
        <v>25</v>
      </c>
      <c r="B188" s="70">
        <v>16</v>
      </c>
      <c r="C188" s="70" t="s">
        <v>68</v>
      </c>
      <c r="D188" s="70">
        <v>34</v>
      </c>
      <c r="E188" s="70">
        <v>15</v>
      </c>
      <c r="F188" s="70" t="s">
        <v>92</v>
      </c>
      <c r="G188" s="70">
        <v>586</v>
      </c>
      <c r="H188" s="70">
        <f t="shared" si="2"/>
        <v>4.3577303999999999E-3</v>
      </c>
    </row>
    <row r="189" spans="1:8" x14ac:dyDescent="0.25">
      <c r="A189" s="70" t="s">
        <v>25</v>
      </c>
      <c r="B189" s="70">
        <v>16</v>
      </c>
      <c r="C189" s="70" t="s">
        <v>67</v>
      </c>
      <c r="D189" s="70">
        <v>34</v>
      </c>
      <c r="E189" s="70">
        <v>150</v>
      </c>
      <c r="F189" s="70" t="s">
        <v>92</v>
      </c>
      <c r="G189" s="70">
        <v>606</v>
      </c>
      <c r="H189" s="70">
        <f t="shared" si="2"/>
        <v>4.5064584000000006E-3</v>
      </c>
    </row>
    <row r="190" spans="1:8" x14ac:dyDescent="0.25">
      <c r="A190" s="70" t="s">
        <v>25</v>
      </c>
      <c r="B190" s="70">
        <v>16</v>
      </c>
      <c r="C190" s="70" t="s">
        <v>64</v>
      </c>
      <c r="D190" s="70">
        <v>52</v>
      </c>
      <c r="E190" s="70">
        <v>15</v>
      </c>
      <c r="F190" s="70" t="s">
        <v>92</v>
      </c>
      <c r="G190" s="70">
        <v>539</v>
      </c>
      <c r="H190" s="70">
        <f t="shared" si="2"/>
        <v>4.0082196000000006E-3</v>
      </c>
    </row>
    <row r="191" spans="1:8" x14ac:dyDescent="0.25">
      <c r="A191" s="70" t="s">
        <v>25</v>
      </c>
      <c r="B191" s="70">
        <v>16</v>
      </c>
      <c r="C191" s="70" t="s">
        <v>63</v>
      </c>
      <c r="D191" s="70">
        <v>52</v>
      </c>
      <c r="E191" s="70">
        <v>150</v>
      </c>
      <c r="F191" s="70" t="s">
        <v>92</v>
      </c>
      <c r="G191" s="70">
        <v>604</v>
      </c>
      <c r="H191" s="70">
        <f t="shared" si="2"/>
        <v>4.4915856000000004E-3</v>
      </c>
    </row>
    <row r="192" spans="1:8" x14ac:dyDescent="0.25">
      <c r="A192" s="70" t="s">
        <v>25</v>
      </c>
      <c r="B192" s="70">
        <v>16</v>
      </c>
      <c r="C192" s="70" t="s">
        <v>71</v>
      </c>
      <c r="D192" s="70">
        <v>11</v>
      </c>
      <c r="E192" s="70">
        <v>15</v>
      </c>
      <c r="F192" s="70" t="s">
        <v>10</v>
      </c>
      <c r="G192" s="70">
        <v>553</v>
      </c>
      <c r="H192" s="70">
        <f t="shared" si="2"/>
        <v>4.1123291999999997E-3</v>
      </c>
    </row>
    <row r="193" spans="1:8" x14ac:dyDescent="0.25">
      <c r="A193" s="70" t="s">
        <v>25</v>
      </c>
      <c r="B193" s="70">
        <v>16</v>
      </c>
      <c r="C193" s="70" t="s">
        <v>70</v>
      </c>
      <c r="D193" s="70">
        <v>11</v>
      </c>
      <c r="E193" s="70">
        <v>150</v>
      </c>
      <c r="F193" s="70" t="s">
        <v>10</v>
      </c>
      <c r="G193" s="70">
        <v>588</v>
      </c>
      <c r="H193" s="70">
        <f t="shared" si="2"/>
        <v>4.3726031999999993E-3</v>
      </c>
    </row>
    <row r="194" spans="1:8" x14ac:dyDescent="0.25">
      <c r="A194" s="70" t="s">
        <v>25</v>
      </c>
      <c r="B194" s="70">
        <v>16</v>
      </c>
      <c r="C194" s="70" t="s">
        <v>66</v>
      </c>
      <c r="D194" s="70">
        <v>13</v>
      </c>
      <c r="E194" s="70">
        <v>15</v>
      </c>
      <c r="F194" s="70" t="s">
        <v>10</v>
      </c>
      <c r="G194" s="70">
        <v>512</v>
      </c>
      <c r="H194" s="70">
        <f t="shared" ref="H194:H257" si="3">0.6197*G194*12*(10^-6)</f>
        <v>3.8074368000000003E-3</v>
      </c>
    </row>
    <row r="195" spans="1:8" x14ac:dyDescent="0.25">
      <c r="A195" s="70" t="s">
        <v>25</v>
      </c>
      <c r="B195" s="70">
        <v>16</v>
      </c>
      <c r="C195" s="70" t="s">
        <v>65</v>
      </c>
      <c r="D195" s="70">
        <v>13</v>
      </c>
      <c r="E195" s="70">
        <v>150</v>
      </c>
      <c r="F195" s="70" t="s">
        <v>10</v>
      </c>
      <c r="G195" s="70">
        <v>607</v>
      </c>
      <c r="H195" s="70">
        <f t="shared" si="3"/>
        <v>4.5138947999999995E-3</v>
      </c>
    </row>
    <row r="196" spans="1:8" x14ac:dyDescent="0.25">
      <c r="A196" s="70" t="s">
        <v>25</v>
      </c>
      <c r="B196" s="70">
        <v>16</v>
      </c>
      <c r="C196" s="70" t="s">
        <v>7</v>
      </c>
      <c r="D196" s="70">
        <v>26</v>
      </c>
      <c r="E196" s="70">
        <v>15</v>
      </c>
      <c r="F196" s="70" t="s">
        <v>10</v>
      </c>
      <c r="G196" s="70">
        <v>519</v>
      </c>
      <c r="H196" s="70">
        <f t="shared" si="3"/>
        <v>3.8594916000000003E-3</v>
      </c>
    </row>
    <row r="197" spans="1:8" x14ac:dyDescent="0.25">
      <c r="A197" s="70" t="s">
        <v>25</v>
      </c>
      <c r="B197" s="70">
        <v>16</v>
      </c>
      <c r="C197" s="70" t="s">
        <v>69</v>
      </c>
      <c r="D197" s="70">
        <v>26</v>
      </c>
      <c r="E197" s="70">
        <v>150</v>
      </c>
      <c r="F197" s="70" t="s">
        <v>10</v>
      </c>
      <c r="G197" s="70">
        <v>533</v>
      </c>
      <c r="H197" s="70">
        <f t="shared" si="3"/>
        <v>3.9636012000000007E-3</v>
      </c>
    </row>
    <row r="198" spans="1:8" x14ac:dyDescent="0.25">
      <c r="A198" s="70" t="s">
        <v>25</v>
      </c>
      <c r="B198" s="70">
        <v>16</v>
      </c>
      <c r="C198" s="70" t="s">
        <v>68</v>
      </c>
      <c r="D198" s="70">
        <v>34</v>
      </c>
      <c r="E198" s="70">
        <v>15</v>
      </c>
      <c r="F198" s="70" t="s">
        <v>10</v>
      </c>
      <c r="G198" s="70">
        <v>509</v>
      </c>
      <c r="H198" s="70">
        <f t="shared" si="3"/>
        <v>3.7851275999999994E-3</v>
      </c>
    </row>
    <row r="199" spans="1:8" x14ac:dyDescent="0.25">
      <c r="A199" s="70" t="s">
        <v>25</v>
      </c>
      <c r="B199" s="70">
        <v>16</v>
      </c>
      <c r="C199" s="70" t="s">
        <v>67</v>
      </c>
      <c r="D199" s="70">
        <v>34</v>
      </c>
      <c r="E199" s="70">
        <v>150</v>
      </c>
      <c r="F199" s="70" t="s">
        <v>10</v>
      </c>
      <c r="G199" s="70">
        <v>511</v>
      </c>
      <c r="H199" s="70">
        <f t="shared" si="3"/>
        <v>3.8000003999999997E-3</v>
      </c>
    </row>
    <row r="200" spans="1:8" x14ac:dyDescent="0.25">
      <c r="A200" s="70" t="s">
        <v>25</v>
      </c>
      <c r="B200" s="70">
        <v>16</v>
      </c>
      <c r="C200" s="70" t="s">
        <v>64</v>
      </c>
      <c r="D200" s="70">
        <v>52</v>
      </c>
      <c r="E200" s="70">
        <v>15</v>
      </c>
      <c r="F200" s="70" t="s">
        <v>10</v>
      </c>
      <c r="G200" s="70">
        <v>523</v>
      </c>
      <c r="H200" s="70">
        <f t="shared" si="3"/>
        <v>3.8892372000000003E-3</v>
      </c>
    </row>
    <row r="201" spans="1:8" x14ac:dyDescent="0.25">
      <c r="A201" s="70" t="s">
        <v>25</v>
      </c>
      <c r="B201" s="70">
        <v>16</v>
      </c>
      <c r="C201" s="70" t="s">
        <v>63</v>
      </c>
      <c r="D201" s="70">
        <v>52</v>
      </c>
      <c r="E201" s="70">
        <v>150</v>
      </c>
      <c r="F201" s="70" t="s">
        <v>10</v>
      </c>
      <c r="G201" s="70">
        <v>522</v>
      </c>
      <c r="H201" s="70">
        <f t="shared" si="3"/>
        <v>3.8818007999999998E-3</v>
      </c>
    </row>
    <row r="202" spans="1:8" x14ac:dyDescent="0.25">
      <c r="A202" s="70" t="s">
        <v>26</v>
      </c>
      <c r="B202" s="70">
        <v>24</v>
      </c>
      <c r="C202" s="70" t="s">
        <v>71</v>
      </c>
      <c r="D202" s="70">
        <v>11</v>
      </c>
      <c r="E202" s="70">
        <v>15</v>
      </c>
      <c r="F202" s="70" t="s">
        <v>72</v>
      </c>
      <c r="G202" s="70">
        <v>639</v>
      </c>
      <c r="H202" s="70">
        <f t="shared" si="3"/>
        <v>4.7518596000000008E-3</v>
      </c>
    </row>
    <row r="203" spans="1:8" x14ac:dyDescent="0.25">
      <c r="A203" s="70" t="s">
        <v>26</v>
      </c>
      <c r="B203" s="70">
        <v>24</v>
      </c>
      <c r="C203" s="70" t="s">
        <v>70</v>
      </c>
      <c r="D203" s="70">
        <v>11</v>
      </c>
      <c r="E203" s="70">
        <v>150</v>
      </c>
      <c r="F203" s="70" t="s">
        <v>72</v>
      </c>
      <c r="G203" s="70">
        <v>791</v>
      </c>
      <c r="H203" s="70">
        <f t="shared" si="3"/>
        <v>5.8821923999999998E-3</v>
      </c>
    </row>
    <row r="204" spans="1:8" x14ac:dyDescent="0.25">
      <c r="A204" s="70" t="s">
        <v>26</v>
      </c>
      <c r="B204" s="70">
        <v>24</v>
      </c>
      <c r="C204" s="70" t="s">
        <v>66</v>
      </c>
      <c r="D204" s="70">
        <v>13</v>
      </c>
      <c r="E204" s="70">
        <v>15</v>
      </c>
      <c r="F204" s="70" t="s">
        <v>72</v>
      </c>
      <c r="G204" s="70">
        <v>762</v>
      </c>
      <c r="H204" s="70">
        <f t="shared" si="3"/>
        <v>5.6665367999999992E-3</v>
      </c>
    </row>
    <row r="205" spans="1:8" x14ac:dyDescent="0.25">
      <c r="A205" s="70" t="s">
        <v>26</v>
      </c>
      <c r="B205" s="70">
        <v>24</v>
      </c>
      <c r="C205" s="70" t="s">
        <v>65</v>
      </c>
      <c r="D205" s="70">
        <v>13</v>
      </c>
      <c r="E205" s="70">
        <v>150</v>
      </c>
      <c r="F205" s="70" t="s">
        <v>72</v>
      </c>
      <c r="G205" s="70">
        <v>742</v>
      </c>
      <c r="H205" s="70">
        <f t="shared" si="3"/>
        <v>5.5178088000000002E-3</v>
      </c>
    </row>
    <row r="206" spans="1:8" x14ac:dyDescent="0.25">
      <c r="A206" s="70" t="s">
        <v>26</v>
      </c>
      <c r="B206" s="70">
        <v>24</v>
      </c>
      <c r="C206" s="70" t="s">
        <v>7</v>
      </c>
      <c r="D206" s="70">
        <v>26</v>
      </c>
      <c r="E206" s="70">
        <v>15</v>
      </c>
      <c r="F206" s="70" t="s">
        <v>72</v>
      </c>
      <c r="G206" s="70">
        <v>745</v>
      </c>
      <c r="H206" s="70">
        <f t="shared" si="3"/>
        <v>5.5401180000000001E-3</v>
      </c>
    </row>
    <row r="207" spans="1:8" x14ac:dyDescent="0.25">
      <c r="A207" s="70" t="s">
        <v>26</v>
      </c>
      <c r="B207" s="70">
        <v>24</v>
      </c>
      <c r="C207" s="70" t="s">
        <v>69</v>
      </c>
      <c r="D207" s="70">
        <v>26</v>
      </c>
      <c r="E207" s="70">
        <v>150</v>
      </c>
      <c r="F207" s="70" t="s">
        <v>72</v>
      </c>
      <c r="G207" s="70">
        <v>773</v>
      </c>
      <c r="H207" s="70">
        <f t="shared" si="3"/>
        <v>5.7483371999999993E-3</v>
      </c>
    </row>
    <row r="208" spans="1:8" x14ac:dyDescent="0.25">
      <c r="A208" s="70" t="s">
        <v>26</v>
      </c>
      <c r="B208" s="70">
        <v>24</v>
      </c>
      <c r="C208" s="70" t="s">
        <v>68</v>
      </c>
      <c r="D208" s="70">
        <v>34</v>
      </c>
      <c r="E208" s="70">
        <v>15</v>
      </c>
      <c r="F208" s="70" t="s">
        <v>72</v>
      </c>
      <c r="G208" s="70">
        <v>739</v>
      </c>
      <c r="H208" s="70">
        <f t="shared" si="3"/>
        <v>5.4954996000000002E-3</v>
      </c>
    </row>
    <row r="209" spans="1:8" x14ac:dyDescent="0.25">
      <c r="A209" s="70" t="s">
        <v>26</v>
      </c>
      <c r="B209" s="70">
        <v>24</v>
      </c>
      <c r="C209" s="70" t="s">
        <v>67</v>
      </c>
      <c r="D209" s="70">
        <v>34</v>
      </c>
      <c r="E209" s="70">
        <v>150</v>
      </c>
      <c r="F209" s="70" t="s">
        <v>72</v>
      </c>
      <c r="G209" s="70">
        <v>690</v>
      </c>
      <c r="H209" s="70">
        <f t="shared" si="3"/>
        <v>5.1311159999999998E-3</v>
      </c>
    </row>
    <row r="210" spans="1:8" x14ac:dyDescent="0.25">
      <c r="A210" s="70" t="s">
        <v>26</v>
      </c>
      <c r="B210" s="70">
        <v>24</v>
      </c>
      <c r="C210" s="70" t="s">
        <v>64</v>
      </c>
      <c r="D210" s="70">
        <v>52</v>
      </c>
      <c r="E210" s="70">
        <v>15</v>
      </c>
      <c r="F210" s="70" t="s">
        <v>72</v>
      </c>
      <c r="G210" s="70">
        <v>659</v>
      </c>
      <c r="H210" s="70">
        <f t="shared" si="3"/>
        <v>4.9005876000000007E-3</v>
      </c>
    </row>
    <row r="211" spans="1:8" x14ac:dyDescent="0.25">
      <c r="A211" s="70" t="s">
        <v>26</v>
      </c>
      <c r="B211" s="70">
        <v>24</v>
      </c>
      <c r="C211" s="70" t="s">
        <v>63</v>
      </c>
      <c r="D211" s="70">
        <v>52</v>
      </c>
      <c r="E211" s="70">
        <v>150</v>
      </c>
      <c r="F211" s="70" t="s">
        <v>72</v>
      </c>
      <c r="G211" s="70">
        <v>665</v>
      </c>
      <c r="H211" s="70">
        <f t="shared" si="3"/>
        <v>4.9452059999999997E-3</v>
      </c>
    </row>
    <row r="212" spans="1:8" x14ac:dyDescent="0.25">
      <c r="A212" s="70" t="s">
        <v>26</v>
      </c>
      <c r="B212" s="70">
        <v>24</v>
      </c>
      <c r="C212" s="70" t="s">
        <v>71</v>
      </c>
      <c r="D212" s="70">
        <v>11</v>
      </c>
      <c r="E212" s="70">
        <v>15</v>
      </c>
      <c r="F212" s="70" t="s">
        <v>74</v>
      </c>
      <c r="G212" s="70">
        <v>522</v>
      </c>
      <c r="H212" s="70">
        <f t="shared" si="3"/>
        <v>3.8818007999999998E-3</v>
      </c>
    </row>
    <row r="213" spans="1:8" x14ac:dyDescent="0.25">
      <c r="A213" s="70" t="s">
        <v>26</v>
      </c>
      <c r="B213" s="70">
        <v>24</v>
      </c>
      <c r="C213" s="70" t="s">
        <v>70</v>
      </c>
      <c r="D213" s="70">
        <v>11</v>
      </c>
      <c r="E213" s="70">
        <v>150</v>
      </c>
      <c r="F213" s="70" t="s">
        <v>74</v>
      </c>
      <c r="G213" s="70">
        <v>568</v>
      </c>
      <c r="H213" s="70">
        <f t="shared" si="3"/>
        <v>4.2238752000000003E-3</v>
      </c>
    </row>
    <row r="214" spans="1:8" x14ac:dyDescent="0.25">
      <c r="A214" s="70" t="s">
        <v>26</v>
      </c>
      <c r="B214" s="70">
        <v>24</v>
      </c>
      <c r="C214" s="70" t="s">
        <v>66</v>
      </c>
      <c r="D214" s="70">
        <v>13</v>
      </c>
      <c r="E214" s="70">
        <v>15</v>
      </c>
      <c r="F214" s="70" t="s">
        <v>74</v>
      </c>
      <c r="G214" s="70">
        <v>542</v>
      </c>
      <c r="H214" s="70">
        <f t="shared" si="3"/>
        <v>4.0305287999999996E-3</v>
      </c>
    </row>
    <row r="215" spans="1:8" x14ac:dyDescent="0.25">
      <c r="A215" s="70" t="s">
        <v>26</v>
      </c>
      <c r="B215" s="70">
        <v>24</v>
      </c>
      <c r="C215" s="70" t="s">
        <v>65</v>
      </c>
      <c r="D215" s="70">
        <v>13</v>
      </c>
      <c r="E215" s="70">
        <v>150</v>
      </c>
      <c r="F215" s="70" t="s">
        <v>74</v>
      </c>
      <c r="G215" s="70">
        <v>598</v>
      </c>
      <c r="H215" s="70">
        <f t="shared" si="3"/>
        <v>4.4469671999999997E-3</v>
      </c>
    </row>
    <row r="216" spans="1:8" x14ac:dyDescent="0.25">
      <c r="A216" s="70" t="s">
        <v>26</v>
      </c>
      <c r="B216" s="70">
        <v>24</v>
      </c>
      <c r="C216" s="70" t="s">
        <v>7</v>
      </c>
      <c r="D216" s="70">
        <v>26</v>
      </c>
      <c r="E216" s="70">
        <v>15</v>
      </c>
      <c r="F216" s="70" t="s">
        <v>74</v>
      </c>
      <c r="G216" s="70">
        <v>661</v>
      </c>
      <c r="H216" s="70">
        <f t="shared" si="3"/>
        <v>4.9154604000000001E-3</v>
      </c>
    </row>
    <row r="217" spans="1:8" x14ac:dyDescent="0.25">
      <c r="A217" s="70" t="s">
        <v>26</v>
      </c>
      <c r="B217" s="70">
        <v>24</v>
      </c>
      <c r="C217" s="70" t="s">
        <v>69</v>
      </c>
      <c r="D217" s="70">
        <v>26</v>
      </c>
      <c r="E217" s="70">
        <v>150</v>
      </c>
      <c r="F217" s="70" t="s">
        <v>74</v>
      </c>
      <c r="G217" s="70">
        <v>578</v>
      </c>
      <c r="H217" s="70">
        <f t="shared" si="3"/>
        <v>4.2982391999999998E-3</v>
      </c>
    </row>
    <row r="218" spans="1:8" x14ac:dyDescent="0.25">
      <c r="A218" s="70" t="s">
        <v>26</v>
      </c>
      <c r="B218" s="70">
        <v>24</v>
      </c>
      <c r="C218" s="70" t="s">
        <v>68</v>
      </c>
      <c r="D218" s="70">
        <v>34</v>
      </c>
      <c r="E218" s="70">
        <v>15</v>
      </c>
      <c r="F218" s="70" t="s">
        <v>74</v>
      </c>
      <c r="G218" s="70">
        <v>535</v>
      </c>
      <c r="H218" s="70">
        <f t="shared" si="3"/>
        <v>3.9784740000000001E-3</v>
      </c>
    </row>
    <row r="219" spans="1:8" x14ac:dyDescent="0.25">
      <c r="A219" s="70" t="s">
        <v>26</v>
      </c>
      <c r="B219" s="70">
        <v>24</v>
      </c>
      <c r="C219" s="70" t="s">
        <v>67</v>
      </c>
      <c r="D219" s="70">
        <v>34</v>
      </c>
      <c r="E219" s="70">
        <v>150</v>
      </c>
      <c r="F219" s="70" t="s">
        <v>74</v>
      </c>
      <c r="G219" s="70">
        <v>491</v>
      </c>
      <c r="H219" s="70">
        <f t="shared" si="3"/>
        <v>3.6512723999999998E-3</v>
      </c>
    </row>
    <row r="220" spans="1:8" x14ac:dyDescent="0.25">
      <c r="A220" s="70" t="s">
        <v>26</v>
      </c>
      <c r="B220" s="70">
        <v>24</v>
      </c>
      <c r="C220" s="70" t="s">
        <v>64</v>
      </c>
      <c r="D220" s="70">
        <v>52</v>
      </c>
      <c r="E220" s="70">
        <v>15</v>
      </c>
      <c r="F220" s="70" t="s">
        <v>74</v>
      </c>
      <c r="G220" s="70">
        <v>559</v>
      </c>
      <c r="H220" s="70">
        <f t="shared" si="3"/>
        <v>4.1569476000000005E-3</v>
      </c>
    </row>
    <row r="221" spans="1:8" x14ac:dyDescent="0.25">
      <c r="A221" s="70" t="s">
        <v>26</v>
      </c>
      <c r="B221" s="70">
        <v>24</v>
      </c>
      <c r="C221" s="70" t="s">
        <v>63</v>
      </c>
      <c r="D221" s="70">
        <v>52</v>
      </c>
      <c r="E221" s="70">
        <v>150</v>
      </c>
      <c r="F221" s="70" t="s">
        <v>74</v>
      </c>
      <c r="G221" s="70">
        <v>515</v>
      </c>
      <c r="H221" s="70">
        <f t="shared" si="3"/>
        <v>3.8297459999999998E-3</v>
      </c>
    </row>
    <row r="222" spans="1:8" x14ac:dyDescent="0.25">
      <c r="A222" s="70" t="s">
        <v>26</v>
      </c>
      <c r="B222" s="70">
        <v>24</v>
      </c>
      <c r="C222" s="70" t="s">
        <v>71</v>
      </c>
      <c r="D222" s="70">
        <v>11</v>
      </c>
      <c r="E222" s="70">
        <v>15</v>
      </c>
      <c r="F222" s="70" t="s">
        <v>92</v>
      </c>
      <c r="G222" s="70">
        <v>617</v>
      </c>
      <c r="H222" s="70">
        <f t="shared" si="3"/>
        <v>4.5882588000000007E-3</v>
      </c>
    </row>
    <row r="223" spans="1:8" x14ac:dyDescent="0.25">
      <c r="A223" s="70" t="s">
        <v>26</v>
      </c>
      <c r="B223" s="70">
        <v>24</v>
      </c>
      <c r="C223" s="70" t="s">
        <v>70</v>
      </c>
      <c r="D223" s="70">
        <v>11</v>
      </c>
      <c r="E223" s="70">
        <v>150</v>
      </c>
      <c r="F223" s="70" t="s">
        <v>92</v>
      </c>
      <c r="G223" s="70">
        <v>635</v>
      </c>
      <c r="H223" s="70">
        <f t="shared" si="3"/>
        <v>4.7221139999999995E-3</v>
      </c>
    </row>
    <row r="224" spans="1:8" x14ac:dyDescent="0.25">
      <c r="A224" s="70" t="s">
        <v>26</v>
      </c>
      <c r="B224" s="70">
        <v>24</v>
      </c>
      <c r="C224" s="70" t="s">
        <v>66</v>
      </c>
      <c r="D224" s="70">
        <v>13</v>
      </c>
      <c r="E224" s="70">
        <v>15</v>
      </c>
      <c r="F224" s="70" t="s">
        <v>92</v>
      </c>
      <c r="G224" s="70">
        <v>608</v>
      </c>
      <c r="H224" s="70">
        <f t="shared" si="3"/>
        <v>4.5213312E-3</v>
      </c>
    </row>
    <row r="225" spans="1:8" x14ac:dyDescent="0.25">
      <c r="A225" s="70" t="s">
        <v>26</v>
      </c>
      <c r="B225" s="70">
        <v>24</v>
      </c>
      <c r="C225" s="70" t="s">
        <v>65</v>
      </c>
      <c r="D225" s="70">
        <v>13</v>
      </c>
      <c r="E225" s="70">
        <v>150</v>
      </c>
      <c r="F225" s="70" t="s">
        <v>92</v>
      </c>
      <c r="G225" s="70">
        <v>592</v>
      </c>
      <c r="H225" s="70">
        <f t="shared" si="3"/>
        <v>4.4023488000000006E-3</v>
      </c>
    </row>
    <row r="226" spans="1:8" x14ac:dyDescent="0.25">
      <c r="A226" s="70" t="s">
        <v>26</v>
      </c>
      <c r="B226" s="70">
        <v>24</v>
      </c>
      <c r="C226" s="70" t="s">
        <v>7</v>
      </c>
      <c r="D226" s="70">
        <v>26</v>
      </c>
      <c r="E226" s="70">
        <v>15</v>
      </c>
      <c r="F226" s="70" t="s">
        <v>92</v>
      </c>
      <c r="G226" s="70">
        <v>578</v>
      </c>
      <c r="H226" s="70">
        <f t="shared" si="3"/>
        <v>4.2982391999999998E-3</v>
      </c>
    </row>
    <row r="227" spans="1:8" x14ac:dyDescent="0.25">
      <c r="A227" s="70" t="s">
        <v>26</v>
      </c>
      <c r="B227" s="70">
        <v>24</v>
      </c>
      <c r="C227" s="70" t="s">
        <v>69</v>
      </c>
      <c r="D227" s="70">
        <v>26</v>
      </c>
      <c r="E227" s="70">
        <v>150</v>
      </c>
      <c r="F227" s="70" t="s">
        <v>92</v>
      </c>
      <c r="G227" s="70">
        <v>802</v>
      </c>
      <c r="H227" s="70">
        <f t="shared" si="3"/>
        <v>5.9639927999999998E-3</v>
      </c>
    </row>
    <row r="228" spans="1:8" x14ac:dyDescent="0.25">
      <c r="A228" s="70" t="s">
        <v>26</v>
      </c>
      <c r="B228" s="70">
        <v>24</v>
      </c>
      <c r="C228" s="70" t="s">
        <v>68</v>
      </c>
      <c r="D228" s="70">
        <v>34</v>
      </c>
      <c r="E228" s="70">
        <v>15</v>
      </c>
      <c r="F228" s="70" t="s">
        <v>92</v>
      </c>
      <c r="G228" s="70">
        <v>641</v>
      </c>
      <c r="H228" s="70">
        <f t="shared" si="3"/>
        <v>4.7667324000000002E-3</v>
      </c>
    </row>
    <row r="229" spans="1:8" x14ac:dyDescent="0.25">
      <c r="A229" s="70" t="s">
        <v>26</v>
      </c>
      <c r="B229" s="70">
        <v>24</v>
      </c>
      <c r="C229" s="70" t="s">
        <v>67</v>
      </c>
      <c r="D229" s="70">
        <v>34</v>
      </c>
      <c r="E229" s="70">
        <v>150</v>
      </c>
      <c r="F229" s="70" t="s">
        <v>92</v>
      </c>
      <c r="G229" s="70">
        <v>624</v>
      </c>
      <c r="H229" s="70">
        <f t="shared" si="3"/>
        <v>4.6403136000000003E-3</v>
      </c>
    </row>
    <row r="230" spans="1:8" x14ac:dyDescent="0.25">
      <c r="A230" s="70" t="s">
        <v>26</v>
      </c>
      <c r="B230" s="70">
        <v>24</v>
      </c>
      <c r="C230" s="70" t="s">
        <v>64</v>
      </c>
      <c r="D230" s="70">
        <v>52</v>
      </c>
      <c r="E230" s="70">
        <v>15</v>
      </c>
      <c r="F230" s="70" t="s">
        <v>92</v>
      </c>
      <c r="G230" s="70">
        <v>567</v>
      </c>
      <c r="H230" s="70">
        <f t="shared" si="3"/>
        <v>4.2164387999999997E-3</v>
      </c>
    </row>
    <row r="231" spans="1:8" x14ac:dyDescent="0.25">
      <c r="A231" s="70" t="s">
        <v>26</v>
      </c>
      <c r="B231" s="70">
        <v>24</v>
      </c>
      <c r="C231" s="70" t="s">
        <v>63</v>
      </c>
      <c r="D231" s="70">
        <v>52</v>
      </c>
      <c r="E231" s="70">
        <v>150</v>
      </c>
      <c r="F231" s="70" t="s">
        <v>92</v>
      </c>
      <c r="G231" s="70">
        <v>611</v>
      </c>
      <c r="H231" s="70">
        <f t="shared" si="3"/>
        <v>4.5436404E-3</v>
      </c>
    </row>
    <row r="232" spans="1:8" x14ac:dyDescent="0.25">
      <c r="A232" s="70" t="s">
        <v>26</v>
      </c>
      <c r="B232" s="70">
        <v>24</v>
      </c>
      <c r="C232" s="70" t="s">
        <v>71</v>
      </c>
      <c r="D232" s="70">
        <v>11</v>
      </c>
      <c r="E232" s="70">
        <v>15</v>
      </c>
      <c r="F232" s="70" t="s">
        <v>10</v>
      </c>
      <c r="G232" s="70">
        <v>615</v>
      </c>
      <c r="H232" s="70">
        <f t="shared" si="3"/>
        <v>4.5733860000000005E-3</v>
      </c>
    </row>
    <row r="233" spans="1:8" x14ac:dyDescent="0.25">
      <c r="A233" s="70" t="s">
        <v>26</v>
      </c>
      <c r="B233" s="70">
        <v>24</v>
      </c>
      <c r="C233" s="70" t="s">
        <v>70</v>
      </c>
      <c r="D233" s="70">
        <v>11</v>
      </c>
      <c r="E233" s="70">
        <v>150</v>
      </c>
      <c r="F233" s="70" t="s">
        <v>10</v>
      </c>
      <c r="G233" s="70">
        <v>645</v>
      </c>
      <c r="H233" s="70">
        <f t="shared" si="3"/>
        <v>4.7964779999999999E-3</v>
      </c>
    </row>
    <row r="234" spans="1:8" x14ac:dyDescent="0.25">
      <c r="A234" s="70" t="s">
        <v>26</v>
      </c>
      <c r="B234" s="70">
        <v>24</v>
      </c>
      <c r="C234" s="70" t="s">
        <v>66</v>
      </c>
      <c r="D234" s="70">
        <v>13</v>
      </c>
      <c r="E234" s="70">
        <v>15</v>
      </c>
      <c r="F234" s="70" t="s">
        <v>10</v>
      </c>
      <c r="G234" s="70">
        <v>525</v>
      </c>
      <c r="H234" s="70">
        <f t="shared" si="3"/>
        <v>3.9041100000000006E-3</v>
      </c>
    </row>
    <row r="235" spans="1:8" x14ac:dyDescent="0.25">
      <c r="A235" s="70" t="s">
        <v>26</v>
      </c>
      <c r="B235" s="70">
        <v>24</v>
      </c>
      <c r="C235" s="70" t="s">
        <v>65</v>
      </c>
      <c r="D235" s="70">
        <v>13</v>
      </c>
      <c r="E235" s="70">
        <v>150</v>
      </c>
      <c r="F235" s="70" t="s">
        <v>10</v>
      </c>
      <c r="G235" s="70">
        <v>705</v>
      </c>
      <c r="H235" s="70">
        <f t="shared" si="3"/>
        <v>5.2426620000000004E-3</v>
      </c>
    </row>
    <row r="236" spans="1:8" x14ac:dyDescent="0.25">
      <c r="A236" s="70" t="s">
        <v>26</v>
      </c>
      <c r="B236" s="70">
        <v>24</v>
      </c>
      <c r="C236" s="70" t="s">
        <v>7</v>
      </c>
      <c r="D236" s="70">
        <v>26</v>
      </c>
      <c r="E236" s="70">
        <v>15</v>
      </c>
      <c r="F236" s="70" t="s">
        <v>10</v>
      </c>
      <c r="G236" s="70">
        <v>540</v>
      </c>
      <c r="H236" s="70">
        <f t="shared" si="3"/>
        <v>4.0156560000000003E-3</v>
      </c>
    </row>
    <row r="237" spans="1:8" x14ac:dyDescent="0.25">
      <c r="A237" s="70" t="s">
        <v>26</v>
      </c>
      <c r="B237" s="70">
        <v>24</v>
      </c>
      <c r="C237" s="70" t="s">
        <v>69</v>
      </c>
      <c r="D237" s="70">
        <v>26</v>
      </c>
      <c r="E237" s="70">
        <v>150</v>
      </c>
      <c r="F237" s="70" t="s">
        <v>10</v>
      </c>
      <c r="G237" s="70">
        <v>571</v>
      </c>
      <c r="H237" s="70">
        <f t="shared" si="3"/>
        <v>4.2461844000000002E-3</v>
      </c>
    </row>
    <row r="238" spans="1:8" x14ac:dyDescent="0.25">
      <c r="A238" s="70" t="s">
        <v>26</v>
      </c>
      <c r="B238" s="70">
        <v>24</v>
      </c>
      <c r="C238" s="70" t="s">
        <v>68</v>
      </c>
      <c r="D238" s="70">
        <v>34</v>
      </c>
      <c r="E238" s="70">
        <v>15</v>
      </c>
      <c r="F238" s="70" t="s">
        <v>10</v>
      </c>
      <c r="G238" s="70">
        <v>526</v>
      </c>
      <c r="H238" s="70">
        <f t="shared" si="3"/>
        <v>3.9115464000000003E-3</v>
      </c>
    </row>
    <row r="239" spans="1:8" x14ac:dyDescent="0.25">
      <c r="A239" s="70" t="s">
        <v>26</v>
      </c>
      <c r="B239" s="70">
        <v>24</v>
      </c>
      <c r="C239" s="70" t="s">
        <v>67</v>
      </c>
      <c r="D239" s="70">
        <v>34</v>
      </c>
      <c r="E239" s="70">
        <v>150</v>
      </c>
      <c r="F239" s="70" t="s">
        <v>10</v>
      </c>
      <c r="G239" s="70">
        <v>536</v>
      </c>
      <c r="H239" s="70">
        <f t="shared" si="3"/>
        <v>3.9859103999999998E-3</v>
      </c>
    </row>
    <row r="240" spans="1:8" x14ac:dyDescent="0.25">
      <c r="A240" s="70" t="s">
        <v>26</v>
      </c>
      <c r="B240" s="70">
        <v>24</v>
      </c>
      <c r="C240" s="70" t="s">
        <v>64</v>
      </c>
      <c r="D240" s="70">
        <v>52</v>
      </c>
      <c r="E240" s="70">
        <v>15</v>
      </c>
      <c r="F240" s="70" t="s">
        <v>10</v>
      </c>
      <c r="G240" s="70">
        <v>527</v>
      </c>
      <c r="H240" s="70">
        <f t="shared" si="3"/>
        <v>3.9189827999999999E-3</v>
      </c>
    </row>
    <row r="241" spans="1:8" x14ac:dyDescent="0.25">
      <c r="A241" s="70" t="s">
        <v>26</v>
      </c>
      <c r="B241" s="70">
        <v>24</v>
      </c>
      <c r="C241" s="70" t="s">
        <v>63</v>
      </c>
      <c r="D241" s="70">
        <v>52</v>
      </c>
      <c r="E241" s="70">
        <v>150</v>
      </c>
      <c r="F241" s="70" t="s">
        <v>10</v>
      </c>
      <c r="G241" s="70">
        <v>526</v>
      </c>
      <c r="H241" s="70">
        <f t="shared" si="3"/>
        <v>3.9115464000000003E-3</v>
      </c>
    </row>
    <row r="242" spans="1:8" x14ac:dyDescent="0.25">
      <c r="A242" s="70" t="s">
        <v>27</v>
      </c>
      <c r="B242" s="70">
        <v>36</v>
      </c>
      <c r="C242" s="70" t="s">
        <v>71</v>
      </c>
      <c r="D242" s="70">
        <v>11</v>
      </c>
      <c r="E242" s="70">
        <v>15</v>
      </c>
      <c r="F242" s="70" t="s">
        <v>72</v>
      </c>
      <c r="G242" s="70">
        <v>631</v>
      </c>
      <c r="H242" s="70">
        <f t="shared" si="3"/>
        <v>4.6923683999999998E-3</v>
      </c>
    </row>
    <row r="243" spans="1:8" x14ac:dyDescent="0.25">
      <c r="A243" s="70" t="s">
        <v>27</v>
      </c>
      <c r="B243" s="70">
        <v>36</v>
      </c>
      <c r="C243" s="70" t="s">
        <v>70</v>
      </c>
      <c r="D243" s="70">
        <v>11</v>
      </c>
      <c r="E243" s="70">
        <v>150</v>
      </c>
      <c r="F243" s="70" t="s">
        <v>72</v>
      </c>
      <c r="G243" s="70">
        <v>819</v>
      </c>
      <c r="H243" s="70">
        <f t="shared" si="3"/>
        <v>6.0904115999999998E-3</v>
      </c>
    </row>
    <row r="244" spans="1:8" x14ac:dyDescent="0.25">
      <c r="A244" s="70" t="s">
        <v>27</v>
      </c>
      <c r="B244" s="70">
        <v>36</v>
      </c>
      <c r="C244" s="70" t="s">
        <v>66</v>
      </c>
      <c r="D244" s="70">
        <v>13</v>
      </c>
      <c r="E244" s="70">
        <v>15</v>
      </c>
      <c r="F244" s="70" t="s">
        <v>72</v>
      </c>
      <c r="G244" s="70">
        <v>795</v>
      </c>
      <c r="H244" s="70">
        <f t="shared" si="3"/>
        <v>5.9119380000000003E-3</v>
      </c>
    </row>
    <row r="245" spans="1:8" x14ac:dyDescent="0.25">
      <c r="A245" s="70" t="s">
        <v>27</v>
      </c>
      <c r="B245" s="70">
        <v>36</v>
      </c>
      <c r="C245" s="70" t="s">
        <v>65</v>
      </c>
      <c r="D245" s="70">
        <v>13</v>
      </c>
      <c r="E245" s="70">
        <v>150</v>
      </c>
      <c r="F245" s="70" t="s">
        <v>72</v>
      </c>
      <c r="G245" s="70">
        <v>690</v>
      </c>
      <c r="H245" s="70">
        <f t="shared" si="3"/>
        <v>5.1311159999999998E-3</v>
      </c>
    </row>
    <row r="246" spans="1:8" x14ac:dyDescent="0.25">
      <c r="A246" s="70" t="s">
        <v>27</v>
      </c>
      <c r="B246" s="70">
        <v>36</v>
      </c>
      <c r="C246" s="70" t="s">
        <v>7</v>
      </c>
      <c r="D246" s="70">
        <v>26</v>
      </c>
      <c r="E246" s="70">
        <v>15</v>
      </c>
      <c r="F246" s="70" t="s">
        <v>72</v>
      </c>
      <c r="G246" s="70">
        <v>718</v>
      </c>
      <c r="H246" s="70">
        <f t="shared" si="3"/>
        <v>5.3393351999999998E-3</v>
      </c>
    </row>
    <row r="247" spans="1:8" x14ac:dyDescent="0.25">
      <c r="A247" s="70" t="s">
        <v>27</v>
      </c>
      <c r="B247" s="70">
        <v>36</v>
      </c>
      <c r="C247" s="70" t="s">
        <v>69</v>
      </c>
      <c r="D247" s="70">
        <v>26</v>
      </c>
      <c r="E247" s="70">
        <v>150</v>
      </c>
      <c r="F247" s="70" t="s">
        <v>72</v>
      </c>
      <c r="G247" s="70">
        <v>693</v>
      </c>
      <c r="H247" s="70">
        <f t="shared" si="3"/>
        <v>5.1534252000000006E-3</v>
      </c>
    </row>
    <row r="248" spans="1:8" x14ac:dyDescent="0.25">
      <c r="A248" s="70" t="s">
        <v>27</v>
      </c>
      <c r="B248" s="70">
        <v>36</v>
      </c>
      <c r="C248" s="70" t="s">
        <v>68</v>
      </c>
      <c r="D248" s="70">
        <v>34</v>
      </c>
      <c r="E248" s="70">
        <v>15</v>
      </c>
      <c r="F248" s="70" t="s">
        <v>72</v>
      </c>
      <c r="G248" s="70">
        <v>688</v>
      </c>
      <c r="H248" s="70">
        <f t="shared" si="3"/>
        <v>5.1162432000000004E-3</v>
      </c>
    </row>
    <row r="249" spans="1:8" x14ac:dyDescent="0.25">
      <c r="A249" s="70" t="s">
        <v>27</v>
      </c>
      <c r="B249" s="70">
        <v>36</v>
      </c>
      <c r="C249" s="70" t="s">
        <v>67</v>
      </c>
      <c r="D249" s="70">
        <v>34</v>
      </c>
      <c r="E249" s="70">
        <v>150</v>
      </c>
      <c r="F249" s="70" t="s">
        <v>72</v>
      </c>
      <c r="G249" s="70">
        <v>649</v>
      </c>
      <c r="H249" s="70">
        <f t="shared" si="3"/>
        <v>4.8262236000000003E-3</v>
      </c>
    </row>
    <row r="250" spans="1:8" x14ac:dyDescent="0.25">
      <c r="A250" s="70" t="s">
        <v>27</v>
      </c>
      <c r="B250" s="70">
        <v>36</v>
      </c>
      <c r="C250" s="70" t="s">
        <v>64</v>
      </c>
      <c r="D250" s="70">
        <v>52</v>
      </c>
      <c r="E250" s="70">
        <v>15</v>
      </c>
      <c r="F250" s="70" t="s">
        <v>72</v>
      </c>
      <c r="G250" s="70">
        <v>775</v>
      </c>
      <c r="H250" s="70">
        <f t="shared" si="3"/>
        <v>5.7632100000000004E-3</v>
      </c>
    </row>
    <row r="251" spans="1:8" x14ac:dyDescent="0.25">
      <c r="A251" s="70" t="s">
        <v>27</v>
      </c>
      <c r="B251" s="70">
        <v>36</v>
      </c>
      <c r="C251" s="70" t="s">
        <v>63</v>
      </c>
      <c r="D251" s="70">
        <v>52</v>
      </c>
      <c r="E251" s="70">
        <v>150</v>
      </c>
      <c r="F251" s="70" t="s">
        <v>72</v>
      </c>
      <c r="G251" s="70">
        <v>734</v>
      </c>
      <c r="H251" s="70">
        <f t="shared" si="3"/>
        <v>5.4583176000000001E-3</v>
      </c>
    </row>
    <row r="252" spans="1:8" x14ac:dyDescent="0.25">
      <c r="A252" s="70" t="s">
        <v>27</v>
      </c>
      <c r="B252" s="70">
        <v>36</v>
      </c>
      <c r="C252" s="70" t="s">
        <v>71</v>
      </c>
      <c r="D252" s="70">
        <v>11</v>
      </c>
      <c r="E252" s="70">
        <v>15</v>
      </c>
      <c r="F252" s="70" t="s">
        <v>74</v>
      </c>
      <c r="G252" s="70">
        <v>480</v>
      </c>
      <c r="H252" s="70">
        <f t="shared" si="3"/>
        <v>3.5694720000000002E-3</v>
      </c>
    </row>
    <row r="253" spans="1:8" x14ac:dyDescent="0.25">
      <c r="A253" s="70" t="s">
        <v>27</v>
      </c>
      <c r="B253" s="70">
        <v>36</v>
      </c>
      <c r="C253" s="70" t="s">
        <v>70</v>
      </c>
      <c r="D253" s="70">
        <v>11</v>
      </c>
      <c r="E253" s="70">
        <v>150</v>
      </c>
      <c r="F253" s="70" t="s">
        <v>74</v>
      </c>
      <c r="G253" s="70">
        <v>551</v>
      </c>
      <c r="H253" s="70">
        <f t="shared" si="3"/>
        <v>4.0974563999999995E-3</v>
      </c>
    </row>
    <row r="254" spans="1:8" x14ac:dyDescent="0.25">
      <c r="A254" s="70" t="s">
        <v>27</v>
      </c>
      <c r="B254" s="70">
        <v>36</v>
      </c>
      <c r="C254" s="70" t="s">
        <v>66</v>
      </c>
      <c r="D254" s="70">
        <v>13</v>
      </c>
      <c r="E254" s="70">
        <v>15</v>
      </c>
      <c r="F254" s="70" t="s">
        <v>74</v>
      </c>
      <c r="G254" s="70">
        <v>526</v>
      </c>
      <c r="H254" s="70">
        <f t="shared" si="3"/>
        <v>3.9115464000000003E-3</v>
      </c>
    </row>
    <row r="255" spans="1:8" x14ac:dyDescent="0.25">
      <c r="A255" s="70" t="s">
        <v>27</v>
      </c>
      <c r="B255" s="70">
        <v>36</v>
      </c>
      <c r="C255" s="70" t="s">
        <v>65</v>
      </c>
      <c r="D255" s="70">
        <v>13</v>
      </c>
      <c r="E255" s="70">
        <v>150</v>
      </c>
      <c r="F255" s="70" t="s">
        <v>74</v>
      </c>
      <c r="G255" s="70">
        <v>556</v>
      </c>
      <c r="H255" s="70">
        <f t="shared" si="3"/>
        <v>4.1346383999999996E-3</v>
      </c>
    </row>
    <row r="256" spans="1:8" x14ac:dyDescent="0.25">
      <c r="A256" s="70" t="s">
        <v>27</v>
      </c>
      <c r="B256" s="70">
        <v>36</v>
      </c>
      <c r="C256" s="70" t="s">
        <v>7</v>
      </c>
      <c r="D256" s="70">
        <v>26</v>
      </c>
      <c r="E256" s="70">
        <v>15</v>
      </c>
      <c r="F256" s="70" t="s">
        <v>74</v>
      </c>
      <c r="G256" s="70">
        <v>598</v>
      </c>
      <c r="H256" s="70">
        <f t="shared" si="3"/>
        <v>4.4469671999999997E-3</v>
      </c>
    </row>
    <row r="257" spans="1:8" x14ac:dyDescent="0.25">
      <c r="A257" s="70" t="s">
        <v>27</v>
      </c>
      <c r="B257" s="70">
        <v>36</v>
      </c>
      <c r="C257" s="70" t="s">
        <v>69</v>
      </c>
      <c r="D257" s="70">
        <v>26</v>
      </c>
      <c r="E257" s="70">
        <v>150</v>
      </c>
      <c r="F257" s="70" t="s">
        <v>74</v>
      </c>
      <c r="G257" s="70">
        <v>594</v>
      </c>
      <c r="H257" s="70">
        <f t="shared" si="3"/>
        <v>4.4172216000000009E-3</v>
      </c>
    </row>
    <row r="258" spans="1:8" x14ac:dyDescent="0.25">
      <c r="A258" s="70" t="s">
        <v>27</v>
      </c>
      <c r="B258" s="70">
        <v>36</v>
      </c>
      <c r="C258" s="70" t="s">
        <v>68</v>
      </c>
      <c r="D258" s="70">
        <v>34</v>
      </c>
      <c r="E258" s="70">
        <v>15</v>
      </c>
      <c r="F258" s="70" t="s">
        <v>74</v>
      </c>
      <c r="G258" s="70">
        <v>529</v>
      </c>
      <c r="H258" s="70">
        <f t="shared" ref="H258:H321" si="4">0.6197*G258*12*(10^-6)</f>
        <v>3.9338555999999993E-3</v>
      </c>
    </row>
    <row r="259" spans="1:8" x14ac:dyDescent="0.25">
      <c r="A259" s="70" t="s">
        <v>27</v>
      </c>
      <c r="B259" s="70">
        <v>36</v>
      </c>
      <c r="C259" s="70" t="s">
        <v>67</v>
      </c>
      <c r="D259" s="70">
        <v>34</v>
      </c>
      <c r="E259" s="70">
        <v>150</v>
      </c>
      <c r="F259" s="70" t="s">
        <v>74</v>
      </c>
      <c r="G259" s="70">
        <v>535</v>
      </c>
      <c r="H259" s="70">
        <f t="shared" si="4"/>
        <v>3.9784740000000001E-3</v>
      </c>
    </row>
    <row r="260" spans="1:8" x14ac:dyDescent="0.25">
      <c r="A260" s="70" t="s">
        <v>27</v>
      </c>
      <c r="B260" s="70">
        <v>36</v>
      </c>
      <c r="C260" s="70" t="s">
        <v>64</v>
      </c>
      <c r="D260" s="70">
        <v>52</v>
      </c>
      <c r="E260" s="70">
        <v>15</v>
      </c>
      <c r="F260" s="70" t="s">
        <v>74</v>
      </c>
      <c r="G260" s="70">
        <v>564</v>
      </c>
      <c r="H260" s="70">
        <f t="shared" si="4"/>
        <v>4.1941295999999998E-3</v>
      </c>
    </row>
    <row r="261" spans="1:8" x14ac:dyDescent="0.25">
      <c r="A261" s="70" t="s">
        <v>27</v>
      </c>
      <c r="B261" s="70">
        <v>36</v>
      </c>
      <c r="C261" s="70" t="s">
        <v>63</v>
      </c>
      <c r="D261" s="70">
        <v>52</v>
      </c>
      <c r="E261" s="70">
        <v>150</v>
      </c>
      <c r="F261" s="70" t="s">
        <v>74</v>
      </c>
      <c r="G261" s="70">
        <v>513</v>
      </c>
      <c r="H261" s="70">
        <f t="shared" si="4"/>
        <v>3.8148732000000004E-3</v>
      </c>
    </row>
    <row r="262" spans="1:8" x14ac:dyDescent="0.25">
      <c r="A262" s="70" t="s">
        <v>27</v>
      </c>
      <c r="B262" s="70">
        <v>36</v>
      </c>
      <c r="C262" s="70" t="s">
        <v>71</v>
      </c>
      <c r="D262" s="70">
        <v>11</v>
      </c>
      <c r="E262" s="70">
        <v>15</v>
      </c>
      <c r="F262" s="70" t="s">
        <v>92</v>
      </c>
      <c r="G262" s="70">
        <v>633</v>
      </c>
      <c r="H262" s="70">
        <f t="shared" si="4"/>
        <v>4.7072412000000001E-3</v>
      </c>
    </row>
    <row r="263" spans="1:8" x14ac:dyDescent="0.25">
      <c r="A263" s="70" t="s">
        <v>27</v>
      </c>
      <c r="B263" s="70">
        <v>36</v>
      </c>
      <c r="C263" s="70" t="s">
        <v>70</v>
      </c>
      <c r="D263" s="70">
        <v>11</v>
      </c>
      <c r="E263" s="70">
        <v>150</v>
      </c>
      <c r="F263" s="70" t="s">
        <v>92</v>
      </c>
      <c r="G263" s="70">
        <v>838</v>
      </c>
      <c r="H263" s="70">
        <f t="shared" si="4"/>
        <v>6.2317032000000008E-3</v>
      </c>
    </row>
    <row r="264" spans="1:8" x14ac:dyDescent="0.25">
      <c r="A264" s="70" t="s">
        <v>27</v>
      </c>
      <c r="B264" s="70">
        <v>36</v>
      </c>
      <c r="C264" s="70" t="s">
        <v>66</v>
      </c>
      <c r="D264" s="70">
        <v>13</v>
      </c>
      <c r="E264" s="70">
        <v>15</v>
      </c>
      <c r="F264" s="70" t="s">
        <v>92</v>
      </c>
      <c r="G264" s="70">
        <v>783</v>
      </c>
      <c r="H264" s="70">
        <f t="shared" si="4"/>
        <v>5.8227011999999996E-3</v>
      </c>
    </row>
    <row r="265" spans="1:8" x14ac:dyDescent="0.25">
      <c r="A265" s="70" t="s">
        <v>27</v>
      </c>
      <c r="B265" s="70">
        <v>36</v>
      </c>
      <c r="C265" s="70" t="s">
        <v>65</v>
      </c>
      <c r="D265" s="70">
        <v>13</v>
      </c>
      <c r="E265" s="70">
        <v>150</v>
      </c>
      <c r="F265" s="70" t="s">
        <v>92</v>
      </c>
      <c r="G265" s="70">
        <v>577</v>
      </c>
      <c r="H265" s="70">
        <f t="shared" si="4"/>
        <v>4.2908028000000001E-3</v>
      </c>
    </row>
    <row r="266" spans="1:8" x14ac:dyDescent="0.25">
      <c r="A266" s="70" t="s">
        <v>27</v>
      </c>
      <c r="B266" s="70">
        <v>36</v>
      </c>
      <c r="C266" s="70" t="s">
        <v>7</v>
      </c>
      <c r="D266" s="70">
        <v>26</v>
      </c>
      <c r="E266" s="70">
        <v>15</v>
      </c>
      <c r="F266" s="70" t="s">
        <v>92</v>
      </c>
      <c r="G266" s="70">
        <v>638</v>
      </c>
      <c r="H266" s="70">
        <f t="shared" si="4"/>
        <v>4.7444232000000003E-3</v>
      </c>
    </row>
    <row r="267" spans="1:8" x14ac:dyDescent="0.25">
      <c r="A267" s="70" t="s">
        <v>27</v>
      </c>
      <c r="B267" s="70">
        <v>36</v>
      </c>
      <c r="C267" s="70" t="s">
        <v>69</v>
      </c>
      <c r="D267" s="70">
        <v>26</v>
      </c>
      <c r="E267" s="70">
        <v>150</v>
      </c>
      <c r="F267" s="70" t="s">
        <v>92</v>
      </c>
      <c r="G267" s="70">
        <v>644</v>
      </c>
      <c r="H267" s="70">
        <f t="shared" si="4"/>
        <v>4.7890416000000002E-3</v>
      </c>
    </row>
    <row r="268" spans="1:8" x14ac:dyDescent="0.25">
      <c r="A268" s="70" t="s">
        <v>27</v>
      </c>
      <c r="B268" s="70">
        <v>36</v>
      </c>
      <c r="C268" s="70" t="s">
        <v>68</v>
      </c>
      <c r="D268" s="70">
        <v>34</v>
      </c>
      <c r="E268" s="70">
        <v>15</v>
      </c>
      <c r="F268" s="70" t="s">
        <v>92</v>
      </c>
      <c r="G268" s="70">
        <v>604</v>
      </c>
      <c r="H268" s="70">
        <f t="shared" si="4"/>
        <v>4.4915856000000004E-3</v>
      </c>
    </row>
    <row r="269" spans="1:8" x14ac:dyDescent="0.25">
      <c r="A269" s="70" t="s">
        <v>27</v>
      </c>
      <c r="B269" s="70">
        <v>36</v>
      </c>
      <c r="C269" s="70" t="s">
        <v>67</v>
      </c>
      <c r="D269" s="70">
        <v>34</v>
      </c>
      <c r="E269" s="70">
        <v>150</v>
      </c>
      <c r="F269" s="70" t="s">
        <v>92</v>
      </c>
      <c r="G269" s="70">
        <v>600</v>
      </c>
      <c r="H269" s="70">
        <f t="shared" si="4"/>
        <v>4.4618399999999999E-3</v>
      </c>
    </row>
    <row r="270" spans="1:8" x14ac:dyDescent="0.25">
      <c r="A270" s="70" t="s">
        <v>27</v>
      </c>
      <c r="B270" s="70">
        <v>36</v>
      </c>
      <c r="C270" s="70" t="s">
        <v>64</v>
      </c>
      <c r="D270" s="70">
        <v>52</v>
      </c>
      <c r="E270" s="70">
        <v>15</v>
      </c>
      <c r="F270" s="70" t="s">
        <v>92</v>
      </c>
      <c r="G270" s="70">
        <v>733</v>
      </c>
      <c r="H270" s="70">
        <f t="shared" si="4"/>
        <v>5.4508812000000004E-3</v>
      </c>
    </row>
    <row r="271" spans="1:8" x14ac:dyDescent="0.25">
      <c r="A271" s="70" t="s">
        <v>27</v>
      </c>
      <c r="B271" s="70">
        <v>36</v>
      </c>
      <c r="C271" s="70" t="s">
        <v>63</v>
      </c>
      <c r="D271" s="70">
        <v>52</v>
      </c>
      <c r="E271" s="70">
        <v>150</v>
      </c>
      <c r="F271" s="70" t="s">
        <v>92</v>
      </c>
      <c r="G271" s="70">
        <v>620</v>
      </c>
      <c r="H271" s="70">
        <f t="shared" si="4"/>
        <v>4.6105679999999998E-3</v>
      </c>
    </row>
    <row r="272" spans="1:8" x14ac:dyDescent="0.25">
      <c r="A272" s="70" t="s">
        <v>27</v>
      </c>
      <c r="B272" s="70">
        <v>36</v>
      </c>
      <c r="C272" s="70" t="s">
        <v>71</v>
      </c>
      <c r="D272" s="70">
        <v>11</v>
      </c>
      <c r="E272" s="70">
        <v>15</v>
      </c>
      <c r="F272" s="70" t="s">
        <v>10</v>
      </c>
      <c r="G272" s="70">
        <v>590</v>
      </c>
      <c r="H272" s="70">
        <f t="shared" si="4"/>
        <v>4.3874759999999995E-3</v>
      </c>
    </row>
    <row r="273" spans="1:8" x14ac:dyDescent="0.25">
      <c r="A273" s="70" t="s">
        <v>27</v>
      </c>
      <c r="B273" s="70">
        <v>36</v>
      </c>
      <c r="C273" s="70" t="s">
        <v>70</v>
      </c>
      <c r="D273" s="70">
        <v>11</v>
      </c>
      <c r="E273" s="70">
        <v>150</v>
      </c>
      <c r="F273" s="70" t="s">
        <v>10</v>
      </c>
      <c r="G273" s="70">
        <v>631</v>
      </c>
      <c r="H273" s="70">
        <f t="shared" si="4"/>
        <v>4.6923683999999998E-3</v>
      </c>
    </row>
    <row r="274" spans="1:8" x14ac:dyDescent="0.25">
      <c r="A274" s="70" t="s">
        <v>27</v>
      </c>
      <c r="B274" s="70">
        <v>36</v>
      </c>
      <c r="C274" s="70" t="s">
        <v>66</v>
      </c>
      <c r="D274" s="70">
        <v>13</v>
      </c>
      <c r="E274" s="70">
        <v>15</v>
      </c>
      <c r="F274" s="70" t="s">
        <v>10</v>
      </c>
      <c r="G274" s="70">
        <v>602</v>
      </c>
      <c r="H274" s="70">
        <f t="shared" si="4"/>
        <v>4.4767128000000002E-3</v>
      </c>
    </row>
    <row r="275" spans="1:8" x14ac:dyDescent="0.25">
      <c r="A275" s="70" t="s">
        <v>27</v>
      </c>
      <c r="B275" s="70">
        <v>36</v>
      </c>
      <c r="C275" s="70" t="s">
        <v>65</v>
      </c>
      <c r="D275" s="70">
        <v>13</v>
      </c>
      <c r="E275" s="70">
        <v>150</v>
      </c>
      <c r="F275" s="70" t="s">
        <v>10</v>
      </c>
      <c r="G275" s="70">
        <v>641</v>
      </c>
      <c r="H275" s="70">
        <f t="shared" si="4"/>
        <v>4.7667324000000002E-3</v>
      </c>
    </row>
    <row r="276" spans="1:8" x14ac:dyDescent="0.25">
      <c r="A276" s="70" t="s">
        <v>27</v>
      </c>
      <c r="B276" s="70">
        <v>36</v>
      </c>
      <c r="C276" s="70" t="s">
        <v>7</v>
      </c>
      <c r="D276" s="70">
        <v>26</v>
      </c>
      <c r="E276" s="70">
        <v>15</v>
      </c>
      <c r="F276" s="70" t="s">
        <v>10</v>
      </c>
      <c r="G276" s="70">
        <v>683</v>
      </c>
      <c r="H276" s="70">
        <f t="shared" si="4"/>
        <v>5.0790612000000002E-3</v>
      </c>
    </row>
    <row r="277" spans="1:8" x14ac:dyDescent="0.25">
      <c r="A277" s="70" t="s">
        <v>27</v>
      </c>
      <c r="B277" s="70">
        <v>36</v>
      </c>
      <c r="C277" s="70" t="s">
        <v>69</v>
      </c>
      <c r="D277" s="70">
        <v>26</v>
      </c>
      <c r="E277" s="70">
        <v>150</v>
      </c>
      <c r="F277" s="70" t="s">
        <v>10</v>
      </c>
      <c r="G277" s="70">
        <v>670</v>
      </c>
      <c r="H277" s="70">
        <f t="shared" si="4"/>
        <v>4.9823879999999999E-3</v>
      </c>
    </row>
    <row r="278" spans="1:8" x14ac:dyDescent="0.25">
      <c r="A278" s="70" t="s">
        <v>27</v>
      </c>
      <c r="B278" s="70">
        <v>36</v>
      </c>
      <c r="C278" s="70" t="s">
        <v>68</v>
      </c>
      <c r="D278" s="70">
        <v>34</v>
      </c>
      <c r="E278" s="70">
        <v>15</v>
      </c>
      <c r="F278" s="70" t="s">
        <v>10</v>
      </c>
      <c r="G278" s="70">
        <v>589</v>
      </c>
      <c r="H278" s="70">
        <f t="shared" si="4"/>
        <v>4.3800395999999998E-3</v>
      </c>
    </row>
    <row r="279" spans="1:8" x14ac:dyDescent="0.25">
      <c r="A279" s="70" t="s">
        <v>27</v>
      </c>
      <c r="B279" s="70">
        <v>36</v>
      </c>
      <c r="C279" s="70" t="s">
        <v>67</v>
      </c>
      <c r="D279" s="70">
        <v>34</v>
      </c>
      <c r="E279" s="70">
        <v>150</v>
      </c>
      <c r="F279" s="70" t="s">
        <v>10</v>
      </c>
      <c r="G279" s="70">
        <v>725</v>
      </c>
      <c r="H279" s="70">
        <f t="shared" si="4"/>
        <v>5.3913900000000002E-3</v>
      </c>
    </row>
    <row r="280" spans="1:8" x14ac:dyDescent="0.25">
      <c r="A280" s="70" t="s">
        <v>27</v>
      </c>
      <c r="B280" s="70">
        <v>36</v>
      </c>
      <c r="C280" s="70" t="s">
        <v>64</v>
      </c>
      <c r="D280" s="70">
        <v>52</v>
      </c>
      <c r="E280" s="70">
        <v>15</v>
      </c>
      <c r="F280" s="70" t="s">
        <v>10</v>
      </c>
      <c r="G280" s="70">
        <v>618</v>
      </c>
      <c r="H280" s="70">
        <f t="shared" si="4"/>
        <v>4.5956951999999995E-3</v>
      </c>
    </row>
    <row r="281" spans="1:8" x14ac:dyDescent="0.25">
      <c r="A281" s="70" t="s">
        <v>27</v>
      </c>
      <c r="B281" s="70">
        <v>36</v>
      </c>
      <c r="C281" s="70" t="s">
        <v>63</v>
      </c>
      <c r="D281" s="70">
        <v>52</v>
      </c>
      <c r="E281" s="70">
        <v>150</v>
      </c>
      <c r="F281" s="70" t="s">
        <v>10</v>
      </c>
      <c r="G281" s="70">
        <v>537</v>
      </c>
      <c r="H281" s="70">
        <f t="shared" si="4"/>
        <v>3.9933468000000003E-3</v>
      </c>
    </row>
    <row r="282" spans="1:8" x14ac:dyDescent="0.25">
      <c r="A282" s="70" t="s">
        <v>28</v>
      </c>
      <c r="B282" s="70">
        <v>48</v>
      </c>
      <c r="C282" s="70" t="s">
        <v>71</v>
      </c>
      <c r="D282" s="70">
        <v>11</v>
      </c>
      <c r="E282" s="70">
        <v>15</v>
      </c>
      <c r="F282" s="70" t="s">
        <v>72</v>
      </c>
      <c r="G282" s="70">
        <v>654</v>
      </c>
      <c r="H282" s="70">
        <f t="shared" si="4"/>
        <v>4.8634055999999997E-3</v>
      </c>
    </row>
    <row r="283" spans="1:8" x14ac:dyDescent="0.25">
      <c r="A283" s="70" t="s">
        <v>28</v>
      </c>
      <c r="B283" s="70">
        <v>48</v>
      </c>
      <c r="C283" s="70" t="s">
        <v>70</v>
      </c>
      <c r="D283" s="70">
        <v>11</v>
      </c>
      <c r="E283" s="70">
        <v>150</v>
      </c>
      <c r="F283" s="70" t="s">
        <v>72</v>
      </c>
      <c r="G283" s="70">
        <v>1043</v>
      </c>
      <c r="H283" s="70">
        <f t="shared" si="4"/>
        <v>7.7561652000000007E-3</v>
      </c>
    </row>
    <row r="284" spans="1:8" x14ac:dyDescent="0.25">
      <c r="A284" s="70" t="s">
        <v>28</v>
      </c>
      <c r="B284" s="70">
        <v>48</v>
      </c>
      <c r="C284" s="70" t="s">
        <v>66</v>
      </c>
      <c r="D284" s="70">
        <v>13</v>
      </c>
      <c r="E284" s="70">
        <v>15</v>
      </c>
      <c r="F284" s="70" t="s">
        <v>72</v>
      </c>
      <c r="G284" s="70">
        <v>854</v>
      </c>
      <c r="H284" s="70">
        <f t="shared" si="4"/>
        <v>6.3506855999999993E-3</v>
      </c>
    </row>
    <row r="285" spans="1:8" x14ac:dyDescent="0.25">
      <c r="A285" s="70" t="s">
        <v>28</v>
      </c>
      <c r="B285" s="70">
        <v>48</v>
      </c>
      <c r="C285" s="70" t="s">
        <v>65</v>
      </c>
      <c r="D285" s="70">
        <v>13</v>
      </c>
      <c r="E285" s="70">
        <v>150</v>
      </c>
      <c r="F285" s="70" t="s">
        <v>72</v>
      </c>
      <c r="G285" s="70">
        <v>968</v>
      </c>
      <c r="H285" s="70">
        <f t="shared" si="4"/>
        <v>7.1984351999999996E-3</v>
      </c>
    </row>
    <row r="286" spans="1:8" x14ac:dyDescent="0.25">
      <c r="A286" s="70" t="s">
        <v>28</v>
      </c>
      <c r="B286" s="70">
        <v>48</v>
      </c>
      <c r="C286" s="70" t="s">
        <v>7</v>
      </c>
      <c r="D286" s="70">
        <v>26</v>
      </c>
      <c r="E286" s="70">
        <v>15</v>
      </c>
      <c r="F286" s="70" t="s">
        <v>72</v>
      </c>
      <c r="G286" s="70">
        <v>766</v>
      </c>
      <c r="H286" s="70">
        <f t="shared" si="4"/>
        <v>5.6962823999999997E-3</v>
      </c>
    </row>
    <row r="287" spans="1:8" x14ac:dyDescent="0.25">
      <c r="A287" s="70" t="s">
        <v>28</v>
      </c>
      <c r="B287" s="70">
        <v>48</v>
      </c>
      <c r="C287" s="70" t="s">
        <v>69</v>
      </c>
      <c r="D287" s="70">
        <v>26</v>
      </c>
      <c r="E287" s="70">
        <v>150</v>
      </c>
      <c r="F287" s="70" t="s">
        <v>72</v>
      </c>
      <c r="G287" s="70">
        <v>706</v>
      </c>
      <c r="H287" s="70">
        <f t="shared" si="4"/>
        <v>5.2500984000000009E-3</v>
      </c>
    </row>
    <row r="288" spans="1:8" x14ac:dyDescent="0.25">
      <c r="A288" s="70" t="s">
        <v>28</v>
      </c>
      <c r="B288" s="70">
        <v>48</v>
      </c>
      <c r="C288" s="70" t="s">
        <v>68</v>
      </c>
      <c r="D288" s="70">
        <v>34</v>
      </c>
      <c r="E288" s="70">
        <v>15</v>
      </c>
      <c r="F288" s="70" t="s">
        <v>72</v>
      </c>
      <c r="G288" s="70">
        <v>688</v>
      </c>
      <c r="H288" s="70">
        <f t="shared" si="4"/>
        <v>5.1162432000000004E-3</v>
      </c>
    </row>
    <row r="289" spans="1:8" x14ac:dyDescent="0.25">
      <c r="A289" s="70" t="s">
        <v>28</v>
      </c>
      <c r="B289" s="70">
        <v>48</v>
      </c>
      <c r="C289" s="70" t="s">
        <v>67</v>
      </c>
      <c r="D289" s="70">
        <v>34</v>
      </c>
      <c r="E289" s="70">
        <v>150</v>
      </c>
      <c r="F289" s="70" t="s">
        <v>72</v>
      </c>
      <c r="G289" s="70">
        <v>783</v>
      </c>
      <c r="H289" s="70">
        <f t="shared" si="4"/>
        <v>5.8227011999999996E-3</v>
      </c>
    </row>
    <row r="290" spans="1:8" x14ac:dyDescent="0.25">
      <c r="A290" s="70" t="s">
        <v>28</v>
      </c>
      <c r="B290" s="70">
        <v>48</v>
      </c>
      <c r="C290" s="70" t="s">
        <v>64</v>
      </c>
      <c r="D290" s="70">
        <v>52</v>
      </c>
      <c r="E290" s="70">
        <v>15</v>
      </c>
      <c r="F290" s="70" t="s">
        <v>72</v>
      </c>
      <c r="G290" s="70">
        <v>817</v>
      </c>
      <c r="H290" s="70">
        <f t="shared" si="4"/>
        <v>6.0755388000000004E-3</v>
      </c>
    </row>
    <row r="291" spans="1:8" x14ac:dyDescent="0.25">
      <c r="A291" s="70" t="s">
        <v>28</v>
      </c>
      <c r="B291" s="70">
        <v>48</v>
      </c>
      <c r="C291" s="70" t="s">
        <v>63</v>
      </c>
      <c r="D291" s="70">
        <v>52</v>
      </c>
      <c r="E291" s="70">
        <v>150</v>
      </c>
      <c r="F291" s="70" t="s">
        <v>72</v>
      </c>
      <c r="G291" s="70">
        <v>929</v>
      </c>
      <c r="H291" s="70">
        <f t="shared" si="4"/>
        <v>6.9084155999999996E-3</v>
      </c>
    </row>
    <row r="292" spans="1:8" x14ac:dyDescent="0.25">
      <c r="A292" s="70" t="s">
        <v>28</v>
      </c>
      <c r="B292" s="70">
        <v>48</v>
      </c>
      <c r="C292" s="70" t="s">
        <v>71</v>
      </c>
      <c r="D292" s="70">
        <v>11</v>
      </c>
      <c r="E292" s="70">
        <v>15</v>
      </c>
      <c r="F292" s="70" t="s">
        <v>74</v>
      </c>
      <c r="G292" s="70">
        <v>504</v>
      </c>
      <c r="H292" s="70">
        <f t="shared" si="4"/>
        <v>3.7479455999999997E-3</v>
      </c>
    </row>
    <row r="293" spans="1:8" x14ac:dyDescent="0.25">
      <c r="A293" s="70" t="s">
        <v>28</v>
      </c>
      <c r="B293" s="70">
        <v>48</v>
      </c>
      <c r="C293" s="70" t="s">
        <v>70</v>
      </c>
      <c r="D293" s="70">
        <v>11</v>
      </c>
      <c r="E293" s="70">
        <v>150</v>
      </c>
      <c r="F293" s="70" t="s">
        <v>74</v>
      </c>
      <c r="G293" s="70">
        <v>579</v>
      </c>
      <c r="H293" s="70">
        <f t="shared" si="4"/>
        <v>4.3056756000000003E-3</v>
      </c>
    </row>
    <row r="294" spans="1:8" x14ac:dyDescent="0.25">
      <c r="A294" s="70" t="s">
        <v>28</v>
      </c>
      <c r="B294" s="70">
        <v>48</v>
      </c>
      <c r="C294" s="70" t="s">
        <v>66</v>
      </c>
      <c r="D294" s="70">
        <v>13</v>
      </c>
      <c r="E294" s="70">
        <v>15</v>
      </c>
      <c r="F294" s="70" t="s">
        <v>74</v>
      </c>
      <c r="G294" s="70">
        <v>525</v>
      </c>
      <c r="H294" s="70">
        <f t="shared" si="4"/>
        <v>3.9041100000000006E-3</v>
      </c>
    </row>
    <row r="295" spans="1:8" x14ac:dyDescent="0.25">
      <c r="A295" s="70" t="s">
        <v>28</v>
      </c>
      <c r="B295" s="70">
        <v>48</v>
      </c>
      <c r="C295" s="70" t="s">
        <v>65</v>
      </c>
      <c r="D295" s="70">
        <v>13</v>
      </c>
      <c r="E295" s="70">
        <v>150</v>
      </c>
      <c r="F295" s="70" t="s">
        <v>74</v>
      </c>
      <c r="G295" s="70">
        <v>645</v>
      </c>
      <c r="H295" s="70">
        <f t="shared" si="4"/>
        <v>4.7964779999999999E-3</v>
      </c>
    </row>
    <row r="296" spans="1:8" x14ac:dyDescent="0.25">
      <c r="A296" s="70" t="s">
        <v>28</v>
      </c>
      <c r="B296" s="70">
        <v>48</v>
      </c>
      <c r="C296" s="70" t="s">
        <v>7</v>
      </c>
      <c r="D296" s="70">
        <v>26</v>
      </c>
      <c r="E296" s="70">
        <v>15</v>
      </c>
      <c r="F296" s="70" t="s">
        <v>74</v>
      </c>
      <c r="G296" s="70">
        <v>613</v>
      </c>
      <c r="H296" s="70">
        <f t="shared" si="4"/>
        <v>4.5585132000000002E-3</v>
      </c>
    </row>
    <row r="297" spans="1:8" x14ac:dyDescent="0.25">
      <c r="A297" s="70" t="s">
        <v>28</v>
      </c>
      <c r="B297" s="70">
        <v>48</v>
      </c>
      <c r="C297" s="70" t="s">
        <v>69</v>
      </c>
      <c r="D297" s="70">
        <v>26</v>
      </c>
      <c r="E297" s="70">
        <v>150</v>
      </c>
      <c r="F297" s="70" t="s">
        <v>74</v>
      </c>
      <c r="G297" s="70">
        <v>637</v>
      </c>
      <c r="H297" s="70">
        <f t="shared" si="4"/>
        <v>4.7369867999999997E-3</v>
      </c>
    </row>
    <row r="298" spans="1:8" x14ac:dyDescent="0.25">
      <c r="A298" s="70" t="s">
        <v>28</v>
      </c>
      <c r="B298" s="70">
        <v>48</v>
      </c>
      <c r="C298" s="70" t="s">
        <v>68</v>
      </c>
      <c r="D298" s="70">
        <v>34</v>
      </c>
      <c r="E298" s="70">
        <v>15</v>
      </c>
      <c r="F298" s="70" t="s">
        <v>74</v>
      </c>
      <c r="G298" s="70">
        <v>512</v>
      </c>
      <c r="H298" s="70">
        <f t="shared" si="4"/>
        <v>3.8074368000000003E-3</v>
      </c>
    </row>
    <row r="299" spans="1:8" x14ac:dyDescent="0.25">
      <c r="A299" s="70" t="s">
        <v>28</v>
      </c>
      <c r="B299" s="70">
        <v>48</v>
      </c>
      <c r="C299" s="70" t="s">
        <v>67</v>
      </c>
      <c r="D299" s="70">
        <v>34</v>
      </c>
      <c r="E299" s="70">
        <v>150</v>
      </c>
      <c r="F299" s="70" t="s">
        <v>74</v>
      </c>
      <c r="G299" s="70">
        <v>633</v>
      </c>
      <c r="H299" s="70">
        <f t="shared" si="4"/>
        <v>4.7072412000000001E-3</v>
      </c>
    </row>
    <row r="300" spans="1:8" x14ac:dyDescent="0.25">
      <c r="A300" s="70" t="s">
        <v>28</v>
      </c>
      <c r="B300" s="70">
        <v>48</v>
      </c>
      <c r="C300" s="70" t="s">
        <v>64</v>
      </c>
      <c r="D300" s="70">
        <v>52</v>
      </c>
      <c r="E300" s="70">
        <v>15</v>
      </c>
      <c r="F300" s="70" t="s">
        <v>74</v>
      </c>
      <c r="G300" s="70">
        <v>561</v>
      </c>
      <c r="H300" s="70">
        <f t="shared" si="4"/>
        <v>4.1718204000000007E-3</v>
      </c>
    </row>
    <row r="301" spans="1:8" x14ac:dyDescent="0.25">
      <c r="A301" s="70" t="s">
        <v>28</v>
      </c>
      <c r="B301" s="70">
        <v>48</v>
      </c>
      <c r="C301" s="70" t="s">
        <v>63</v>
      </c>
      <c r="D301" s="70">
        <v>52</v>
      </c>
      <c r="E301" s="70">
        <v>150</v>
      </c>
      <c r="F301" s="70" t="s">
        <v>74</v>
      </c>
      <c r="G301" s="70">
        <v>521</v>
      </c>
      <c r="H301" s="70">
        <f t="shared" si="4"/>
        <v>3.8743643999999996E-3</v>
      </c>
    </row>
    <row r="302" spans="1:8" x14ac:dyDescent="0.25">
      <c r="A302" s="70" t="s">
        <v>28</v>
      </c>
      <c r="B302" s="70">
        <v>48</v>
      </c>
      <c r="C302" s="70" t="s">
        <v>71</v>
      </c>
      <c r="D302" s="70">
        <v>11</v>
      </c>
      <c r="E302" s="70">
        <v>15</v>
      </c>
      <c r="F302" s="70" t="s">
        <v>92</v>
      </c>
      <c r="G302" s="70">
        <v>709</v>
      </c>
      <c r="H302" s="70">
        <f t="shared" si="4"/>
        <v>5.2724076E-3</v>
      </c>
    </row>
    <row r="303" spans="1:8" x14ac:dyDescent="0.25">
      <c r="A303" s="70" t="s">
        <v>28</v>
      </c>
      <c r="B303" s="70">
        <v>48</v>
      </c>
      <c r="C303" s="70" t="s">
        <v>70</v>
      </c>
      <c r="D303" s="70">
        <v>11</v>
      </c>
      <c r="E303" s="70">
        <v>150</v>
      </c>
      <c r="F303" s="70" t="s">
        <v>92</v>
      </c>
      <c r="G303" s="70">
        <v>1045</v>
      </c>
      <c r="H303" s="70">
        <f t="shared" si="4"/>
        <v>7.7710380000000001E-3</v>
      </c>
    </row>
    <row r="304" spans="1:8" x14ac:dyDescent="0.25">
      <c r="A304" s="70" t="s">
        <v>28</v>
      </c>
      <c r="B304" s="70">
        <v>48</v>
      </c>
      <c r="C304" s="70" t="s">
        <v>66</v>
      </c>
      <c r="D304" s="70">
        <v>13</v>
      </c>
      <c r="E304" s="70">
        <v>15</v>
      </c>
      <c r="F304" s="70" t="s">
        <v>92</v>
      </c>
      <c r="G304" s="70">
        <v>774</v>
      </c>
      <c r="H304" s="70">
        <f t="shared" si="4"/>
        <v>5.7557735999999998E-3</v>
      </c>
    </row>
    <row r="305" spans="1:8" x14ac:dyDescent="0.25">
      <c r="A305" s="70" t="s">
        <v>28</v>
      </c>
      <c r="B305" s="70">
        <v>48</v>
      </c>
      <c r="C305" s="70" t="s">
        <v>65</v>
      </c>
      <c r="D305" s="70">
        <v>13</v>
      </c>
      <c r="E305" s="70">
        <v>150</v>
      </c>
      <c r="F305" s="70" t="s">
        <v>92</v>
      </c>
      <c r="G305" s="70">
        <v>707</v>
      </c>
      <c r="H305" s="70">
        <f t="shared" si="4"/>
        <v>5.2575347999999997E-3</v>
      </c>
    </row>
    <row r="306" spans="1:8" x14ac:dyDescent="0.25">
      <c r="A306" s="70" t="s">
        <v>28</v>
      </c>
      <c r="B306" s="70">
        <v>48</v>
      </c>
      <c r="C306" s="70" t="s">
        <v>7</v>
      </c>
      <c r="D306" s="70">
        <v>26</v>
      </c>
      <c r="E306" s="70">
        <v>15</v>
      </c>
      <c r="F306" s="70" t="s">
        <v>92</v>
      </c>
      <c r="G306" s="70">
        <v>698</v>
      </c>
      <c r="H306" s="70">
        <f t="shared" si="4"/>
        <v>5.1906071999999999E-3</v>
      </c>
    </row>
    <row r="307" spans="1:8" x14ac:dyDescent="0.25">
      <c r="A307" s="70" t="s">
        <v>28</v>
      </c>
      <c r="B307" s="70">
        <v>48</v>
      </c>
      <c r="C307" s="70" t="s">
        <v>69</v>
      </c>
      <c r="D307" s="70">
        <v>26</v>
      </c>
      <c r="E307" s="70">
        <v>150</v>
      </c>
      <c r="F307" s="70" t="s">
        <v>92</v>
      </c>
      <c r="G307" s="70">
        <v>668</v>
      </c>
      <c r="H307" s="70">
        <f t="shared" si="4"/>
        <v>4.9675151999999997E-3</v>
      </c>
    </row>
    <row r="308" spans="1:8" x14ac:dyDescent="0.25">
      <c r="A308" s="70" t="s">
        <v>28</v>
      </c>
      <c r="B308" s="70">
        <v>48</v>
      </c>
      <c r="C308" s="70" t="s">
        <v>68</v>
      </c>
      <c r="D308" s="70">
        <v>34</v>
      </c>
      <c r="E308" s="70">
        <v>15</v>
      </c>
      <c r="F308" s="70" t="s">
        <v>92</v>
      </c>
      <c r="G308" s="70">
        <v>635</v>
      </c>
      <c r="H308" s="70">
        <f t="shared" si="4"/>
        <v>4.7221139999999995E-3</v>
      </c>
    </row>
    <row r="309" spans="1:8" x14ac:dyDescent="0.25">
      <c r="A309" s="70" t="s">
        <v>28</v>
      </c>
      <c r="B309" s="70">
        <v>48</v>
      </c>
      <c r="C309" s="70" t="s">
        <v>67</v>
      </c>
      <c r="D309" s="70">
        <v>34</v>
      </c>
      <c r="E309" s="70">
        <v>150</v>
      </c>
      <c r="F309" s="70" t="s">
        <v>92</v>
      </c>
      <c r="G309" s="70">
        <v>609</v>
      </c>
      <c r="H309" s="70">
        <f t="shared" si="4"/>
        <v>4.5287675999999997E-3</v>
      </c>
    </row>
    <row r="310" spans="1:8" x14ac:dyDescent="0.25">
      <c r="A310" s="70" t="s">
        <v>28</v>
      </c>
      <c r="B310" s="70">
        <v>48</v>
      </c>
      <c r="C310" s="70" t="s">
        <v>64</v>
      </c>
      <c r="D310" s="70">
        <v>52</v>
      </c>
      <c r="E310" s="70">
        <v>15</v>
      </c>
      <c r="F310" s="70" t="s">
        <v>92</v>
      </c>
      <c r="G310" s="70">
        <v>861</v>
      </c>
      <c r="H310" s="70">
        <f t="shared" si="4"/>
        <v>6.4027403999999998E-3</v>
      </c>
    </row>
    <row r="311" spans="1:8" x14ac:dyDescent="0.25">
      <c r="A311" s="70" t="s">
        <v>28</v>
      </c>
      <c r="B311" s="70">
        <v>48</v>
      </c>
      <c r="C311" s="70" t="s">
        <v>63</v>
      </c>
      <c r="D311" s="70">
        <v>52</v>
      </c>
      <c r="E311" s="70">
        <v>150</v>
      </c>
      <c r="F311" s="70" t="s">
        <v>92</v>
      </c>
      <c r="G311" s="70">
        <v>902</v>
      </c>
      <c r="H311" s="70">
        <f t="shared" si="4"/>
        <v>6.707632800000001E-3</v>
      </c>
    </row>
    <row r="312" spans="1:8" x14ac:dyDescent="0.25">
      <c r="A312" s="70" t="s">
        <v>28</v>
      </c>
      <c r="B312" s="70">
        <v>48</v>
      </c>
      <c r="C312" s="70" t="s">
        <v>71</v>
      </c>
      <c r="D312" s="70">
        <v>11</v>
      </c>
      <c r="E312" s="70">
        <v>15</v>
      </c>
      <c r="F312" s="70" t="s">
        <v>10</v>
      </c>
      <c r="G312" s="70">
        <v>734</v>
      </c>
      <c r="H312" s="70">
        <f t="shared" si="4"/>
        <v>5.4583176000000001E-3</v>
      </c>
    </row>
    <row r="313" spans="1:8" x14ac:dyDescent="0.25">
      <c r="A313" s="70" t="s">
        <v>28</v>
      </c>
      <c r="B313" s="70">
        <v>48</v>
      </c>
      <c r="C313" s="70" t="s">
        <v>70</v>
      </c>
      <c r="D313" s="70">
        <v>11</v>
      </c>
      <c r="E313" s="70">
        <v>150</v>
      </c>
      <c r="F313" s="70" t="s">
        <v>10</v>
      </c>
      <c r="G313" s="70">
        <v>952</v>
      </c>
      <c r="H313" s="70">
        <f t="shared" si="4"/>
        <v>7.0794528000000002E-3</v>
      </c>
    </row>
    <row r="314" spans="1:8" x14ac:dyDescent="0.25">
      <c r="A314" s="70" t="s">
        <v>28</v>
      </c>
      <c r="B314" s="70">
        <v>48</v>
      </c>
      <c r="C314" s="70" t="s">
        <v>66</v>
      </c>
      <c r="D314" s="70">
        <v>13</v>
      </c>
      <c r="E314" s="70">
        <v>15</v>
      </c>
      <c r="F314" s="70" t="s">
        <v>10</v>
      </c>
      <c r="G314" s="70">
        <v>820</v>
      </c>
      <c r="H314" s="70">
        <f t="shared" si="4"/>
        <v>6.0978479999999995E-3</v>
      </c>
    </row>
    <row r="315" spans="1:8" x14ac:dyDescent="0.25">
      <c r="A315" s="70" t="s">
        <v>28</v>
      </c>
      <c r="B315" s="70">
        <v>48</v>
      </c>
      <c r="C315" s="70" t="s">
        <v>65</v>
      </c>
      <c r="D315" s="70">
        <v>13</v>
      </c>
      <c r="E315" s="70">
        <v>150</v>
      </c>
      <c r="F315" s="70" t="s">
        <v>10</v>
      </c>
      <c r="G315" s="70">
        <v>650</v>
      </c>
      <c r="H315" s="70">
        <f t="shared" si="4"/>
        <v>4.83366E-3</v>
      </c>
    </row>
    <row r="316" spans="1:8" x14ac:dyDescent="0.25">
      <c r="A316" s="70" t="s">
        <v>28</v>
      </c>
      <c r="B316" s="70">
        <v>48</v>
      </c>
      <c r="C316" s="70" t="s">
        <v>7</v>
      </c>
      <c r="D316" s="70">
        <v>26</v>
      </c>
      <c r="E316" s="70">
        <v>15</v>
      </c>
      <c r="F316" s="70" t="s">
        <v>10</v>
      </c>
      <c r="G316" s="70">
        <v>670</v>
      </c>
      <c r="H316" s="70">
        <f t="shared" si="4"/>
        <v>4.9823879999999999E-3</v>
      </c>
    </row>
    <row r="317" spans="1:8" x14ac:dyDescent="0.25">
      <c r="A317" s="70" t="s">
        <v>28</v>
      </c>
      <c r="B317" s="70">
        <v>48</v>
      </c>
      <c r="C317" s="70" t="s">
        <v>69</v>
      </c>
      <c r="D317" s="70">
        <v>26</v>
      </c>
      <c r="E317" s="70">
        <v>150</v>
      </c>
      <c r="F317" s="70" t="s">
        <v>10</v>
      </c>
      <c r="G317" s="70">
        <v>883</v>
      </c>
      <c r="H317" s="70">
        <f t="shared" si="4"/>
        <v>6.5663412000000008E-3</v>
      </c>
    </row>
    <row r="318" spans="1:8" x14ac:dyDescent="0.25">
      <c r="A318" s="70" t="s">
        <v>28</v>
      </c>
      <c r="B318" s="70">
        <v>48</v>
      </c>
      <c r="C318" s="70" t="s">
        <v>68</v>
      </c>
      <c r="D318" s="70">
        <v>34</v>
      </c>
      <c r="E318" s="70">
        <v>15</v>
      </c>
      <c r="F318" s="70" t="s">
        <v>10</v>
      </c>
      <c r="G318" s="70">
        <v>811</v>
      </c>
      <c r="H318" s="70">
        <f t="shared" si="4"/>
        <v>6.0309203999999996E-3</v>
      </c>
    </row>
    <row r="319" spans="1:8" x14ac:dyDescent="0.25">
      <c r="A319" s="70" t="s">
        <v>28</v>
      </c>
      <c r="B319" s="70">
        <v>48</v>
      </c>
      <c r="C319" s="70" t="s">
        <v>67</v>
      </c>
      <c r="D319" s="70">
        <v>34</v>
      </c>
      <c r="E319" s="70">
        <v>150</v>
      </c>
      <c r="F319" s="70" t="s">
        <v>10</v>
      </c>
      <c r="G319" s="70">
        <v>930</v>
      </c>
      <c r="H319" s="70">
        <f t="shared" si="4"/>
        <v>6.9158520000000001E-3</v>
      </c>
    </row>
    <row r="320" spans="1:8" x14ac:dyDescent="0.25">
      <c r="A320" s="70" t="s">
        <v>28</v>
      </c>
      <c r="B320" s="70">
        <v>48</v>
      </c>
      <c r="C320" s="70" t="s">
        <v>64</v>
      </c>
      <c r="D320" s="70">
        <v>52</v>
      </c>
      <c r="E320" s="70">
        <v>15</v>
      </c>
      <c r="F320" s="70" t="s">
        <v>10</v>
      </c>
      <c r="G320" s="70">
        <v>874</v>
      </c>
      <c r="H320" s="70">
        <f t="shared" si="4"/>
        <v>6.4994135999999992E-3</v>
      </c>
    </row>
    <row r="321" spans="1:8" x14ac:dyDescent="0.25">
      <c r="A321" s="70" t="s">
        <v>28</v>
      </c>
      <c r="B321" s="70">
        <v>48</v>
      </c>
      <c r="C321" s="70" t="s">
        <v>63</v>
      </c>
      <c r="D321" s="70">
        <v>52</v>
      </c>
      <c r="E321" s="70">
        <v>150</v>
      </c>
      <c r="F321" s="70" t="s">
        <v>10</v>
      </c>
      <c r="G321" s="70">
        <v>620</v>
      </c>
      <c r="H321" s="70">
        <f t="shared" si="4"/>
        <v>4.6105679999999998E-3</v>
      </c>
    </row>
    <row r="322" spans="1:8" x14ac:dyDescent="0.25">
      <c r="A322" s="70" t="s">
        <v>29</v>
      </c>
      <c r="B322" s="70">
        <v>72</v>
      </c>
      <c r="C322" s="70" t="s">
        <v>71</v>
      </c>
      <c r="D322" s="70">
        <v>11</v>
      </c>
      <c r="E322" s="70">
        <v>15</v>
      </c>
      <c r="F322" s="70" t="s">
        <v>72</v>
      </c>
      <c r="G322" s="70">
        <v>642</v>
      </c>
      <c r="H322" s="70">
        <f t="shared" ref="H322:H385" si="5">0.6197*G322*12*(10^-6)</f>
        <v>4.774168799999999E-3</v>
      </c>
    </row>
    <row r="323" spans="1:8" x14ac:dyDescent="0.25">
      <c r="A323" s="70" t="s">
        <v>29</v>
      </c>
      <c r="B323" s="70">
        <v>72</v>
      </c>
      <c r="C323" s="70" t="s">
        <v>70</v>
      </c>
      <c r="D323" s="70">
        <v>11</v>
      </c>
      <c r="E323" s="70">
        <v>150</v>
      </c>
      <c r="F323" s="70" t="s">
        <v>72</v>
      </c>
      <c r="G323" s="70">
        <v>1094</v>
      </c>
      <c r="H323" s="70">
        <f t="shared" si="5"/>
        <v>8.1354215999999997E-3</v>
      </c>
    </row>
    <row r="324" spans="1:8" x14ac:dyDescent="0.25">
      <c r="A324" s="70" t="s">
        <v>29</v>
      </c>
      <c r="B324" s="70">
        <v>72</v>
      </c>
      <c r="C324" s="70" t="s">
        <v>66</v>
      </c>
      <c r="D324" s="70">
        <v>13</v>
      </c>
      <c r="E324" s="70">
        <v>15</v>
      </c>
      <c r="F324" s="70" t="s">
        <v>72</v>
      </c>
      <c r="G324" s="70">
        <v>755</v>
      </c>
      <c r="H324" s="70">
        <f t="shared" si="5"/>
        <v>5.6144819999999996E-3</v>
      </c>
    </row>
    <row r="325" spans="1:8" x14ac:dyDescent="0.25">
      <c r="A325" s="70" t="s">
        <v>29</v>
      </c>
      <c r="B325" s="70">
        <v>72</v>
      </c>
      <c r="C325" s="70" t="s">
        <v>65</v>
      </c>
      <c r="D325" s="70">
        <v>13</v>
      </c>
      <c r="E325" s="70">
        <v>150</v>
      </c>
      <c r="F325" s="70" t="s">
        <v>72</v>
      </c>
      <c r="G325" s="70">
        <v>1397</v>
      </c>
      <c r="H325" s="70">
        <f t="shared" si="5"/>
        <v>1.03886508E-2</v>
      </c>
    </row>
    <row r="326" spans="1:8" x14ac:dyDescent="0.25">
      <c r="A326" s="70" t="s">
        <v>29</v>
      </c>
      <c r="B326" s="70">
        <v>72</v>
      </c>
      <c r="C326" s="70" t="s">
        <v>7</v>
      </c>
      <c r="D326" s="70">
        <v>26</v>
      </c>
      <c r="E326" s="70">
        <v>15</v>
      </c>
      <c r="F326" s="70" t="s">
        <v>72</v>
      </c>
      <c r="G326" s="70">
        <v>748</v>
      </c>
      <c r="H326" s="70">
        <f t="shared" si="5"/>
        <v>5.5624272000000001E-3</v>
      </c>
    </row>
    <row r="327" spans="1:8" x14ac:dyDescent="0.25">
      <c r="A327" s="70" t="s">
        <v>29</v>
      </c>
      <c r="B327" s="70">
        <v>72</v>
      </c>
      <c r="C327" s="70" t="s">
        <v>69</v>
      </c>
      <c r="D327" s="70">
        <v>26</v>
      </c>
      <c r="E327" s="70">
        <v>150</v>
      </c>
      <c r="F327" s="70" t="s">
        <v>72</v>
      </c>
      <c r="G327" s="70">
        <v>675</v>
      </c>
      <c r="H327" s="70">
        <f t="shared" si="5"/>
        <v>5.0195699999999992E-3</v>
      </c>
    </row>
    <row r="328" spans="1:8" x14ac:dyDescent="0.25">
      <c r="A328" s="70" t="s">
        <v>29</v>
      </c>
      <c r="B328" s="70">
        <v>72</v>
      </c>
      <c r="C328" s="70" t="s">
        <v>68</v>
      </c>
      <c r="D328" s="70">
        <v>34</v>
      </c>
      <c r="E328" s="70">
        <v>15</v>
      </c>
      <c r="F328" s="70" t="s">
        <v>72</v>
      </c>
      <c r="G328" s="70">
        <v>672</v>
      </c>
      <c r="H328" s="70">
        <f t="shared" si="5"/>
        <v>4.9972608000000002E-3</v>
      </c>
    </row>
    <row r="329" spans="1:8" x14ac:dyDescent="0.25">
      <c r="A329" s="70" t="s">
        <v>29</v>
      </c>
      <c r="B329" s="70">
        <v>72</v>
      </c>
      <c r="C329" s="70" t="s">
        <v>67</v>
      </c>
      <c r="D329" s="70">
        <v>34</v>
      </c>
      <c r="E329" s="70">
        <v>150</v>
      </c>
      <c r="F329" s="70" t="s">
        <v>72</v>
      </c>
      <c r="G329" s="70">
        <v>652</v>
      </c>
      <c r="H329" s="70">
        <f t="shared" si="5"/>
        <v>4.8485327999999994E-3</v>
      </c>
    </row>
    <row r="330" spans="1:8" x14ac:dyDescent="0.25">
      <c r="A330" s="70" t="s">
        <v>29</v>
      </c>
      <c r="B330" s="70">
        <v>72</v>
      </c>
      <c r="C330" s="70" t="s">
        <v>64</v>
      </c>
      <c r="D330" s="70">
        <v>52</v>
      </c>
      <c r="E330" s="70">
        <v>15</v>
      </c>
      <c r="F330" s="70" t="s">
        <v>72</v>
      </c>
      <c r="G330" s="70">
        <v>798</v>
      </c>
      <c r="H330" s="70">
        <f t="shared" si="5"/>
        <v>5.9342471999999993E-3</v>
      </c>
    </row>
    <row r="331" spans="1:8" x14ac:dyDescent="0.25">
      <c r="A331" s="70" t="s">
        <v>29</v>
      </c>
      <c r="B331" s="70">
        <v>72</v>
      </c>
      <c r="C331" s="70" t="s">
        <v>63</v>
      </c>
      <c r="D331" s="70">
        <v>52</v>
      </c>
      <c r="E331" s="70">
        <v>150</v>
      </c>
      <c r="F331" s="70" t="s">
        <v>72</v>
      </c>
      <c r="G331" s="70">
        <v>1238</v>
      </c>
      <c r="H331" s="70">
        <f t="shared" si="5"/>
        <v>9.2062632000000002E-3</v>
      </c>
    </row>
    <row r="332" spans="1:8" x14ac:dyDescent="0.25">
      <c r="A332" s="70" t="s">
        <v>29</v>
      </c>
      <c r="B332" s="70">
        <v>72</v>
      </c>
      <c r="C332" s="70" t="s">
        <v>71</v>
      </c>
      <c r="D332" s="70">
        <v>11</v>
      </c>
      <c r="E332" s="70">
        <v>15</v>
      </c>
      <c r="F332" s="70" t="s">
        <v>74</v>
      </c>
      <c r="G332" s="70">
        <v>494</v>
      </c>
      <c r="H332" s="70">
        <f t="shared" si="5"/>
        <v>3.6735815999999998E-3</v>
      </c>
    </row>
    <row r="333" spans="1:8" x14ac:dyDescent="0.25">
      <c r="A333" s="70" t="s">
        <v>29</v>
      </c>
      <c r="B333" s="70">
        <v>72</v>
      </c>
      <c r="C333" s="70" t="s">
        <v>70</v>
      </c>
      <c r="D333" s="70">
        <v>11</v>
      </c>
      <c r="E333" s="70">
        <v>150</v>
      </c>
      <c r="F333" s="70" t="s">
        <v>74</v>
      </c>
      <c r="G333" s="70">
        <v>551</v>
      </c>
      <c r="H333" s="70">
        <f t="shared" si="5"/>
        <v>4.0974563999999995E-3</v>
      </c>
    </row>
    <row r="334" spans="1:8" x14ac:dyDescent="0.25">
      <c r="A334" s="70" t="s">
        <v>29</v>
      </c>
      <c r="B334" s="70">
        <v>72</v>
      </c>
      <c r="C334" s="70" t="s">
        <v>66</v>
      </c>
      <c r="D334" s="70">
        <v>13</v>
      </c>
      <c r="E334" s="70">
        <v>15</v>
      </c>
      <c r="F334" s="70" t="s">
        <v>74</v>
      </c>
      <c r="G334" s="70">
        <v>495</v>
      </c>
      <c r="H334" s="70">
        <f t="shared" si="5"/>
        <v>3.6810179999999999E-3</v>
      </c>
    </row>
    <row r="335" spans="1:8" x14ac:dyDescent="0.25">
      <c r="A335" s="70" t="s">
        <v>29</v>
      </c>
      <c r="B335" s="70">
        <v>72</v>
      </c>
      <c r="C335" s="70" t="s">
        <v>65</v>
      </c>
      <c r="D335" s="70">
        <v>13</v>
      </c>
      <c r="E335" s="70">
        <v>150</v>
      </c>
      <c r="F335" s="70" t="s">
        <v>74</v>
      </c>
      <c r="G335" s="70">
        <v>610</v>
      </c>
      <c r="H335" s="70">
        <f t="shared" si="5"/>
        <v>4.5362039999999994E-3</v>
      </c>
    </row>
    <row r="336" spans="1:8" x14ac:dyDescent="0.25">
      <c r="A336" s="70" t="s">
        <v>29</v>
      </c>
      <c r="B336" s="70">
        <v>72</v>
      </c>
      <c r="C336" s="70" t="s">
        <v>7</v>
      </c>
      <c r="D336" s="70">
        <v>26</v>
      </c>
      <c r="E336" s="70">
        <v>15</v>
      </c>
      <c r="F336" s="70" t="s">
        <v>74</v>
      </c>
      <c r="G336" s="70">
        <v>568</v>
      </c>
      <c r="H336" s="70">
        <f t="shared" si="5"/>
        <v>4.2238752000000003E-3</v>
      </c>
    </row>
    <row r="337" spans="1:8" x14ac:dyDescent="0.25">
      <c r="A337" s="70" t="s">
        <v>29</v>
      </c>
      <c r="B337" s="70">
        <v>72</v>
      </c>
      <c r="C337" s="70" t="s">
        <v>69</v>
      </c>
      <c r="D337" s="70">
        <v>26</v>
      </c>
      <c r="E337" s="70">
        <v>150</v>
      </c>
      <c r="F337" s="70" t="s">
        <v>74</v>
      </c>
      <c r="G337" s="70">
        <v>588</v>
      </c>
      <c r="H337" s="70">
        <f t="shared" si="5"/>
        <v>4.3726031999999993E-3</v>
      </c>
    </row>
    <row r="338" spans="1:8" x14ac:dyDescent="0.25">
      <c r="A338" s="70" t="s">
        <v>29</v>
      </c>
      <c r="B338" s="70">
        <v>72</v>
      </c>
      <c r="C338" s="70" t="s">
        <v>68</v>
      </c>
      <c r="D338" s="70">
        <v>34</v>
      </c>
      <c r="E338" s="70">
        <v>15</v>
      </c>
      <c r="F338" s="70" t="s">
        <v>74</v>
      </c>
      <c r="G338" s="70">
        <v>542</v>
      </c>
      <c r="H338" s="70">
        <f t="shared" si="5"/>
        <v>4.0305287999999996E-3</v>
      </c>
    </row>
    <row r="339" spans="1:8" x14ac:dyDescent="0.25">
      <c r="A339" s="70" t="s">
        <v>29</v>
      </c>
      <c r="B339" s="70">
        <v>72</v>
      </c>
      <c r="C339" s="70" t="s">
        <v>67</v>
      </c>
      <c r="D339" s="70">
        <v>34</v>
      </c>
      <c r="E339" s="70">
        <v>150</v>
      </c>
      <c r="F339" s="70" t="s">
        <v>74</v>
      </c>
      <c r="G339" s="70">
        <v>599</v>
      </c>
      <c r="H339" s="70">
        <f t="shared" si="5"/>
        <v>4.4544036000000002E-3</v>
      </c>
    </row>
    <row r="340" spans="1:8" x14ac:dyDescent="0.25">
      <c r="A340" s="70" t="s">
        <v>29</v>
      </c>
      <c r="B340" s="70">
        <v>72</v>
      </c>
      <c r="C340" s="70" t="s">
        <v>64</v>
      </c>
      <c r="D340" s="70">
        <v>52</v>
      </c>
      <c r="E340" s="70">
        <v>15</v>
      </c>
      <c r="F340" s="70" t="s">
        <v>74</v>
      </c>
      <c r="G340" s="70">
        <v>524</v>
      </c>
      <c r="H340" s="70">
        <f t="shared" si="5"/>
        <v>3.8966736E-3</v>
      </c>
    </row>
    <row r="341" spans="1:8" x14ac:dyDescent="0.25">
      <c r="A341" s="70" t="s">
        <v>29</v>
      </c>
      <c r="B341" s="70">
        <v>72</v>
      </c>
      <c r="C341" s="70" t="s">
        <v>63</v>
      </c>
      <c r="D341" s="70">
        <v>52</v>
      </c>
      <c r="E341" s="70">
        <v>150</v>
      </c>
      <c r="F341" s="70" t="s">
        <v>74</v>
      </c>
      <c r="G341" s="70">
        <v>513</v>
      </c>
      <c r="H341" s="70">
        <f t="shared" si="5"/>
        <v>3.8148732000000004E-3</v>
      </c>
    </row>
    <row r="342" spans="1:8" x14ac:dyDescent="0.25">
      <c r="A342" s="70" t="s">
        <v>29</v>
      </c>
      <c r="B342" s="70">
        <v>72</v>
      </c>
      <c r="C342" s="70" t="s">
        <v>71</v>
      </c>
      <c r="D342" s="70">
        <v>11</v>
      </c>
      <c r="E342" s="70">
        <v>15</v>
      </c>
      <c r="F342" s="70" t="s">
        <v>92</v>
      </c>
      <c r="G342" s="70">
        <v>684</v>
      </c>
      <c r="H342" s="70">
        <f t="shared" si="5"/>
        <v>5.0864975999999991E-3</v>
      </c>
    </row>
    <row r="343" spans="1:8" x14ac:dyDescent="0.25">
      <c r="A343" s="70" t="s">
        <v>29</v>
      </c>
      <c r="B343" s="70">
        <v>72</v>
      </c>
      <c r="C343" s="70" t="s">
        <v>70</v>
      </c>
      <c r="D343" s="70">
        <v>11</v>
      </c>
      <c r="E343" s="70">
        <v>150</v>
      </c>
      <c r="F343" s="70" t="s">
        <v>92</v>
      </c>
      <c r="G343" s="70">
        <v>1020</v>
      </c>
      <c r="H343" s="70">
        <f t="shared" si="5"/>
        <v>7.585128E-3</v>
      </c>
    </row>
    <row r="344" spans="1:8" x14ac:dyDescent="0.25">
      <c r="A344" s="70" t="s">
        <v>29</v>
      </c>
      <c r="B344" s="70">
        <v>72</v>
      </c>
      <c r="C344" s="70" t="s">
        <v>66</v>
      </c>
      <c r="D344" s="70">
        <v>13</v>
      </c>
      <c r="E344" s="70">
        <v>15</v>
      </c>
      <c r="F344" s="70" t="s">
        <v>92</v>
      </c>
      <c r="G344" s="70">
        <v>759</v>
      </c>
      <c r="H344" s="70">
        <f t="shared" si="5"/>
        <v>5.6442276000000001E-3</v>
      </c>
    </row>
    <row r="345" spans="1:8" x14ac:dyDescent="0.25">
      <c r="A345" s="70" t="s">
        <v>29</v>
      </c>
      <c r="B345" s="70">
        <v>72</v>
      </c>
      <c r="C345" s="70" t="s">
        <v>65</v>
      </c>
      <c r="D345" s="70">
        <v>13</v>
      </c>
      <c r="E345" s="70">
        <v>150</v>
      </c>
      <c r="F345" s="70" t="s">
        <v>92</v>
      </c>
      <c r="G345" s="70">
        <v>1566</v>
      </c>
      <c r="H345" s="70">
        <f t="shared" si="5"/>
        <v>1.1645402399999999E-2</v>
      </c>
    </row>
    <row r="346" spans="1:8" x14ac:dyDescent="0.25">
      <c r="A346" s="70" t="s">
        <v>29</v>
      </c>
      <c r="B346" s="70">
        <v>72</v>
      </c>
      <c r="C346" s="70" t="s">
        <v>7</v>
      </c>
      <c r="D346" s="70">
        <v>26</v>
      </c>
      <c r="E346" s="70">
        <v>15</v>
      </c>
      <c r="F346" s="70" t="s">
        <v>92</v>
      </c>
      <c r="G346" s="70">
        <v>659</v>
      </c>
      <c r="H346" s="70">
        <f t="shared" si="5"/>
        <v>4.9005876000000007E-3</v>
      </c>
    </row>
    <row r="347" spans="1:8" x14ac:dyDescent="0.25">
      <c r="A347" s="70" t="s">
        <v>29</v>
      </c>
      <c r="B347" s="70">
        <v>72</v>
      </c>
      <c r="C347" s="70" t="s">
        <v>69</v>
      </c>
      <c r="D347" s="70">
        <v>26</v>
      </c>
      <c r="E347" s="70">
        <v>150</v>
      </c>
      <c r="F347" s="70" t="s">
        <v>92</v>
      </c>
      <c r="G347" s="70">
        <v>629</v>
      </c>
      <c r="H347" s="70">
        <f t="shared" si="5"/>
        <v>4.6774955999999996E-3</v>
      </c>
    </row>
    <row r="348" spans="1:8" x14ac:dyDescent="0.25">
      <c r="A348" s="70" t="s">
        <v>29</v>
      </c>
      <c r="B348" s="70">
        <v>72</v>
      </c>
      <c r="C348" s="70" t="s">
        <v>68</v>
      </c>
      <c r="D348" s="70">
        <v>34</v>
      </c>
      <c r="E348" s="70">
        <v>15</v>
      </c>
      <c r="F348" s="70" t="s">
        <v>92</v>
      </c>
      <c r="G348" s="70">
        <v>594</v>
      </c>
      <c r="H348" s="70">
        <f t="shared" si="5"/>
        <v>4.4172216000000009E-3</v>
      </c>
    </row>
    <row r="349" spans="1:8" x14ac:dyDescent="0.25">
      <c r="A349" s="70" t="s">
        <v>29</v>
      </c>
      <c r="B349" s="70">
        <v>72</v>
      </c>
      <c r="C349" s="70" t="s">
        <v>67</v>
      </c>
      <c r="D349" s="70">
        <v>34</v>
      </c>
      <c r="E349" s="70">
        <v>150</v>
      </c>
      <c r="F349" s="70" t="s">
        <v>92</v>
      </c>
      <c r="G349" s="70">
        <v>577</v>
      </c>
      <c r="H349" s="70">
        <f t="shared" si="5"/>
        <v>4.2908028000000001E-3</v>
      </c>
    </row>
    <row r="350" spans="1:8" x14ac:dyDescent="0.25">
      <c r="A350" s="70" t="s">
        <v>29</v>
      </c>
      <c r="B350" s="70">
        <v>72</v>
      </c>
      <c r="C350" s="70" t="s">
        <v>64</v>
      </c>
      <c r="D350" s="70">
        <v>52</v>
      </c>
      <c r="E350" s="70">
        <v>15</v>
      </c>
      <c r="F350" s="70" t="s">
        <v>92</v>
      </c>
      <c r="G350" s="70">
        <v>784</v>
      </c>
      <c r="H350" s="70">
        <f t="shared" si="5"/>
        <v>5.8301375999999993E-3</v>
      </c>
    </row>
    <row r="351" spans="1:8" x14ac:dyDescent="0.25">
      <c r="A351" s="70" t="s">
        <v>29</v>
      </c>
      <c r="B351" s="70">
        <v>72</v>
      </c>
      <c r="C351" s="70" t="s">
        <v>63</v>
      </c>
      <c r="D351" s="70">
        <v>52</v>
      </c>
      <c r="E351" s="70">
        <v>150</v>
      </c>
      <c r="F351" s="70" t="s">
        <v>92</v>
      </c>
      <c r="G351" s="70">
        <v>1222</v>
      </c>
      <c r="H351" s="70">
        <f t="shared" si="5"/>
        <v>9.0872807999999999E-3</v>
      </c>
    </row>
    <row r="352" spans="1:8" x14ac:dyDescent="0.25">
      <c r="A352" s="70" t="s">
        <v>29</v>
      </c>
      <c r="B352" s="70">
        <v>72</v>
      </c>
      <c r="C352" s="70" t="s">
        <v>71</v>
      </c>
      <c r="D352" s="70">
        <v>11</v>
      </c>
      <c r="E352" s="70">
        <v>15</v>
      </c>
      <c r="F352" s="70" t="s">
        <v>10</v>
      </c>
      <c r="G352" s="70">
        <v>815</v>
      </c>
      <c r="H352" s="70">
        <f t="shared" si="5"/>
        <v>6.0606660000000001E-3</v>
      </c>
    </row>
    <row r="353" spans="1:8" x14ac:dyDescent="0.25">
      <c r="A353" s="70" t="s">
        <v>29</v>
      </c>
      <c r="B353" s="70">
        <v>72</v>
      </c>
      <c r="C353" s="70" t="s">
        <v>70</v>
      </c>
      <c r="D353" s="70">
        <v>11</v>
      </c>
      <c r="E353" s="70">
        <v>150</v>
      </c>
      <c r="F353" s="70" t="s">
        <v>10</v>
      </c>
      <c r="G353" s="70">
        <v>2100</v>
      </c>
      <c r="H353" s="70">
        <f t="shared" si="5"/>
        <v>1.5616440000000002E-2</v>
      </c>
    </row>
    <row r="354" spans="1:8" x14ac:dyDescent="0.25">
      <c r="A354" s="70" t="s">
        <v>29</v>
      </c>
      <c r="B354" s="70">
        <v>72</v>
      </c>
      <c r="C354" s="70" t="s">
        <v>66</v>
      </c>
      <c r="D354" s="70">
        <v>13</v>
      </c>
      <c r="E354" s="70">
        <v>15</v>
      </c>
      <c r="F354" s="70" t="s">
        <v>10</v>
      </c>
      <c r="G354" s="70">
        <v>1800</v>
      </c>
      <c r="H354" s="70">
        <f t="shared" si="5"/>
        <v>1.338552E-2</v>
      </c>
    </row>
    <row r="355" spans="1:8" x14ac:dyDescent="0.25">
      <c r="A355" s="70" t="s">
        <v>29</v>
      </c>
      <c r="B355" s="70">
        <v>72</v>
      </c>
      <c r="C355" s="70" t="s">
        <v>65</v>
      </c>
      <c r="D355" s="70">
        <v>13</v>
      </c>
      <c r="E355" s="70">
        <v>150</v>
      </c>
      <c r="F355" s="70" t="s">
        <v>10</v>
      </c>
      <c r="G355" s="70">
        <v>1254</v>
      </c>
      <c r="H355" s="70">
        <f t="shared" si="5"/>
        <v>9.3252456000000022E-3</v>
      </c>
    </row>
    <row r="356" spans="1:8" x14ac:dyDescent="0.25">
      <c r="A356" s="70" t="s">
        <v>29</v>
      </c>
      <c r="B356" s="70">
        <v>72</v>
      </c>
      <c r="C356" s="70" t="s">
        <v>7</v>
      </c>
      <c r="D356" s="70">
        <v>26</v>
      </c>
      <c r="E356" s="70">
        <v>15</v>
      </c>
      <c r="F356" s="70" t="s">
        <v>10</v>
      </c>
      <c r="G356" s="70">
        <v>1405</v>
      </c>
      <c r="H356" s="70">
        <f t="shared" si="5"/>
        <v>1.0448141999999999E-2</v>
      </c>
    </row>
    <row r="357" spans="1:8" x14ac:dyDescent="0.25">
      <c r="A357" s="70" t="s">
        <v>29</v>
      </c>
      <c r="B357" s="70">
        <v>72</v>
      </c>
      <c r="C357" s="70" t="s">
        <v>69</v>
      </c>
      <c r="D357" s="70">
        <v>26</v>
      </c>
      <c r="E357" s="70">
        <v>150</v>
      </c>
      <c r="F357" s="70" t="s">
        <v>10</v>
      </c>
      <c r="G357" s="70">
        <v>2150</v>
      </c>
      <c r="H357" s="70">
        <f t="shared" si="5"/>
        <v>1.5988260000000001E-2</v>
      </c>
    </row>
    <row r="358" spans="1:8" x14ac:dyDescent="0.25">
      <c r="A358" s="70" t="s">
        <v>29</v>
      </c>
      <c r="B358" s="70">
        <v>72</v>
      </c>
      <c r="C358" s="70" t="s">
        <v>68</v>
      </c>
      <c r="D358" s="70">
        <v>34</v>
      </c>
      <c r="E358" s="70">
        <v>15</v>
      </c>
      <c r="F358" s="70" t="s">
        <v>10</v>
      </c>
      <c r="G358" s="70">
        <v>1485</v>
      </c>
      <c r="H358" s="70">
        <f t="shared" si="5"/>
        <v>1.1043054E-2</v>
      </c>
    </row>
    <row r="359" spans="1:8" x14ac:dyDescent="0.25">
      <c r="A359" s="70" t="s">
        <v>29</v>
      </c>
      <c r="B359" s="70">
        <v>72</v>
      </c>
      <c r="C359" s="70" t="s">
        <v>67</v>
      </c>
      <c r="D359" s="70">
        <v>34</v>
      </c>
      <c r="E359" s="70">
        <v>150</v>
      </c>
      <c r="F359" s="70" t="s">
        <v>10</v>
      </c>
      <c r="G359" s="70">
        <v>1932</v>
      </c>
      <c r="H359" s="70">
        <f t="shared" si="5"/>
        <v>1.43671248E-2</v>
      </c>
    </row>
    <row r="360" spans="1:8" x14ac:dyDescent="0.25">
      <c r="A360" s="70" t="s">
        <v>29</v>
      </c>
      <c r="B360" s="70">
        <v>72</v>
      </c>
      <c r="C360" s="70" t="s">
        <v>64</v>
      </c>
      <c r="D360" s="70">
        <v>52</v>
      </c>
      <c r="E360" s="70">
        <v>15</v>
      </c>
      <c r="F360" s="70" t="s">
        <v>10</v>
      </c>
      <c r="G360" s="70">
        <v>1600</v>
      </c>
      <c r="H360" s="70">
        <f t="shared" si="5"/>
        <v>1.1898240000000001E-2</v>
      </c>
    </row>
    <row r="361" spans="1:8" x14ac:dyDescent="0.25">
      <c r="A361" s="70" t="s">
        <v>29</v>
      </c>
      <c r="B361" s="70">
        <v>72</v>
      </c>
      <c r="C361" s="70" t="s">
        <v>63</v>
      </c>
      <c r="D361" s="70">
        <v>52</v>
      </c>
      <c r="E361" s="70">
        <v>150</v>
      </c>
      <c r="F361" s="70" t="s">
        <v>10</v>
      </c>
      <c r="G361" s="70">
        <v>1567</v>
      </c>
      <c r="H361" s="70">
        <f t="shared" si="5"/>
        <v>1.1652838800000001E-2</v>
      </c>
    </row>
    <row r="362" spans="1:8" x14ac:dyDescent="0.25">
      <c r="A362" s="70" t="s">
        <v>30</v>
      </c>
      <c r="B362" s="70">
        <v>96</v>
      </c>
      <c r="C362" s="70" t="s">
        <v>71</v>
      </c>
      <c r="D362" s="70">
        <v>11</v>
      </c>
      <c r="E362" s="70">
        <v>15</v>
      </c>
      <c r="F362" s="70" t="s">
        <v>72</v>
      </c>
      <c r="G362" s="70">
        <v>625</v>
      </c>
      <c r="H362" s="70">
        <f t="shared" si="5"/>
        <v>4.64775E-3</v>
      </c>
    </row>
    <row r="363" spans="1:8" x14ac:dyDescent="0.25">
      <c r="A363" s="70" t="s">
        <v>30</v>
      </c>
      <c r="B363" s="70">
        <v>96</v>
      </c>
      <c r="C363" s="70" t="s">
        <v>70</v>
      </c>
      <c r="D363" s="70">
        <v>11</v>
      </c>
      <c r="E363" s="70">
        <v>150</v>
      </c>
      <c r="F363" s="70" t="s">
        <v>72</v>
      </c>
      <c r="G363" s="70">
        <v>944</v>
      </c>
      <c r="H363" s="70">
        <f t="shared" si="5"/>
        <v>7.0199616000000001E-3</v>
      </c>
    </row>
    <row r="364" spans="1:8" x14ac:dyDescent="0.25">
      <c r="A364" s="70" t="s">
        <v>30</v>
      </c>
      <c r="B364" s="70">
        <v>96</v>
      </c>
      <c r="C364" s="70" t="s">
        <v>66</v>
      </c>
      <c r="D364" s="70">
        <v>13</v>
      </c>
      <c r="E364" s="70">
        <v>15</v>
      </c>
      <c r="F364" s="70" t="s">
        <v>72</v>
      </c>
      <c r="G364" s="70">
        <v>728</v>
      </c>
      <c r="H364" s="70">
        <f t="shared" si="5"/>
        <v>5.4136992000000011E-3</v>
      </c>
    </row>
    <row r="365" spans="1:8" x14ac:dyDescent="0.25">
      <c r="A365" s="70" t="s">
        <v>30</v>
      </c>
      <c r="B365" s="70">
        <v>96</v>
      </c>
      <c r="C365" s="70" t="s">
        <v>65</v>
      </c>
      <c r="D365" s="70">
        <v>13</v>
      </c>
      <c r="E365" s="70">
        <v>150</v>
      </c>
      <c r="F365" s="70" t="s">
        <v>72</v>
      </c>
      <c r="G365" s="70">
        <v>1131</v>
      </c>
      <c r="H365" s="70">
        <f t="shared" si="5"/>
        <v>8.4105684000000003E-3</v>
      </c>
    </row>
    <row r="366" spans="1:8" x14ac:dyDescent="0.25">
      <c r="A366" s="70" t="s">
        <v>30</v>
      </c>
      <c r="B366" s="70">
        <v>96</v>
      </c>
      <c r="C366" s="70" t="s">
        <v>7</v>
      </c>
      <c r="D366" s="70">
        <v>26</v>
      </c>
      <c r="E366" s="70">
        <v>15</v>
      </c>
      <c r="F366" s="70" t="s">
        <v>72</v>
      </c>
      <c r="G366" s="70">
        <v>668</v>
      </c>
      <c r="H366" s="70">
        <f t="shared" si="5"/>
        <v>4.9675151999999997E-3</v>
      </c>
    </row>
    <row r="367" spans="1:8" x14ac:dyDescent="0.25">
      <c r="A367" s="70" t="s">
        <v>30</v>
      </c>
      <c r="B367" s="70">
        <v>96</v>
      </c>
      <c r="C367" s="70" t="s">
        <v>69</v>
      </c>
      <c r="D367" s="70">
        <v>26</v>
      </c>
      <c r="E367" s="70">
        <v>150</v>
      </c>
      <c r="F367" s="70" t="s">
        <v>72</v>
      </c>
      <c r="G367" s="70">
        <v>625</v>
      </c>
      <c r="H367" s="70">
        <f t="shared" si="5"/>
        <v>4.64775E-3</v>
      </c>
    </row>
    <row r="368" spans="1:8" x14ac:dyDescent="0.25">
      <c r="A368" s="70" t="s">
        <v>30</v>
      </c>
      <c r="B368" s="70">
        <v>96</v>
      </c>
      <c r="C368" s="70" t="s">
        <v>68</v>
      </c>
      <c r="D368" s="70">
        <v>34</v>
      </c>
      <c r="E368" s="70">
        <v>15</v>
      </c>
      <c r="F368" s="70" t="s">
        <v>72</v>
      </c>
      <c r="G368" s="70">
        <v>649</v>
      </c>
      <c r="H368" s="70">
        <f t="shared" si="5"/>
        <v>4.8262236000000003E-3</v>
      </c>
    </row>
    <row r="369" spans="1:8" x14ac:dyDescent="0.25">
      <c r="A369" s="70" t="s">
        <v>30</v>
      </c>
      <c r="B369" s="70">
        <v>96</v>
      </c>
      <c r="C369" s="70" t="s">
        <v>67</v>
      </c>
      <c r="D369" s="70">
        <v>34</v>
      </c>
      <c r="E369" s="70">
        <v>150</v>
      </c>
      <c r="F369" s="70" t="s">
        <v>72</v>
      </c>
      <c r="G369" s="70">
        <v>631</v>
      </c>
      <c r="H369" s="70">
        <f t="shared" si="5"/>
        <v>4.6923683999999998E-3</v>
      </c>
    </row>
    <row r="370" spans="1:8" x14ac:dyDescent="0.25">
      <c r="A370" s="70" t="s">
        <v>30</v>
      </c>
      <c r="B370" s="70">
        <v>96</v>
      </c>
      <c r="C370" s="70" t="s">
        <v>64</v>
      </c>
      <c r="D370" s="70">
        <v>52</v>
      </c>
      <c r="E370" s="70">
        <v>15</v>
      </c>
      <c r="F370" s="70" t="s">
        <v>72</v>
      </c>
      <c r="G370" s="70">
        <v>627</v>
      </c>
      <c r="H370" s="70">
        <f t="shared" si="5"/>
        <v>4.6626228000000011E-3</v>
      </c>
    </row>
    <row r="371" spans="1:8" x14ac:dyDescent="0.25">
      <c r="A371" s="70" t="s">
        <v>30</v>
      </c>
      <c r="B371" s="70">
        <v>96</v>
      </c>
      <c r="C371" s="70" t="s">
        <v>63</v>
      </c>
      <c r="D371" s="70">
        <v>52</v>
      </c>
      <c r="E371" s="70">
        <v>150</v>
      </c>
      <c r="F371" s="70" t="s">
        <v>72</v>
      </c>
      <c r="G371" s="70">
        <v>1060</v>
      </c>
      <c r="H371" s="70">
        <f t="shared" si="5"/>
        <v>7.8825839999999998E-3</v>
      </c>
    </row>
    <row r="372" spans="1:8" x14ac:dyDescent="0.25">
      <c r="A372" s="70" t="s">
        <v>30</v>
      </c>
      <c r="B372" s="70">
        <v>96</v>
      </c>
      <c r="C372" s="70" t="s">
        <v>71</v>
      </c>
      <c r="D372" s="70">
        <v>11</v>
      </c>
      <c r="E372" s="70">
        <v>15</v>
      </c>
      <c r="F372" s="70" t="s">
        <v>74</v>
      </c>
      <c r="G372" s="70">
        <v>616</v>
      </c>
      <c r="H372" s="70">
        <f t="shared" si="5"/>
        <v>4.5808224000000002E-3</v>
      </c>
    </row>
    <row r="373" spans="1:8" x14ac:dyDescent="0.25">
      <c r="A373" s="70" t="s">
        <v>30</v>
      </c>
      <c r="B373" s="70">
        <v>96</v>
      </c>
      <c r="C373" s="70" t="s">
        <v>70</v>
      </c>
      <c r="D373" s="70">
        <v>11</v>
      </c>
      <c r="E373" s="70">
        <v>150</v>
      </c>
      <c r="F373" s="70" t="s">
        <v>74</v>
      </c>
      <c r="G373" s="70">
        <v>559</v>
      </c>
      <c r="H373" s="70">
        <f t="shared" si="5"/>
        <v>4.1569476000000005E-3</v>
      </c>
    </row>
    <row r="374" spans="1:8" x14ac:dyDescent="0.25">
      <c r="A374" s="70" t="s">
        <v>30</v>
      </c>
      <c r="B374" s="70">
        <v>96</v>
      </c>
      <c r="C374" s="70" t="s">
        <v>66</v>
      </c>
      <c r="D374" s="70">
        <v>13</v>
      </c>
      <c r="E374" s="70">
        <v>15</v>
      </c>
      <c r="F374" s="70" t="s">
        <v>74</v>
      </c>
      <c r="G374" s="70">
        <v>521</v>
      </c>
      <c r="H374" s="70">
        <f t="shared" si="5"/>
        <v>3.8743643999999996E-3</v>
      </c>
    </row>
    <row r="375" spans="1:8" x14ac:dyDescent="0.25">
      <c r="A375" s="70" t="s">
        <v>30</v>
      </c>
      <c r="B375" s="70">
        <v>96</v>
      </c>
      <c r="C375" s="70" t="s">
        <v>65</v>
      </c>
      <c r="D375" s="70">
        <v>13</v>
      </c>
      <c r="E375" s="70">
        <v>150</v>
      </c>
      <c r="F375" s="70" t="s">
        <v>74</v>
      </c>
      <c r="G375" s="70">
        <v>543</v>
      </c>
      <c r="H375" s="70">
        <f t="shared" si="5"/>
        <v>4.0379651999999993E-3</v>
      </c>
    </row>
    <row r="376" spans="1:8" x14ac:dyDescent="0.25">
      <c r="A376" s="70" t="s">
        <v>30</v>
      </c>
      <c r="B376" s="70">
        <v>96</v>
      </c>
      <c r="C376" s="70" t="s">
        <v>7</v>
      </c>
      <c r="D376" s="70">
        <v>26</v>
      </c>
      <c r="E376" s="70">
        <v>15</v>
      </c>
      <c r="F376" s="70" t="s">
        <v>74</v>
      </c>
      <c r="G376" s="70">
        <v>570</v>
      </c>
      <c r="H376" s="70">
        <f t="shared" si="5"/>
        <v>4.2387480000000005E-3</v>
      </c>
    </row>
    <row r="377" spans="1:8" x14ac:dyDescent="0.25">
      <c r="A377" s="70" t="s">
        <v>30</v>
      </c>
      <c r="B377" s="70">
        <v>96</v>
      </c>
      <c r="C377" s="70" t="s">
        <v>69</v>
      </c>
      <c r="D377" s="70">
        <v>26</v>
      </c>
      <c r="E377" s="70">
        <v>150</v>
      </c>
      <c r="F377" s="70" t="s">
        <v>74</v>
      </c>
      <c r="G377" s="70">
        <v>625</v>
      </c>
      <c r="H377" s="70">
        <f t="shared" si="5"/>
        <v>4.64775E-3</v>
      </c>
    </row>
    <row r="378" spans="1:8" x14ac:dyDescent="0.25">
      <c r="A378" s="70" t="s">
        <v>30</v>
      </c>
      <c r="B378" s="70">
        <v>96</v>
      </c>
      <c r="C378" s="70" t="s">
        <v>68</v>
      </c>
      <c r="D378" s="70">
        <v>34</v>
      </c>
      <c r="E378" s="70">
        <v>15</v>
      </c>
      <c r="F378" s="70" t="s">
        <v>74</v>
      </c>
      <c r="G378" s="70">
        <v>618</v>
      </c>
      <c r="H378" s="70">
        <f t="shared" si="5"/>
        <v>4.5956951999999995E-3</v>
      </c>
    </row>
    <row r="379" spans="1:8" x14ac:dyDescent="0.25">
      <c r="A379" s="70" t="s">
        <v>30</v>
      </c>
      <c r="B379" s="70">
        <v>96</v>
      </c>
      <c r="C379" s="70" t="s">
        <v>67</v>
      </c>
      <c r="D379" s="70">
        <v>34</v>
      </c>
      <c r="E379" s="70">
        <v>150</v>
      </c>
      <c r="F379" s="70" t="s">
        <v>74</v>
      </c>
      <c r="G379" s="70">
        <v>594</v>
      </c>
      <c r="H379" s="70">
        <f t="shared" si="5"/>
        <v>4.4172216000000009E-3</v>
      </c>
    </row>
    <row r="380" spans="1:8" x14ac:dyDescent="0.25">
      <c r="A380" s="70" t="s">
        <v>30</v>
      </c>
      <c r="B380" s="70">
        <v>96</v>
      </c>
      <c r="C380" s="70" t="s">
        <v>64</v>
      </c>
      <c r="D380" s="70">
        <v>52</v>
      </c>
      <c r="E380" s="70">
        <v>15</v>
      </c>
      <c r="F380" s="70" t="s">
        <v>74</v>
      </c>
      <c r="G380" s="70">
        <v>538</v>
      </c>
      <c r="H380" s="70">
        <f t="shared" si="5"/>
        <v>4.0007832E-3</v>
      </c>
    </row>
    <row r="381" spans="1:8" x14ac:dyDescent="0.25">
      <c r="A381" s="70" t="s">
        <v>30</v>
      </c>
      <c r="B381" s="70">
        <v>96</v>
      </c>
      <c r="C381" s="70" t="s">
        <v>63</v>
      </c>
      <c r="D381" s="70">
        <v>52</v>
      </c>
      <c r="E381" s="70">
        <v>150</v>
      </c>
      <c r="F381" s="70" t="s">
        <v>74</v>
      </c>
      <c r="G381" s="70">
        <v>538</v>
      </c>
      <c r="H381" s="70">
        <f t="shared" si="5"/>
        <v>4.0007832E-3</v>
      </c>
    </row>
    <row r="382" spans="1:8" x14ac:dyDescent="0.25">
      <c r="A382" s="70" t="s">
        <v>30</v>
      </c>
      <c r="B382" s="70">
        <v>96</v>
      </c>
      <c r="C382" s="70" t="s">
        <v>71</v>
      </c>
      <c r="D382" s="70">
        <v>11</v>
      </c>
      <c r="E382" s="70">
        <v>15</v>
      </c>
      <c r="F382" s="70" t="s">
        <v>92</v>
      </c>
      <c r="G382" s="70">
        <v>661</v>
      </c>
      <c r="H382" s="70">
        <f t="shared" si="5"/>
        <v>4.9154604000000001E-3</v>
      </c>
    </row>
    <row r="383" spans="1:8" x14ac:dyDescent="0.25">
      <c r="A383" s="70" t="s">
        <v>30</v>
      </c>
      <c r="B383" s="70">
        <v>96</v>
      </c>
      <c r="C383" s="70" t="s">
        <v>70</v>
      </c>
      <c r="D383" s="70">
        <v>11</v>
      </c>
      <c r="E383" s="70">
        <v>150</v>
      </c>
      <c r="F383" s="70" t="s">
        <v>92</v>
      </c>
      <c r="G383" s="70">
        <v>834</v>
      </c>
      <c r="H383" s="70">
        <f t="shared" si="5"/>
        <v>6.2019575999999995E-3</v>
      </c>
    </row>
    <row r="384" spans="1:8" x14ac:dyDescent="0.25">
      <c r="A384" s="70" t="s">
        <v>30</v>
      </c>
      <c r="B384" s="70">
        <v>96</v>
      </c>
      <c r="C384" s="70" t="s">
        <v>66</v>
      </c>
      <c r="D384" s="70">
        <v>13</v>
      </c>
      <c r="E384" s="70">
        <v>15</v>
      </c>
      <c r="F384" s="70" t="s">
        <v>92</v>
      </c>
      <c r="G384" s="70">
        <v>667</v>
      </c>
      <c r="H384" s="70">
        <f t="shared" si="5"/>
        <v>4.9600788E-3</v>
      </c>
    </row>
    <row r="385" spans="1:8" x14ac:dyDescent="0.25">
      <c r="A385" s="70" t="s">
        <v>30</v>
      </c>
      <c r="B385" s="70">
        <v>96</v>
      </c>
      <c r="C385" s="70" t="s">
        <v>65</v>
      </c>
      <c r="D385" s="70">
        <v>13</v>
      </c>
      <c r="E385" s="70">
        <v>150</v>
      </c>
      <c r="F385" s="70" t="s">
        <v>92</v>
      </c>
      <c r="G385" s="70">
        <v>1202</v>
      </c>
      <c r="H385" s="70">
        <f t="shared" si="5"/>
        <v>8.9385528000000009E-3</v>
      </c>
    </row>
    <row r="386" spans="1:8" x14ac:dyDescent="0.25">
      <c r="A386" s="70" t="s">
        <v>30</v>
      </c>
      <c r="B386" s="70">
        <v>96</v>
      </c>
      <c r="C386" s="70" t="s">
        <v>7</v>
      </c>
      <c r="D386" s="70">
        <v>26</v>
      </c>
      <c r="E386" s="70">
        <v>15</v>
      </c>
      <c r="F386" s="70" t="s">
        <v>92</v>
      </c>
      <c r="G386" s="70">
        <v>628</v>
      </c>
      <c r="H386" s="70">
        <f t="shared" ref="H386:H449" si="6">0.6197*G386*12*(10^-6)</f>
        <v>4.6700591999999999E-3</v>
      </c>
    </row>
    <row r="387" spans="1:8" x14ac:dyDescent="0.25">
      <c r="A387" s="70" t="s">
        <v>30</v>
      </c>
      <c r="B387" s="70">
        <v>96</v>
      </c>
      <c r="C387" s="70" t="s">
        <v>69</v>
      </c>
      <c r="D387" s="70">
        <v>26</v>
      </c>
      <c r="E387" s="70">
        <v>150</v>
      </c>
      <c r="F387" s="70" t="s">
        <v>92</v>
      </c>
      <c r="G387" s="70">
        <v>608</v>
      </c>
      <c r="H387" s="70">
        <f t="shared" si="6"/>
        <v>4.5213312E-3</v>
      </c>
    </row>
    <row r="388" spans="1:8" x14ac:dyDescent="0.25">
      <c r="A388" s="70" t="s">
        <v>30</v>
      </c>
      <c r="B388" s="70">
        <v>96</v>
      </c>
      <c r="C388" s="70" t="s">
        <v>68</v>
      </c>
      <c r="D388" s="70">
        <v>34</v>
      </c>
      <c r="E388" s="70">
        <v>15</v>
      </c>
      <c r="F388" s="70" t="s">
        <v>92</v>
      </c>
      <c r="G388" s="70">
        <v>574</v>
      </c>
      <c r="H388" s="70">
        <f t="shared" si="6"/>
        <v>4.2684935999999993E-3</v>
      </c>
    </row>
    <row r="389" spans="1:8" x14ac:dyDescent="0.25">
      <c r="A389" s="70" t="s">
        <v>30</v>
      </c>
      <c r="B389" s="70">
        <v>96</v>
      </c>
      <c r="C389" s="70" t="s">
        <v>67</v>
      </c>
      <c r="D389" s="70">
        <v>34</v>
      </c>
      <c r="E389" s="70">
        <v>150</v>
      </c>
      <c r="F389" s="70" t="s">
        <v>92</v>
      </c>
      <c r="G389" s="70">
        <v>592</v>
      </c>
      <c r="H389" s="70">
        <f t="shared" si="6"/>
        <v>4.4023488000000006E-3</v>
      </c>
    </row>
    <row r="390" spans="1:8" x14ac:dyDescent="0.25">
      <c r="A390" s="70" t="s">
        <v>30</v>
      </c>
      <c r="B390" s="70">
        <v>96</v>
      </c>
      <c r="C390" s="70" t="s">
        <v>64</v>
      </c>
      <c r="D390" s="70">
        <v>52</v>
      </c>
      <c r="E390" s="70">
        <v>15</v>
      </c>
      <c r="F390" s="70" t="s">
        <v>92</v>
      </c>
      <c r="G390" s="70">
        <v>698</v>
      </c>
      <c r="H390" s="70">
        <f t="shared" si="6"/>
        <v>5.1906071999999999E-3</v>
      </c>
    </row>
    <row r="391" spans="1:8" x14ac:dyDescent="0.25">
      <c r="A391" s="70" t="s">
        <v>30</v>
      </c>
      <c r="B391" s="70">
        <v>96</v>
      </c>
      <c r="C391" s="70" t="s">
        <v>63</v>
      </c>
      <c r="D391" s="70">
        <v>52</v>
      </c>
      <c r="E391" s="70">
        <v>150</v>
      </c>
      <c r="F391" s="70" t="s">
        <v>92</v>
      </c>
      <c r="G391" s="70">
        <v>966</v>
      </c>
      <c r="H391" s="70">
        <f t="shared" si="6"/>
        <v>7.1835624000000002E-3</v>
      </c>
    </row>
    <row r="392" spans="1:8" x14ac:dyDescent="0.25">
      <c r="A392" s="70" t="s">
        <v>30</v>
      </c>
      <c r="B392" s="70">
        <v>96</v>
      </c>
      <c r="C392" s="70" t="s">
        <v>71</v>
      </c>
      <c r="D392" s="70">
        <v>11</v>
      </c>
      <c r="E392" s="70">
        <v>15</v>
      </c>
      <c r="F392" s="70" t="s">
        <v>10</v>
      </c>
      <c r="G392" s="70">
        <v>821</v>
      </c>
      <c r="H392" s="70">
        <f t="shared" si="6"/>
        <v>6.1052844E-3</v>
      </c>
    </row>
    <row r="393" spans="1:8" x14ac:dyDescent="0.25">
      <c r="A393" s="70" t="s">
        <v>30</v>
      </c>
      <c r="B393" s="70">
        <v>96</v>
      </c>
      <c r="C393" s="70" t="s">
        <v>70</v>
      </c>
      <c r="D393" s="70">
        <v>11</v>
      </c>
      <c r="E393" s="70">
        <v>150</v>
      </c>
      <c r="F393" s="70" t="s">
        <v>10</v>
      </c>
      <c r="G393" s="70">
        <v>1945</v>
      </c>
      <c r="H393" s="70">
        <f t="shared" si="6"/>
        <v>1.4463798000000002E-2</v>
      </c>
    </row>
    <row r="394" spans="1:8" x14ac:dyDescent="0.25">
      <c r="A394" s="70" t="s">
        <v>30</v>
      </c>
      <c r="B394" s="70">
        <v>96</v>
      </c>
      <c r="C394" s="70" t="s">
        <v>66</v>
      </c>
      <c r="D394" s="70">
        <v>13</v>
      </c>
      <c r="E394" s="70">
        <v>15</v>
      </c>
      <c r="F394" s="70" t="s">
        <v>10</v>
      </c>
      <c r="G394" s="70">
        <v>1409</v>
      </c>
      <c r="H394" s="70">
        <f t="shared" si="6"/>
        <v>1.0477887600000001E-2</v>
      </c>
    </row>
    <row r="395" spans="1:8" x14ac:dyDescent="0.25">
      <c r="A395" s="70" t="s">
        <v>30</v>
      </c>
      <c r="B395" s="70">
        <v>96</v>
      </c>
      <c r="C395" s="70" t="s">
        <v>65</v>
      </c>
      <c r="D395" s="70">
        <v>13</v>
      </c>
      <c r="E395" s="70">
        <v>150</v>
      </c>
      <c r="F395" s="70" t="s">
        <v>10</v>
      </c>
      <c r="G395" s="70">
        <v>1575</v>
      </c>
      <c r="H395" s="70">
        <f t="shared" si="6"/>
        <v>1.171233E-2</v>
      </c>
    </row>
    <row r="396" spans="1:8" x14ac:dyDescent="0.25">
      <c r="A396" s="70" t="s">
        <v>30</v>
      </c>
      <c r="B396" s="70">
        <v>96</v>
      </c>
      <c r="C396" s="70" t="s">
        <v>7</v>
      </c>
      <c r="D396" s="70">
        <v>26</v>
      </c>
      <c r="E396" s="70">
        <v>15</v>
      </c>
      <c r="F396" s="70" t="s">
        <v>10</v>
      </c>
      <c r="G396" s="70">
        <v>2081</v>
      </c>
      <c r="H396" s="70">
        <f t="shared" si="6"/>
        <v>1.5475148400000001E-2</v>
      </c>
    </row>
    <row r="397" spans="1:8" x14ac:dyDescent="0.25">
      <c r="A397" s="70" t="s">
        <v>30</v>
      </c>
      <c r="B397" s="70">
        <v>96</v>
      </c>
      <c r="C397" s="70" t="s">
        <v>69</v>
      </c>
      <c r="D397" s="70">
        <v>26</v>
      </c>
      <c r="E397" s="70">
        <v>150</v>
      </c>
      <c r="F397" s="70" t="s">
        <v>10</v>
      </c>
      <c r="G397" s="70">
        <v>2090</v>
      </c>
      <c r="H397" s="70">
        <f t="shared" si="6"/>
        <v>1.5542076E-2</v>
      </c>
    </row>
    <row r="398" spans="1:8" x14ac:dyDescent="0.25">
      <c r="A398" s="70" t="s">
        <v>30</v>
      </c>
      <c r="B398" s="70">
        <v>96</v>
      </c>
      <c r="C398" s="70" t="s">
        <v>68</v>
      </c>
      <c r="D398" s="70">
        <v>34</v>
      </c>
      <c r="E398" s="70">
        <v>15</v>
      </c>
      <c r="F398" s="70" t="s">
        <v>10</v>
      </c>
      <c r="G398" s="70">
        <v>1135</v>
      </c>
      <c r="H398" s="70">
        <f t="shared" si="6"/>
        <v>8.4403139999999991E-3</v>
      </c>
    </row>
    <row r="399" spans="1:8" x14ac:dyDescent="0.25">
      <c r="A399" s="70" t="s">
        <v>30</v>
      </c>
      <c r="B399" s="70">
        <v>96</v>
      </c>
      <c r="C399" s="70" t="s">
        <v>67</v>
      </c>
      <c r="D399" s="70">
        <v>34</v>
      </c>
      <c r="E399" s="70">
        <v>150</v>
      </c>
      <c r="F399" s="70" t="s">
        <v>10</v>
      </c>
      <c r="G399" s="70">
        <v>1950</v>
      </c>
      <c r="H399" s="70">
        <f t="shared" si="6"/>
        <v>1.4500979999999998E-2</v>
      </c>
    </row>
    <row r="400" spans="1:8" x14ac:dyDescent="0.25">
      <c r="A400" s="70" t="s">
        <v>30</v>
      </c>
      <c r="B400" s="70">
        <v>96</v>
      </c>
      <c r="C400" s="70" t="s">
        <v>64</v>
      </c>
      <c r="D400" s="70">
        <v>52</v>
      </c>
      <c r="E400" s="70">
        <v>15</v>
      </c>
      <c r="F400" s="70" t="s">
        <v>10</v>
      </c>
      <c r="G400" s="70">
        <v>1840</v>
      </c>
      <c r="H400" s="70">
        <f t="shared" si="6"/>
        <v>1.3682975999999999E-2</v>
      </c>
    </row>
    <row r="401" spans="1:8" x14ac:dyDescent="0.25">
      <c r="A401" s="70" t="s">
        <v>30</v>
      </c>
      <c r="B401" s="70">
        <v>96</v>
      </c>
      <c r="C401" s="70" t="s">
        <v>63</v>
      </c>
      <c r="D401" s="70">
        <v>52</v>
      </c>
      <c r="E401" s="70">
        <v>150</v>
      </c>
      <c r="F401" s="70" t="s">
        <v>10</v>
      </c>
      <c r="G401" s="70">
        <v>2435</v>
      </c>
      <c r="H401" s="70">
        <f t="shared" si="6"/>
        <v>1.8107634000000001E-2</v>
      </c>
    </row>
    <row r="402" spans="1:8" x14ac:dyDescent="0.25">
      <c r="A402" s="70" t="s">
        <v>31</v>
      </c>
      <c r="B402" s="70">
        <v>120</v>
      </c>
      <c r="C402" s="70" t="s">
        <v>71</v>
      </c>
      <c r="D402" s="70">
        <v>11</v>
      </c>
      <c r="E402" s="70">
        <v>15</v>
      </c>
      <c r="F402" s="70" t="s">
        <v>72</v>
      </c>
      <c r="G402" s="70">
        <v>619</v>
      </c>
      <c r="H402" s="70">
        <f t="shared" si="6"/>
        <v>4.6031316000000001E-3</v>
      </c>
    </row>
    <row r="403" spans="1:8" x14ac:dyDescent="0.25">
      <c r="A403" s="70" t="s">
        <v>31</v>
      </c>
      <c r="B403" s="70">
        <v>120</v>
      </c>
      <c r="C403" s="70" t="s">
        <v>70</v>
      </c>
      <c r="D403" s="70">
        <v>11</v>
      </c>
      <c r="E403" s="70">
        <v>150</v>
      </c>
      <c r="F403" s="70" t="s">
        <v>72</v>
      </c>
      <c r="G403" s="70">
        <v>1005</v>
      </c>
      <c r="H403" s="70">
        <f t="shared" si="6"/>
        <v>7.4735820000000003E-3</v>
      </c>
    </row>
    <row r="404" spans="1:8" x14ac:dyDescent="0.25">
      <c r="A404" s="70" t="s">
        <v>31</v>
      </c>
      <c r="B404" s="70">
        <v>120</v>
      </c>
      <c r="C404" s="70" t="s">
        <v>66</v>
      </c>
      <c r="D404" s="70">
        <v>13</v>
      </c>
      <c r="E404" s="70">
        <v>15</v>
      </c>
      <c r="F404" s="70" t="s">
        <v>72</v>
      </c>
      <c r="G404" s="70">
        <v>680</v>
      </c>
      <c r="H404" s="70">
        <f t="shared" si="6"/>
        <v>5.0567520000000003E-3</v>
      </c>
    </row>
    <row r="405" spans="1:8" x14ac:dyDescent="0.25">
      <c r="A405" s="70" t="s">
        <v>31</v>
      </c>
      <c r="B405" s="70">
        <v>120</v>
      </c>
      <c r="C405" s="70" t="s">
        <v>65</v>
      </c>
      <c r="D405" s="70">
        <v>13</v>
      </c>
      <c r="E405" s="70">
        <v>150</v>
      </c>
      <c r="F405" s="70" t="s">
        <v>72</v>
      </c>
      <c r="G405" s="70">
        <v>1022</v>
      </c>
      <c r="H405" s="70">
        <f t="shared" si="6"/>
        <v>7.6000007999999994E-3</v>
      </c>
    </row>
    <row r="406" spans="1:8" x14ac:dyDescent="0.25">
      <c r="A406" s="70" t="s">
        <v>31</v>
      </c>
      <c r="B406" s="70">
        <v>120</v>
      </c>
      <c r="C406" s="70" t="s">
        <v>7</v>
      </c>
      <c r="D406" s="70">
        <v>26</v>
      </c>
      <c r="E406" s="70">
        <v>15</v>
      </c>
      <c r="F406" s="70" t="s">
        <v>72</v>
      </c>
      <c r="G406" s="70">
        <v>672</v>
      </c>
      <c r="H406" s="70">
        <f t="shared" si="6"/>
        <v>4.9972608000000002E-3</v>
      </c>
    </row>
    <row r="407" spans="1:8" x14ac:dyDescent="0.25">
      <c r="A407" s="70" t="s">
        <v>31</v>
      </c>
      <c r="B407" s="70">
        <v>120</v>
      </c>
      <c r="C407" s="70" t="s">
        <v>69</v>
      </c>
      <c r="D407" s="70">
        <v>26</v>
      </c>
      <c r="E407" s="70">
        <v>150</v>
      </c>
      <c r="F407" s="70" t="s">
        <v>72</v>
      </c>
      <c r="G407" s="70">
        <v>660</v>
      </c>
      <c r="H407" s="70">
        <f t="shared" si="6"/>
        <v>4.9080240000000004E-3</v>
      </c>
    </row>
    <row r="408" spans="1:8" x14ac:dyDescent="0.25">
      <c r="A408" s="70" t="s">
        <v>31</v>
      </c>
      <c r="B408" s="70">
        <v>120</v>
      </c>
      <c r="C408" s="70" t="s">
        <v>68</v>
      </c>
      <c r="D408" s="70">
        <v>34</v>
      </c>
      <c r="E408" s="70">
        <v>15</v>
      </c>
      <c r="F408" s="70" t="s">
        <v>72</v>
      </c>
      <c r="G408" s="70">
        <v>656</v>
      </c>
      <c r="H408" s="70">
        <f t="shared" si="6"/>
        <v>4.8782783999999999E-3</v>
      </c>
    </row>
    <row r="409" spans="1:8" x14ac:dyDescent="0.25">
      <c r="A409" s="70" t="s">
        <v>31</v>
      </c>
      <c r="B409" s="70">
        <v>120</v>
      </c>
      <c r="C409" s="70" t="s">
        <v>67</v>
      </c>
      <c r="D409" s="70">
        <v>34</v>
      </c>
      <c r="E409" s="70">
        <v>150</v>
      </c>
      <c r="F409" s="70" t="s">
        <v>72</v>
      </c>
      <c r="G409" s="70">
        <v>761</v>
      </c>
      <c r="H409" s="70">
        <f t="shared" si="6"/>
        <v>5.6591004000000004E-3</v>
      </c>
    </row>
    <row r="410" spans="1:8" x14ac:dyDescent="0.25">
      <c r="A410" s="70" t="s">
        <v>31</v>
      </c>
      <c r="B410" s="70">
        <v>120</v>
      </c>
      <c r="C410" s="70" t="s">
        <v>64</v>
      </c>
      <c r="D410" s="70">
        <v>52</v>
      </c>
      <c r="E410" s="70">
        <v>15</v>
      </c>
      <c r="F410" s="70" t="s">
        <v>72</v>
      </c>
      <c r="G410" s="70">
        <v>654</v>
      </c>
      <c r="H410" s="70">
        <f t="shared" si="6"/>
        <v>4.8634055999999997E-3</v>
      </c>
    </row>
    <row r="411" spans="1:8" x14ac:dyDescent="0.25">
      <c r="A411" s="70" t="s">
        <v>31</v>
      </c>
      <c r="B411" s="70">
        <v>120</v>
      </c>
      <c r="C411" s="70" t="s">
        <v>63</v>
      </c>
      <c r="D411" s="70">
        <v>52</v>
      </c>
      <c r="E411" s="70">
        <v>150</v>
      </c>
      <c r="F411" s="70" t="s">
        <v>72</v>
      </c>
      <c r="G411" s="70">
        <v>916</v>
      </c>
      <c r="H411" s="70">
        <f t="shared" si="6"/>
        <v>6.811742400000001E-3</v>
      </c>
    </row>
    <row r="412" spans="1:8" x14ac:dyDescent="0.25">
      <c r="A412" s="70" t="s">
        <v>31</v>
      </c>
      <c r="B412" s="70">
        <v>120</v>
      </c>
      <c r="C412" s="70" t="s">
        <v>71</v>
      </c>
      <c r="D412" s="70">
        <v>11</v>
      </c>
      <c r="E412" s="70">
        <v>15</v>
      </c>
      <c r="F412" s="70" t="s">
        <v>74</v>
      </c>
      <c r="G412" s="70">
        <v>557</v>
      </c>
      <c r="H412" s="70">
        <f t="shared" si="6"/>
        <v>4.1420748000000002E-3</v>
      </c>
    </row>
    <row r="413" spans="1:8" x14ac:dyDescent="0.25">
      <c r="A413" s="70" t="s">
        <v>31</v>
      </c>
      <c r="B413" s="70">
        <v>120</v>
      </c>
      <c r="C413" s="70" t="s">
        <v>70</v>
      </c>
      <c r="D413" s="70">
        <v>11</v>
      </c>
      <c r="E413" s="70">
        <v>150</v>
      </c>
      <c r="F413" s="70" t="s">
        <v>74</v>
      </c>
      <c r="G413" s="70">
        <v>558</v>
      </c>
      <c r="H413" s="70">
        <f t="shared" si="6"/>
        <v>4.1495111999999999E-3</v>
      </c>
    </row>
    <row r="414" spans="1:8" x14ac:dyDescent="0.25">
      <c r="A414" s="70" t="s">
        <v>31</v>
      </c>
      <c r="B414" s="70">
        <v>120</v>
      </c>
      <c r="C414" s="70" t="s">
        <v>66</v>
      </c>
      <c r="D414" s="70">
        <v>13</v>
      </c>
      <c r="E414" s="70">
        <v>15</v>
      </c>
      <c r="F414" s="70" t="s">
        <v>74</v>
      </c>
      <c r="G414" s="70">
        <v>506</v>
      </c>
      <c r="H414" s="70">
        <f t="shared" si="6"/>
        <v>3.7628183999999999E-3</v>
      </c>
    </row>
    <row r="415" spans="1:8" x14ac:dyDescent="0.25">
      <c r="A415" s="70" t="s">
        <v>31</v>
      </c>
      <c r="B415" s="70">
        <v>120</v>
      </c>
      <c r="C415" s="70" t="s">
        <v>65</v>
      </c>
      <c r="D415" s="70">
        <v>13</v>
      </c>
      <c r="E415" s="70">
        <v>150</v>
      </c>
      <c r="F415" s="70" t="s">
        <v>74</v>
      </c>
      <c r="G415" s="70">
        <v>552</v>
      </c>
      <c r="H415" s="70">
        <f t="shared" si="6"/>
        <v>4.1048928E-3</v>
      </c>
    </row>
    <row r="416" spans="1:8" x14ac:dyDescent="0.25">
      <c r="A416" s="70" t="s">
        <v>31</v>
      </c>
      <c r="B416" s="70">
        <v>120</v>
      </c>
      <c r="C416" s="70" t="s">
        <v>7</v>
      </c>
      <c r="D416" s="70">
        <v>26</v>
      </c>
      <c r="E416" s="70">
        <v>15</v>
      </c>
      <c r="F416" s="70" t="s">
        <v>74</v>
      </c>
      <c r="G416" s="70">
        <v>574</v>
      </c>
      <c r="H416" s="70">
        <f t="shared" si="6"/>
        <v>4.2684935999999993E-3</v>
      </c>
    </row>
    <row r="417" spans="1:8" x14ac:dyDescent="0.25">
      <c r="A417" s="70" t="s">
        <v>31</v>
      </c>
      <c r="B417" s="70">
        <v>120</v>
      </c>
      <c r="C417" s="70" t="s">
        <v>69</v>
      </c>
      <c r="D417" s="70">
        <v>26</v>
      </c>
      <c r="E417" s="70">
        <v>150</v>
      </c>
      <c r="F417" s="70" t="s">
        <v>74</v>
      </c>
      <c r="G417" s="70">
        <v>616</v>
      </c>
      <c r="H417" s="70">
        <f t="shared" si="6"/>
        <v>4.5808224000000002E-3</v>
      </c>
    </row>
    <row r="418" spans="1:8" x14ac:dyDescent="0.25">
      <c r="A418" s="70" t="s">
        <v>31</v>
      </c>
      <c r="B418" s="70">
        <v>120</v>
      </c>
      <c r="C418" s="70" t="s">
        <v>68</v>
      </c>
      <c r="D418" s="70">
        <v>34</v>
      </c>
      <c r="E418" s="70">
        <v>15</v>
      </c>
      <c r="F418" s="70" t="s">
        <v>74</v>
      </c>
      <c r="G418" s="70">
        <v>518</v>
      </c>
      <c r="H418" s="70">
        <f t="shared" si="6"/>
        <v>3.8520552000000006E-3</v>
      </c>
    </row>
    <row r="419" spans="1:8" x14ac:dyDescent="0.25">
      <c r="A419" s="70" t="s">
        <v>31</v>
      </c>
      <c r="B419" s="70">
        <v>120</v>
      </c>
      <c r="C419" s="70" t="s">
        <v>67</v>
      </c>
      <c r="D419" s="70">
        <v>34</v>
      </c>
      <c r="E419" s="70">
        <v>150</v>
      </c>
      <c r="F419" s="70" t="s">
        <v>74</v>
      </c>
      <c r="G419" s="70">
        <v>564</v>
      </c>
      <c r="H419" s="70">
        <f t="shared" si="6"/>
        <v>4.1941295999999998E-3</v>
      </c>
    </row>
    <row r="420" spans="1:8" x14ac:dyDescent="0.25">
      <c r="A420" s="70" t="s">
        <v>31</v>
      </c>
      <c r="B420" s="70">
        <v>120</v>
      </c>
      <c r="C420" s="70" t="s">
        <v>64</v>
      </c>
      <c r="D420" s="70">
        <v>52</v>
      </c>
      <c r="E420" s="70">
        <v>15</v>
      </c>
      <c r="F420" s="70" t="s">
        <v>74</v>
      </c>
      <c r="G420" s="70">
        <v>544</v>
      </c>
      <c r="H420" s="70">
        <f t="shared" si="6"/>
        <v>4.0454015999999999E-3</v>
      </c>
    </row>
    <row r="421" spans="1:8" x14ac:dyDescent="0.25">
      <c r="A421" s="70" t="s">
        <v>31</v>
      </c>
      <c r="B421" s="70">
        <v>120</v>
      </c>
      <c r="C421" s="70" t="s">
        <v>63</v>
      </c>
      <c r="D421" s="70">
        <v>52</v>
      </c>
      <c r="E421" s="70">
        <v>150</v>
      </c>
      <c r="F421" s="70" t="s">
        <v>74</v>
      </c>
      <c r="G421" s="70">
        <v>534</v>
      </c>
      <c r="H421" s="70">
        <f t="shared" si="6"/>
        <v>3.9710375999999995E-3</v>
      </c>
    </row>
    <row r="422" spans="1:8" x14ac:dyDescent="0.25">
      <c r="A422" s="70" t="s">
        <v>31</v>
      </c>
      <c r="B422" s="70">
        <v>120</v>
      </c>
      <c r="C422" s="70" t="s">
        <v>71</v>
      </c>
      <c r="D422" s="70">
        <v>11</v>
      </c>
      <c r="E422" s="70">
        <v>15</v>
      </c>
      <c r="F422" s="70" t="s">
        <v>92</v>
      </c>
      <c r="G422" s="70">
        <v>630</v>
      </c>
      <c r="H422" s="70">
        <f t="shared" si="6"/>
        <v>4.6849319999999993E-3</v>
      </c>
    </row>
    <row r="423" spans="1:8" x14ac:dyDescent="0.25">
      <c r="A423" s="70" t="s">
        <v>31</v>
      </c>
      <c r="B423" s="70">
        <v>120</v>
      </c>
      <c r="C423" s="70" t="s">
        <v>70</v>
      </c>
      <c r="D423" s="70">
        <v>11</v>
      </c>
      <c r="E423" s="70">
        <v>150</v>
      </c>
      <c r="F423" s="70" t="s">
        <v>92</v>
      </c>
      <c r="G423" s="70">
        <v>925</v>
      </c>
      <c r="H423" s="70">
        <f t="shared" si="6"/>
        <v>6.8786700000000008E-3</v>
      </c>
    </row>
    <row r="424" spans="1:8" x14ac:dyDescent="0.25">
      <c r="A424" s="70" t="s">
        <v>31</v>
      </c>
      <c r="B424" s="70">
        <v>120</v>
      </c>
      <c r="C424" s="70" t="s">
        <v>66</v>
      </c>
      <c r="D424" s="70">
        <v>13</v>
      </c>
      <c r="E424" s="70">
        <v>15</v>
      </c>
      <c r="F424" s="70" t="s">
        <v>92</v>
      </c>
      <c r="G424" s="70">
        <v>641</v>
      </c>
      <c r="H424" s="70">
        <f t="shared" si="6"/>
        <v>4.7667324000000002E-3</v>
      </c>
    </row>
    <row r="425" spans="1:8" x14ac:dyDescent="0.25">
      <c r="A425" s="70" t="s">
        <v>31</v>
      </c>
      <c r="B425" s="70">
        <v>120</v>
      </c>
      <c r="C425" s="70" t="s">
        <v>65</v>
      </c>
      <c r="D425" s="70">
        <v>13</v>
      </c>
      <c r="E425" s="70">
        <v>150</v>
      </c>
      <c r="F425" s="70" t="s">
        <v>92</v>
      </c>
      <c r="G425" s="70">
        <v>1100</v>
      </c>
      <c r="H425" s="70">
        <f t="shared" si="6"/>
        <v>8.1800400000000013E-3</v>
      </c>
    </row>
    <row r="426" spans="1:8" x14ac:dyDescent="0.25">
      <c r="A426" s="70" t="s">
        <v>31</v>
      </c>
      <c r="B426" s="70">
        <v>120</v>
      </c>
      <c r="C426" s="70" t="s">
        <v>7</v>
      </c>
      <c r="D426" s="70">
        <v>26</v>
      </c>
      <c r="E426" s="70">
        <v>15</v>
      </c>
      <c r="F426" s="70" t="s">
        <v>92</v>
      </c>
      <c r="G426" s="70">
        <v>613</v>
      </c>
      <c r="H426" s="70">
        <f t="shared" si="6"/>
        <v>4.5585132000000002E-3</v>
      </c>
    </row>
    <row r="427" spans="1:8" x14ac:dyDescent="0.25">
      <c r="A427" s="70" t="s">
        <v>31</v>
      </c>
      <c r="B427" s="70">
        <v>120</v>
      </c>
      <c r="C427" s="70" t="s">
        <v>69</v>
      </c>
      <c r="D427" s="70">
        <v>26</v>
      </c>
      <c r="E427" s="70">
        <v>150</v>
      </c>
      <c r="F427" s="70" t="s">
        <v>92</v>
      </c>
      <c r="G427" s="70">
        <v>617</v>
      </c>
      <c r="H427" s="70">
        <f t="shared" si="6"/>
        <v>4.5882588000000007E-3</v>
      </c>
    </row>
    <row r="428" spans="1:8" x14ac:dyDescent="0.25">
      <c r="A428" s="70" t="s">
        <v>31</v>
      </c>
      <c r="B428" s="70">
        <v>120</v>
      </c>
      <c r="C428" s="70" t="s">
        <v>68</v>
      </c>
      <c r="D428" s="70">
        <v>34</v>
      </c>
      <c r="E428" s="70">
        <v>15</v>
      </c>
      <c r="F428" s="70" t="s">
        <v>92</v>
      </c>
      <c r="G428" s="70">
        <v>629</v>
      </c>
      <c r="H428" s="70">
        <f t="shared" si="6"/>
        <v>4.6774955999999996E-3</v>
      </c>
    </row>
    <row r="429" spans="1:8" x14ac:dyDescent="0.25">
      <c r="A429" s="70" t="s">
        <v>31</v>
      </c>
      <c r="B429" s="70">
        <v>120</v>
      </c>
      <c r="C429" s="70" t="s">
        <v>67</v>
      </c>
      <c r="D429" s="70">
        <v>34</v>
      </c>
      <c r="E429" s="70">
        <v>150</v>
      </c>
      <c r="F429" s="70" t="s">
        <v>92</v>
      </c>
      <c r="G429" s="70">
        <v>581</v>
      </c>
      <c r="H429" s="70">
        <f t="shared" si="6"/>
        <v>4.3205483999999997E-3</v>
      </c>
    </row>
    <row r="430" spans="1:8" x14ac:dyDescent="0.25">
      <c r="A430" s="70" t="s">
        <v>31</v>
      </c>
      <c r="B430" s="70">
        <v>120</v>
      </c>
      <c r="C430" s="70" t="s">
        <v>64</v>
      </c>
      <c r="D430" s="70">
        <v>52</v>
      </c>
      <c r="E430" s="70">
        <v>15</v>
      </c>
      <c r="F430" s="70" t="s">
        <v>92</v>
      </c>
      <c r="G430" s="70">
        <v>652</v>
      </c>
      <c r="H430" s="70">
        <f t="shared" si="6"/>
        <v>4.8485327999999994E-3</v>
      </c>
    </row>
    <row r="431" spans="1:8" x14ac:dyDescent="0.25">
      <c r="A431" s="70" t="s">
        <v>31</v>
      </c>
      <c r="B431" s="70">
        <v>120</v>
      </c>
      <c r="C431" s="70" t="s">
        <v>63</v>
      </c>
      <c r="D431" s="70">
        <v>52</v>
      </c>
      <c r="E431" s="70">
        <v>150</v>
      </c>
      <c r="F431" s="70" t="s">
        <v>92</v>
      </c>
      <c r="G431" s="70">
        <v>933</v>
      </c>
      <c r="H431" s="70">
        <f t="shared" si="6"/>
        <v>6.9381612E-3</v>
      </c>
    </row>
    <row r="432" spans="1:8" x14ac:dyDescent="0.25">
      <c r="A432" s="70" t="s">
        <v>31</v>
      </c>
      <c r="B432" s="70">
        <v>120</v>
      </c>
      <c r="C432" s="70" t="s">
        <v>71</v>
      </c>
      <c r="D432" s="70">
        <v>11</v>
      </c>
      <c r="E432" s="70">
        <v>15</v>
      </c>
      <c r="F432" s="70" t="s">
        <v>10</v>
      </c>
      <c r="G432" s="70">
        <v>761</v>
      </c>
      <c r="H432" s="70">
        <f t="shared" si="6"/>
        <v>5.6591004000000004E-3</v>
      </c>
    </row>
    <row r="433" spans="1:8" x14ac:dyDescent="0.25">
      <c r="A433" s="70" t="s">
        <v>31</v>
      </c>
      <c r="B433" s="70">
        <v>120</v>
      </c>
      <c r="C433" s="70" t="s">
        <v>70</v>
      </c>
      <c r="D433" s="70">
        <v>11</v>
      </c>
      <c r="E433" s="70">
        <v>150</v>
      </c>
      <c r="F433" s="70" t="s">
        <v>10</v>
      </c>
      <c r="G433" s="70">
        <v>2158</v>
      </c>
      <c r="H433" s="70">
        <f t="shared" si="6"/>
        <v>1.6047751199999998E-2</v>
      </c>
    </row>
    <row r="434" spans="1:8" x14ac:dyDescent="0.25">
      <c r="A434" s="70" t="s">
        <v>31</v>
      </c>
      <c r="B434" s="70">
        <v>120</v>
      </c>
      <c r="C434" s="70" t="s">
        <v>66</v>
      </c>
      <c r="D434" s="70">
        <v>13</v>
      </c>
      <c r="E434" s="70">
        <v>15</v>
      </c>
      <c r="F434" s="70" t="s">
        <v>10</v>
      </c>
      <c r="G434" s="70">
        <v>1304</v>
      </c>
      <c r="H434" s="70">
        <f t="shared" si="6"/>
        <v>9.6970655999999988E-3</v>
      </c>
    </row>
    <row r="435" spans="1:8" x14ac:dyDescent="0.25">
      <c r="A435" s="70" t="s">
        <v>31</v>
      </c>
      <c r="B435" s="70">
        <v>120</v>
      </c>
      <c r="C435" s="70" t="s">
        <v>65</v>
      </c>
      <c r="D435" s="70">
        <v>13</v>
      </c>
      <c r="E435" s="70">
        <v>150</v>
      </c>
      <c r="F435" s="70" t="s">
        <v>10</v>
      </c>
      <c r="G435" s="70">
        <v>2200</v>
      </c>
      <c r="H435" s="70">
        <f t="shared" si="6"/>
        <v>1.6360080000000003E-2</v>
      </c>
    </row>
    <row r="436" spans="1:8" x14ac:dyDescent="0.25">
      <c r="A436" s="70" t="s">
        <v>31</v>
      </c>
      <c r="B436" s="70">
        <v>120</v>
      </c>
      <c r="C436" s="70" t="s">
        <v>7</v>
      </c>
      <c r="D436" s="70">
        <v>26</v>
      </c>
      <c r="E436" s="70">
        <v>15</v>
      </c>
      <c r="F436" s="70" t="s">
        <v>10</v>
      </c>
      <c r="G436" s="70">
        <v>2040</v>
      </c>
      <c r="H436" s="70">
        <f t="shared" si="6"/>
        <v>1.5170256E-2</v>
      </c>
    </row>
    <row r="437" spans="1:8" x14ac:dyDescent="0.25">
      <c r="A437" s="70" t="s">
        <v>31</v>
      </c>
      <c r="B437" s="70">
        <v>120</v>
      </c>
      <c r="C437" s="70" t="s">
        <v>69</v>
      </c>
      <c r="D437" s="70">
        <v>26</v>
      </c>
      <c r="E437" s="70">
        <v>150</v>
      </c>
      <c r="F437" s="70" t="s">
        <v>10</v>
      </c>
      <c r="G437" s="70">
        <v>2200</v>
      </c>
      <c r="H437" s="70">
        <f t="shared" si="6"/>
        <v>1.6360080000000003E-2</v>
      </c>
    </row>
    <row r="438" spans="1:8" x14ac:dyDescent="0.25">
      <c r="A438" s="70" t="s">
        <v>31</v>
      </c>
      <c r="B438" s="70">
        <v>120</v>
      </c>
      <c r="C438" s="70" t="s">
        <v>68</v>
      </c>
      <c r="D438" s="70">
        <v>34</v>
      </c>
      <c r="E438" s="70">
        <v>15</v>
      </c>
      <c r="F438" s="70" t="s">
        <v>10</v>
      </c>
      <c r="G438" s="70">
        <v>1000</v>
      </c>
      <c r="H438" s="70">
        <f t="shared" si="6"/>
        <v>7.4364000000000001E-3</v>
      </c>
    </row>
    <row r="439" spans="1:8" x14ac:dyDescent="0.25">
      <c r="A439" s="70" t="s">
        <v>31</v>
      </c>
      <c r="B439" s="70">
        <v>120</v>
      </c>
      <c r="C439" s="70" t="s">
        <v>67</v>
      </c>
      <c r="D439" s="70">
        <v>34</v>
      </c>
      <c r="E439" s="70">
        <v>150</v>
      </c>
      <c r="F439" s="70" t="s">
        <v>10</v>
      </c>
      <c r="G439" s="70">
        <v>2760</v>
      </c>
      <c r="H439" s="70">
        <f t="shared" si="6"/>
        <v>2.0524463999999999E-2</v>
      </c>
    </row>
    <row r="440" spans="1:8" x14ac:dyDescent="0.25">
      <c r="A440" s="70" t="s">
        <v>31</v>
      </c>
      <c r="B440" s="70">
        <v>120</v>
      </c>
      <c r="C440" s="70" t="s">
        <v>64</v>
      </c>
      <c r="D440" s="70">
        <v>52</v>
      </c>
      <c r="E440" s="70">
        <v>15</v>
      </c>
      <c r="F440" s="70" t="s">
        <v>10</v>
      </c>
      <c r="G440" s="70">
        <v>1699</v>
      </c>
      <c r="H440" s="70">
        <f t="shared" si="6"/>
        <v>1.26344436E-2</v>
      </c>
    </row>
    <row r="441" spans="1:8" x14ac:dyDescent="0.25">
      <c r="A441" s="70" t="s">
        <v>31</v>
      </c>
      <c r="B441" s="70">
        <v>120</v>
      </c>
      <c r="C441" s="70" t="s">
        <v>63</v>
      </c>
      <c r="D441" s="70">
        <v>52</v>
      </c>
      <c r="E441" s="70">
        <v>150</v>
      </c>
      <c r="F441" s="70" t="s">
        <v>10</v>
      </c>
      <c r="G441" s="70">
        <v>2770</v>
      </c>
      <c r="H441" s="70">
        <f t="shared" si="6"/>
        <v>2.0598828E-2</v>
      </c>
    </row>
    <row r="442" spans="1:8" x14ac:dyDescent="0.25">
      <c r="A442" s="70" t="s">
        <v>32</v>
      </c>
      <c r="B442" s="70">
        <v>144</v>
      </c>
      <c r="C442" s="70" t="s">
        <v>71</v>
      </c>
      <c r="D442" s="70">
        <v>11</v>
      </c>
      <c r="E442" s="70">
        <v>15</v>
      </c>
      <c r="F442" s="70" t="s">
        <v>72</v>
      </c>
      <c r="G442" s="70">
        <v>599</v>
      </c>
      <c r="H442" s="70">
        <f t="shared" si="6"/>
        <v>4.4544036000000002E-3</v>
      </c>
    </row>
    <row r="443" spans="1:8" x14ac:dyDescent="0.25">
      <c r="A443" s="70" t="s">
        <v>32</v>
      </c>
      <c r="B443" s="70">
        <v>144</v>
      </c>
      <c r="C443" s="70" t="s">
        <v>70</v>
      </c>
      <c r="D443" s="70">
        <v>11</v>
      </c>
      <c r="E443" s="70">
        <v>150</v>
      </c>
      <c r="F443" s="70" t="s">
        <v>72</v>
      </c>
      <c r="G443" s="70">
        <v>870</v>
      </c>
      <c r="H443" s="70">
        <f t="shared" si="6"/>
        <v>6.4696679999999996E-3</v>
      </c>
    </row>
    <row r="444" spans="1:8" x14ac:dyDescent="0.25">
      <c r="A444" s="70" t="s">
        <v>32</v>
      </c>
      <c r="B444" s="70">
        <v>144</v>
      </c>
      <c r="C444" s="70" t="s">
        <v>66</v>
      </c>
      <c r="D444" s="70">
        <v>13</v>
      </c>
      <c r="E444" s="70">
        <v>15</v>
      </c>
      <c r="F444" s="70" t="s">
        <v>72</v>
      </c>
      <c r="G444" s="70">
        <v>635</v>
      </c>
      <c r="H444" s="70">
        <f t="shared" si="6"/>
        <v>4.7221139999999995E-3</v>
      </c>
    </row>
    <row r="445" spans="1:8" x14ac:dyDescent="0.25">
      <c r="A445" s="70" t="s">
        <v>32</v>
      </c>
      <c r="B445" s="70">
        <v>144</v>
      </c>
      <c r="C445" s="70" t="s">
        <v>65</v>
      </c>
      <c r="D445" s="70">
        <v>13</v>
      </c>
      <c r="E445" s="70">
        <v>150</v>
      </c>
      <c r="F445" s="70" t="s">
        <v>72</v>
      </c>
      <c r="G445" s="70">
        <v>950</v>
      </c>
      <c r="H445" s="70">
        <f t="shared" si="6"/>
        <v>7.06458E-3</v>
      </c>
    </row>
    <row r="446" spans="1:8" x14ac:dyDescent="0.25">
      <c r="A446" s="70" t="s">
        <v>32</v>
      </c>
      <c r="B446" s="70">
        <v>144</v>
      </c>
      <c r="C446" s="70" t="s">
        <v>7</v>
      </c>
      <c r="D446" s="70">
        <v>26</v>
      </c>
      <c r="E446" s="70">
        <v>15</v>
      </c>
      <c r="F446" s="70" t="s">
        <v>72</v>
      </c>
      <c r="G446" s="70">
        <v>603</v>
      </c>
      <c r="H446" s="70">
        <f t="shared" si="6"/>
        <v>4.4841491999999998E-3</v>
      </c>
    </row>
    <row r="447" spans="1:8" x14ac:dyDescent="0.25">
      <c r="A447" s="70" t="s">
        <v>32</v>
      </c>
      <c r="B447" s="70">
        <v>144</v>
      </c>
      <c r="C447" s="70" t="s">
        <v>69</v>
      </c>
      <c r="D447" s="70">
        <v>26</v>
      </c>
      <c r="E447" s="70">
        <v>150</v>
      </c>
      <c r="F447" s="70" t="s">
        <v>72</v>
      </c>
      <c r="G447" s="70">
        <v>1687</v>
      </c>
      <c r="H447" s="70">
        <f t="shared" si="6"/>
        <v>1.25452068E-2</v>
      </c>
    </row>
    <row r="448" spans="1:8" x14ac:dyDescent="0.25">
      <c r="A448" s="70" t="s">
        <v>32</v>
      </c>
      <c r="B448" s="70">
        <v>144</v>
      </c>
      <c r="C448" s="70" t="s">
        <v>68</v>
      </c>
      <c r="D448" s="70">
        <v>34</v>
      </c>
      <c r="E448" s="70">
        <v>15</v>
      </c>
      <c r="F448" s="70" t="s">
        <v>72</v>
      </c>
      <c r="G448" s="70">
        <v>662</v>
      </c>
      <c r="H448" s="70">
        <f t="shared" si="6"/>
        <v>4.9228967999999998E-3</v>
      </c>
    </row>
    <row r="449" spans="1:8" x14ac:dyDescent="0.25">
      <c r="A449" s="70" t="s">
        <v>32</v>
      </c>
      <c r="B449" s="70">
        <v>144</v>
      </c>
      <c r="C449" s="70" t="s">
        <v>67</v>
      </c>
      <c r="D449" s="70">
        <v>34</v>
      </c>
      <c r="E449" s="70">
        <v>150</v>
      </c>
      <c r="F449" s="70" t="s">
        <v>72</v>
      </c>
      <c r="G449" s="70">
        <v>622</v>
      </c>
      <c r="H449" s="70">
        <f t="shared" si="6"/>
        <v>4.6254408E-3</v>
      </c>
    </row>
    <row r="450" spans="1:8" x14ac:dyDescent="0.25">
      <c r="A450" s="70" t="s">
        <v>32</v>
      </c>
      <c r="B450" s="70">
        <v>144</v>
      </c>
      <c r="C450" s="70" t="s">
        <v>64</v>
      </c>
      <c r="D450" s="70">
        <v>52</v>
      </c>
      <c r="E450" s="70">
        <v>15</v>
      </c>
      <c r="F450" s="70" t="s">
        <v>72</v>
      </c>
      <c r="G450" s="70">
        <v>615</v>
      </c>
      <c r="H450" s="70">
        <f t="shared" ref="H450:H513" si="7">0.6197*G450*12*(10^-6)</f>
        <v>4.5733860000000005E-3</v>
      </c>
    </row>
    <row r="451" spans="1:8" x14ac:dyDescent="0.25">
      <c r="A451" s="70" t="s">
        <v>32</v>
      </c>
      <c r="B451" s="70">
        <v>144</v>
      </c>
      <c r="C451" s="70" t="s">
        <v>63</v>
      </c>
      <c r="D451" s="70">
        <v>52</v>
      </c>
      <c r="E451" s="70">
        <v>150</v>
      </c>
      <c r="F451" s="70" t="s">
        <v>72</v>
      </c>
      <c r="G451" s="70">
        <v>803</v>
      </c>
      <c r="H451" s="70">
        <f t="shared" si="7"/>
        <v>5.9714292000000004E-3</v>
      </c>
    </row>
    <row r="452" spans="1:8" x14ac:dyDescent="0.25">
      <c r="A452" s="70" t="s">
        <v>32</v>
      </c>
      <c r="B452" s="70">
        <v>144</v>
      </c>
      <c r="C452" s="70" t="s">
        <v>71</v>
      </c>
      <c r="D452" s="70">
        <v>11</v>
      </c>
      <c r="E452" s="70">
        <v>15</v>
      </c>
      <c r="F452" s="70" t="s">
        <v>74</v>
      </c>
      <c r="G452" s="70">
        <v>609</v>
      </c>
      <c r="H452" s="70">
        <f t="shared" si="7"/>
        <v>4.5287675999999997E-3</v>
      </c>
    </row>
    <row r="453" spans="1:8" x14ac:dyDescent="0.25">
      <c r="A453" s="70" t="s">
        <v>32</v>
      </c>
      <c r="B453" s="70">
        <v>144</v>
      </c>
      <c r="C453" s="70" t="s">
        <v>70</v>
      </c>
      <c r="D453" s="70">
        <v>11</v>
      </c>
      <c r="E453" s="70">
        <v>150</v>
      </c>
      <c r="F453" s="70" t="s">
        <v>74</v>
      </c>
      <c r="G453" s="70">
        <v>735</v>
      </c>
      <c r="H453" s="70">
        <f t="shared" si="7"/>
        <v>5.4657540000000006E-3</v>
      </c>
    </row>
    <row r="454" spans="1:8" x14ac:dyDescent="0.25">
      <c r="A454" s="70" t="s">
        <v>32</v>
      </c>
      <c r="B454" s="70">
        <v>144</v>
      </c>
      <c r="C454" s="70" t="s">
        <v>66</v>
      </c>
      <c r="D454" s="70">
        <v>13</v>
      </c>
      <c r="E454" s="70">
        <v>15</v>
      </c>
      <c r="F454" s="70" t="s">
        <v>74</v>
      </c>
      <c r="G454" s="70">
        <v>519</v>
      </c>
      <c r="H454" s="70">
        <f t="shared" si="7"/>
        <v>3.8594916000000003E-3</v>
      </c>
    </row>
    <row r="455" spans="1:8" x14ac:dyDescent="0.25">
      <c r="A455" s="70" t="s">
        <v>32</v>
      </c>
      <c r="B455" s="70">
        <v>144</v>
      </c>
      <c r="C455" s="70" t="s">
        <v>65</v>
      </c>
      <c r="D455" s="70">
        <v>13</v>
      </c>
      <c r="E455" s="70">
        <v>150</v>
      </c>
      <c r="F455" s="70" t="s">
        <v>74</v>
      </c>
      <c r="G455" s="70">
        <v>553</v>
      </c>
      <c r="H455" s="70">
        <f t="shared" si="7"/>
        <v>4.1123291999999997E-3</v>
      </c>
    </row>
    <row r="456" spans="1:8" x14ac:dyDescent="0.25">
      <c r="A456" s="70" t="s">
        <v>32</v>
      </c>
      <c r="B456" s="70">
        <v>144</v>
      </c>
      <c r="C456" s="70" t="s">
        <v>7</v>
      </c>
      <c r="D456" s="70">
        <v>26</v>
      </c>
      <c r="E456" s="70">
        <v>15</v>
      </c>
      <c r="F456" s="70" t="s">
        <v>74</v>
      </c>
      <c r="G456" s="70">
        <v>634</v>
      </c>
      <c r="H456" s="70">
        <f t="shared" si="7"/>
        <v>4.7146776000000007E-3</v>
      </c>
    </row>
    <row r="457" spans="1:8" x14ac:dyDescent="0.25">
      <c r="A457" s="70" t="s">
        <v>32</v>
      </c>
      <c r="B457" s="70">
        <v>144</v>
      </c>
      <c r="C457" s="70" t="s">
        <v>69</v>
      </c>
      <c r="D457" s="70">
        <v>26</v>
      </c>
      <c r="E457" s="70">
        <v>150</v>
      </c>
      <c r="F457" s="70" t="s">
        <v>74</v>
      </c>
      <c r="G457" s="70">
        <v>631</v>
      </c>
      <c r="H457" s="70">
        <f t="shared" si="7"/>
        <v>4.6923683999999998E-3</v>
      </c>
    </row>
    <row r="458" spans="1:8" x14ac:dyDescent="0.25">
      <c r="A458" s="70" t="s">
        <v>32</v>
      </c>
      <c r="B458" s="70">
        <v>144</v>
      </c>
      <c r="C458" s="70" t="s">
        <v>68</v>
      </c>
      <c r="D458" s="70">
        <v>34</v>
      </c>
      <c r="E458" s="70">
        <v>15</v>
      </c>
      <c r="F458" s="70" t="s">
        <v>74</v>
      </c>
      <c r="G458" s="70">
        <v>560</v>
      </c>
      <c r="H458" s="70">
        <f t="shared" si="7"/>
        <v>4.1643840000000001E-3</v>
      </c>
    </row>
    <row r="459" spans="1:8" x14ac:dyDescent="0.25">
      <c r="A459" s="70" t="s">
        <v>32</v>
      </c>
      <c r="B459" s="70">
        <v>144</v>
      </c>
      <c r="C459" s="70" t="s">
        <v>67</v>
      </c>
      <c r="D459" s="70">
        <v>34</v>
      </c>
      <c r="E459" s="70">
        <v>150</v>
      </c>
      <c r="F459" s="70" t="s">
        <v>74</v>
      </c>
      <c r="G459" s="70">
        <v>593</v>
      </c>
      <c r="H459" s="70">
        <f t="shared" si="7"/>
        <v>4.4097852000000003E-3</v>
      </c>
    </row>
    <row r="460" spans="1:8" x14ac:dyDescent="0.25">
      <c r="A460" s="70" t="s">
        <v>32</v>
      </c>
      <c r="B460" s="70">
        <v>144</v>
      </c>
      <c r="C460" s="70" t="s">
        <v>64</v>
      </c>
      <c r="D460" s="70">
        <v>52</v>
      </c>
      <c r="E460" s="70">
        <v>15</v>
      </c>
      <c r="F460" s="70" t="s">
        <v>74</v>
      </c>
      <c r="G460" s="70">
        <v>533</v>
      </c>
      <c r="H460" s="70">
        <f t="shared" si="7"/>
        <v>3.9636012000000007E-3</v>
      </c>
    </row>
    <row r="461" spans="1:8" x14ac:dyDescent="0.25">
      <c r="A461" s="70" t="s">
        <v>32</v>
      </c>
      <c r="B461" s="70">
        <v>144</v>
      </c>
      <c r="C461" s="70" t="s">
        <v>63</v>
      </c>
      <c r="D461" s="70">
        <v>52</v>
      </c>
      <c r="E461" s="70">
        <v>150</v>
      </c>
      <c r="F461" s="70" t="s">
        <v>74</v>
      </c>
      <c r="G461" s="70">
        <v>575</v>
      </c>
      <c r="H461" s="70">
        <f t="shared" si="7"/>
        <v>4.2759299999999998E-3</v>
      </c>
    </row>
    <row r="462" spans="1:8" x14ac:dyDescent="0.25">
      <c r="A462" s="70" t="s">
        <v>32</v>
      </c>
      <c r="B462" s="70">
        <v>144</v>
      </c>
      <c r="C462" s="70" t="s">
        <v>71</v>
      </c>
      <c r="D462" s="70">
        <v>11</v>
      </c>
      <c r="E462" s="70">
        <v>15</v>
      </c>
      <c r="F462" s="70" t="s">
        <v>92</v>
      </c>
      <c r="G462" s="70">
        <v>620</v>
      </c>
      <c r="H462" s="70">
        <f t="shared" si="7"/>
        <v>4.6105679999999998E-3</v>
      </c>
    </row>
    <row r="463" spans="1:8" x14ac:dyDescent="0.25">
      <c r="A463" s="70" t="s">
        <v>32</v>
      </c>
      <c r="B463" s="70">
        <v>144</v>
      </c>
      <c r="C463" s="70" t="s">
        <v>70</v>
      </c>
      <c r="D463" s="70">
        <v>11</v>
      </c>
      <c r="E463" s="70">
        <v>150</v>
      </c>
      <c r="F463" s="70" t="s">
        <v>92</v>
      </c>
      <c r="G463" s="70">
        <v>1155</v>
      </c>
      <c r="H463" s="70">
        <f t="shared" si="7"/>
        <v>8.5890420000000016E-3</v>
      </c>
    </row>
    <row r="464" spans="1:8" x14ac:dyDescent="0.25">
      <c r="A464" s="70" t="s">
        <v>32</v>
      </c>
      <c r="B464" s="70">
        <v>144</v>
      </c>
      <c r="C464" s="70" t="s">
        <v>66</v>
      </c>
      <c r="D464" s="70">
        <v>13</v>
      </c>
      <c r="E464" s="70">
        <v>15</v>
      </c>
      <c r="F464" s="70" t="s">
        <v>92</v>
      </c>
      <c r="G464" s="70">
        <v>654</v>
      </c>
      <c r="H464" s="70">
        <f t="shared" si="7"/>
        <v>4.8634055999999997E-3</v>
      </c>
    </row>
    <row r="465" spans="1:8" x14ac:dyDescent="0.25">
      <c r="A465" s="70" t="s">
        <v>32</v>
      </c>
      <c r="B465" s="70">
        <v>144</v>
      </c>
      <c r="C465" s="70" t="s">
        <v>65</v>
      </c>
      <c r="D465" s="70">
        <v>13</v>
      </c>
      <c r="E465" s="70">
        <v>150</v>
      </c>
      <c r="F465" s="70" t="s">
        <v>92</v>
      </c>
      <c r="G465" s="70">
        <v>974</v>
      </c>
      <c r="H465" s="70">
        <f t="shared" si="7"/>
        <v>7.2430535999999995E-3</v>
      </c>
    </row>
    <row r="466" spans="1:8" x14ac:dyDescent="0.25">
      <c r="A466" s="70" t="s">
        <v>32</v>
      </c>
      <c r="B466" s="70">
        <v>144</v>
      </c>
      <c r="C466" s="70" t="s">
        <v>7</v>
      </c>
      <c r="D466" s="70">
        <v>26</v>
      </c>
      <c r="E466" s="70">
        <v>15</v>
      </c>
      <c r="F466" s="70" t="s">
        <v>92</v>
      </c>
      <c r="G466" s="70">
        <v>661</v>
      </c>
      <c r="H466" s="70">
        <f t="shared" si="7"/>
        <v>4.9154604000000001E-3</v>
      </c>
    </row>
    <row r="467" spans="1:8" x14ac:dyDescent="0.25">
      <c r="A467" s="70" t="s">
        <v>32</v>
      </c>
      <c r="B467" s="70">
        <v>144</v>
      </c>
      <c r="C467" s="70" t="s">
        <v>69</v>
      </c>
      <c r="D467" s="70">
        <v>26</v>
      </c>
      <c r="E467" s="70">
        <v>150</v>
      </c>
      <c r="F467" s="70" t="s">
        <v>92</v>
      </c>
      <c r="G467" s="70">
        <v>1008</v>
      </c>
      <c r="H467" s="70">
        <f t="shared" si="7"/>
        <v>7.4958911999999994E-3</v>
      </c>
    </row>
    <row r="468" spans="1:8" x14ac:dyDescent="0.25">
      <c r="A468" s="70" t="s">
        <v>32</v>
      </c>
      <c r="B468" s="70">
        <v>144</v>
      </c>
      <c r="C468" s="70" t="s">
        <v>68</v>
      </c>
      <c r="D468" s="70">
        <v>34</v>
      </c>
      <c r="E468" s="70">
        <v>15</v>
      </c>
      <c r="F468" s="70" t="s">
        <v>92</v>
      </c>
      <c r="G468" s="70">
        <v>598</v>
      </c>
      <c r="H468" s="70">
        <f t="shared" si="7"/>
        <v>4.4469671999999997E-3</v>
      </c>
    </row>
    <row r="469" spans="1:8" x14ac:dyDescent="0.25">
      <c r="A469" s="70" t="s">
        <v>32</v>
      </c>
      <c r="B469" s="70">
        <v>144</v>
      </c>
      <c r="C469" s="70" t="s">
        <v>67</v>
      </c>
      <c r="D469" s="70">
        <v>34</v>
      </c>
      <c r="E469" s="70">
        <v>150</v>
      </c>
      <c r="F469" s="70" t="s">
        <v>92</v>
      </c>
      <c r="G469" s="70">
        <v>613</v>
      </c>
      <c r="H469" s="70">
        <f t="shared" si="7"/>
        <v>4.5585132000000002E-3</v>
      </c>
    </row>
    <row r="470" spans="1:8" x14ac:dyDescent="0.25">
      <c r="A470" s="70" t="s">
        <v>32</v>
      </c>
      <c r="B470" s="70">
        <v>144</v>
      </c>
      <c r="C470" s="70" t="s">
        <v>64</v>
      </c>
      <c r="D470" s="70">
        <v>52</v>
      </c>
      <c r="E470" s="70">
        <v>15</v>
      </c>
      <c r="F470" s="70" t="s">
        <v>92</v>
      </c>
      <c r="G470" s="70">
        <v>608</v>
      </c>
      <c r="H470" s="70">
        <f t="shared" si="7"/>
        <v>4.5213312E-3</v>
      </c>
    </row>
    <row r="471" spans="1:8" x14ac:dyDescent="0.25">
      <c r="A471" s="70" t="s">
        <v>32</v>
      </c>
      <c r="B471" s="70">
        <v>144</v>
      </c>
      <c r="C471" s="70" t="s">
        <v>63</v>
      </c>
      <c r="D471" s="70">
        <v>52</v>
      </c>
      <c r="E471" s="70">
        <v>150</v>
      </c>
      <c r="F471" s="70" t="s">
        <v>92</v>
      </c>
      <c r="G471" s="70">
        <v>744</v>
      </c>
      <c r="H471" s="70">
        <f t="shared" si="7"/>
        <v>5.5326815999999996E-3</v>
      </c>
    </row>
    <row r="472" spans="1:8" x14ac:dyDescent="0.25">
      <c r="A472" s="70" t="s">
        <v>32</v>
      </c>
      <c r="B472" s="70">
        <v>144</v>
      </c>
      <c r="C472" s="70" t="s">
        <v>71</v>
      </c>
      <c r="D472" s="70">
        <v>11</v>
      </c>
      <c r="E472" s="70">
        <v>15</v>
      </c>
      <c r="F472" s="70" t="s">
        <v>10</v>
      </c>
      <c r="G472" s="70">
        <v>669</v>
      </c>
      <c r="H472" s="70">
        <f t="shared" si="7"/>
        <v>4.9749516000000002E-3</v>
      </c>
    </row>
    <row r="473" spans="1:8" x14ac:dyDescent="0.25">
      <c r="A473" s="70" t="s">
        <v>32</v>
      </c>
      <c r="B473" s="70">
        <v>144</v>
      </c>
      <c r="C473" s="70" t="s">
        <v>70</v>
      </c>
      <c r="D473" s="70">
        <v>11</v>
      </c>
      <c r="E473" s="70">
        <v>150</v>
      </c>
      <c r="F473" s="70" t="s">
        <v>10</v>
      </c>
      <c r="G473" s="70">
        <v>1963</v>
      </c>
      <c r="H473" s="70">
        <f t="shared" si="7"/>
        <v>1.45976532E-2</v>
      </c>
    </row>
    <row r="474" spans="1:8" x14ac:dyDescent="0.25">
      <c r="A474" s="70" t="s">
        <v>32</v>
      </c>
      <c r="B474" s="70">
        <v>144</v>
      </c>
      <c r="C474" s="70" t="s">
        <v>66</v>
      </c>
      <c r="D474" s="70">
        <v>13</v>
      </c>
      <c r="E474" s="70">
        <v>15</v>
      </c>
      <c r="F474" s="70" t="s">
        <v>10</v>
      </c>
      <c r="G474" s="70">
        <v>990</v>
      </c>
      <c r="H474" s="70">
        <f t="shared" si="7"/>
        <v>7.3620359999999998E-3</v>
      </c>
    </row>
    <row r="475" spans="1:8" x14ac:dyDescent="0.25">
      <c r="A475" s="70" t="s">
        <v>32</v>
      </c>
      <c r="B475" s="70">
        <v>144</v>
      </c>
      <c r="C475" s="70" t="s">
        <v>65</v>
      </c>
      <c r="D475" s="70">
        <v>13</v>
      </c>
      <c r="E475" s="70">
        <v>150</v>
      </c>
      <c r="F475" s="70" t="s">
        <v>10</v>
      </c>
      <c r="G475" s="70">
        <v>1610</v>
      </c>
      <c r="H475" s="70">
        <f t="shared" si="7"/>
        <v>1.1972604000000001E-2</v>
      </c>
    </row>
    <row r="476" spans="1:8" x14ac:dyDescent="0.25">
      <c r="A476" s="70" t="s">
        <v>32</v>
      </c>
      <c r="B476" s="70">
        <v>144</v>
      </c>
      <c r="C476" s="70" t="s">
        <v>7</v>
      </c>
      <c r="D476" s="70">
        <v>26</v>
      </c>
      <c r="E476" s="70">
        <v>15</v>
      </c>
      <c r="F476" s="70" t="s">
        <v>10</v>
      </c>
      <c r="G476" s="70">
        <v>1880</v>
      </c>
      <c r="H476" s="70">
        <f t="shared" si="7"/>
        <v>1.3980431999999999E-2</v>
      </c>
    </row>
    <row r="477" spans="1:8" x14ac:dyDescent="0.25">
      <c r="A477" s="70" t="s">
        <v>32</v>
      </c>
      <c r="B477" s="70">
        <v>144</v>
      </c>
      <c r="C477" s="70" t="s">
        <v>69</v>
      </c>
      <c r="D477" s="70">
        <v>26</v>
      </c>
      <c r="E477" s="70">
        <v>150</v>
      </c>
      <c r="F477" s="70" t="s">
        <v>10</v>
      </c>
      <c r="G477" s="70">
        <v>1960</v>
      </c>
      <c r="H477" s="70">
        <f t="shared" si="7"/>
        <v>1.4575344E-2</v>
      </c>
    </row>
    <row r="478" spans="1:8" x14ac:dyDescent="0.25">
      <c r="A478" s="70" t="s">
        <v>32</v>
      </c>
      <c r="B478" s="70">
        <v>144</v>
      </c>
      <c r="C478" s="70" t="s">
        <v>68</v>
      </c>
      <c r="D478" s="70">
        <v>34</v>
      </c>
      <c r="E478" s="70">
        <v>15</v>
      </c>
      <c r="F478" s="70" t="s">
        <v>10</v>
      </c>
      <c r="G478" s="70">
        <v>848</v>
      </c>
      <c r="H478" s="70">
        <f t="shared" si="7"/>
        <v>6.3060672000000012E-3</v>
      </c>
    </row>
    <row r="479" spans="1:8" x14ac:dyDescent="0.25">
      <c r="A479" s="70" t="s">
        <v>32</v>
      </c>
      <c r="B479" s="70">
        <v>144</v>
      </c>
      <c r="C479" s="70" t="s">
        <v>67</v>
      </c>
      <c r="D479" s="70">
        <v>34</v>
      </c>
      <c r="E479" s="70">
        <v>150</v>
      </c>
      <c r="F479" s="70" t="s">
        <v>10</v>
      </c>
      <c r="G479" s="70">
        <v>2172</v>
      </c>
      <c r="H479" s="70">
        <f t="shared" si="7"/>
        <v>1.6151860799999997E-2</v>
      </c>
    </row>
    <row r="480" spans="1:8" x14ac:dyDescent="0.25">
      <c r="A480" s="70" t="s">
        <v>32</v>
      </c>
      <c r="B480" s="70">
        <v>144</v>
      </c>
      <c r="C480" s="70" t="s">
        <v>64</v>
      </c>
      <c r="D480" s="70">
        <v>52</v>
      </c>
      <c r="E480" s="70">
        <v>15</v>
      </c>
      <c r="F480" s="70" t="s">
        <v>10</v>
      </c>
      <c r="G480" s="70">
        <v>1512</v>
      </c>
      <c r="H480" s="70">
        <f t="shared" si="7"/>
        <v>1.12438368E-2</v>
      </c>
    </row>
    <row r="481" spans="1:8" x14ac:dyDescent="0.25">
      <c r="A481" s="70" t="s">
        <v>32</v>
      </c>
      <c r="B481" s="70">
        <v>144</v>
      </c>
      <c r="C481" s="70" t="s">
        <v>63</v>
      </c>
      <c r="D481" s="70">
        <v>52</v>
      </c>
      <c r="E481" s="70">
        <v>150</v>
      </c>
      <c r="F481" s="70" t="s">
        <v>10</v>
      </c>
      <c r="G481" s="70">
        <v>2280</v>
      </c>
      <c r="H481" s="70">
        <f t="shared" si="7"/>
        <v>1.6954992000000002E-2</v>
      </c>
    </row>
    <row r="482" spans="1:8" x14ac:dyDescent="0.25">
      <c r="A482" s="70" t="s">
        <v>33</v>
      </c>
      <c r="B482" s="70">
        <v>171</v>
      </c>
      <c r="C482" s="70" t="s">
        <v>71</v>
      </c>
      <c r="D482" s="70">
        <v>11</v>
      </c>
      <c r="E482" s="70">
        <v>15</v>
      </c>
      <c r="F482" s="70" t="s">
        <v>72</v>
      </c>
      <c r="G482" s="70">
        <v>611</v>
      </c>
      <c r="H482" s="70">
        <f t="shared" si="7"/>
        <v>4.5436404E-3</v>
      </c>
    </row>
    <row r="483" spans="1:8" x14ac:dyDescent="0.25">
      <c r="A483" s="70" t="s">
        <v>33</v>
      </c>
      <c r="B483" s="70">
        <v>171</v>
      </c>
      <c r="C483" s="70" t="s">
        <v>70</v>
      </c>
      <c r="D483" s="70">
        <v>11</v>
      </c>
      <c r="E483" s="70">
        <v>150</v>
      </c>
      <c r="F483" s="70" t="s">
        <v>72</v>
      </c>
      <c r="G483" s="70">
        <v>2354</v>
      </c>
      <c r="H483" s="70">
        <f t="shared" si="7"/>
        <v>1.7505285600000003E-2</v>
      </c>
    </row>
    <row r="484" spans="1:8" x14ac:dyDescent="0.25">
      <c r="A484" s="70" t="s">
        <v>33</v>
      </c>
      <c r="B484" s="70">
        <v>171</v>
      </c>
      <c r="C484" s="70" t="s">
        <v>66</v>
      </c>
      <c r="D484" s="70">
        <v>13</v>
      </c>
      <c r="E484" s="70">
        <v>15</v>
      </c>
      <c r="F484" s="70" t="s">
        <v>72</v>
      </c>
      <c r="G484" s="70">
        <v>708</v>
      </c>
      <c r="H484" s="70">
        <f t="shared" si="7"/>
        <v>5.2649711999999994E-3</v>
      </c>
    </row>
    <row r="485" spans="1:8" x14ac:dyDescent="0.25">
      <c r="A485" s="70" t="s">
        <v>33</v>
      </c>
      <c r="B485" s="70">
        <v>171</v>
      </c>
      <c r="C485" s="70" t="s">
        <v>65</v>
      </c>
      <c r="D485" s="70">
        <v>13</v>
      </c>
      <c r="E485" s="70">
        <v>150</v>
      </c>
      <c r="F485" s="70" t="s">
        <v>72</v>
      </c>
      <c r="G485" s="70">
        <v>1014</v>
      </c>
      <c r="H485" s="70">
        <f t="shared" si="7"/>
        <v>7.5405096000000001E-3</v>
      </c>
    </row>
    <row r="486" spans="1:8" x14ac:dyDescent="0.25">
      <c r="A486" s="70" t="s">
        <v>33</v>
      </c>
      <c r="B486" s="70">
        <v>171</v>
      </c>
      <c r="C486" s="70" t="s">
        <v>7</v>
      </c>
      <c r="D486" s="70">
        <v>26</v>
      </c>
      <c r="E486" s="70">
        <v>15</v>
      </c>
      <c r="F486" s="70" t="s">
        <v>72</v>
      </c>
      <c r="G486" s="70">
        <v>634</v>
      </c>
      <c r="H486" s="70">
        <f t="shared" si="7"/>
        <v>4.7146776000000007E-3</v>
      </c>
    </row>
    <row r="487" spans="1:8" x14ac:dyDescent="0.25">
      <c r="A487" s="70" t="s">
        <v>33</v>
      </c>
      <c r="B487" s="70">
        <v>171</v>
      </c>
      <c r="C487" s="70" t="s">
        <v>69</v>
      </c>
      <c r="D487" s="70">
        <v>26</v>
      </c>
      <c r="E487" s="70">
        <v>150</v>
      </c>
      <c r="F487" s="70" t="s">
        <v>72</v>
      </c>
      <c r="G487" s="70">
        <v>659</v>
      </c>
      <c r="H487" s="70">
        <f t="shared" si="7"/>
        <v>4.9005876000000007E-3</v>
      </c>
    </row>
    <row r="488" spans="1:8" x14ac:dyDescent="0.25">
      <c r="A488" s="70" t="s">
        <v>33</v>
      </c>
      <c r="B488" s="70">
        <v>171</v>
      </c>
      <c r="C488" s="70" t="s">
        <v>68</v>
      </c>
      <c r="D488" s="70">
        <v>34</v>
      </c>
      <c r="E488" s="70">
        <v>15</v>
      </c>
      <c r="F488" s="70" t="s">
        <v>72</v>
      </c>
      <c r="G488" s="70">
        <v>667</v>
      </c>
      <c r="H488" s="70">
        <f t="shared" si="7"/>
        <v>4.9600788E-3</v>
      </c>
    </row>
    <row r="489" spans="1:8" x14ac:dyDescent="0.25">
      <c r="A489" s="70" t="s">
        <v>33</v>
      </c>
      <c r="B489" s="70">
        <v>171</v>
      </c>
      <c r="C489" s="70" t="s">
        <v>67</v>
      </c>
      <c r="D489" s="70">
        <v>34</v>
      </c>
      <c r="E489" s="70">
        <v>150</v>
      </c>
      <c r="F489" s="70" t="s">
        <v>72</v>
      </c>
      <c r="G489" s="70">
        <v>635</v>
      </c>
      <c r="H489" s="70">
        <f t="shared" si="7"/>
        <v>4.7221139999999995E-3</v>
      </c>
    </row>
    <row r="490" spans="1:8" x14ac:dyDescent="0.25">
      <c r="A490" s="70" t="s">
        <v>33</v>
      </c>
      <c r="B490" s="70">
        <v>171</v>
      </c>
      <c r="C490" s="70" t="s">
        <v>64</v>
      </c>
      <c r="D490" s="70">
        <v>52</v>
      </c>
      <c r="E490" s="70">
        <v>15</v>
      </c>
      <c r="F490" s="70" t="s">
        <v>72</v>
      </c>
      <c r="G490" s="70">
        <v>614</v>
      </c>
      <c r="H490" s="70">
        <f t="shared" si="7"/>
        <v>4.5659495999999999E-3</v>
      </c>
    </row>
    <row r="491" spans="1:8" x14ac:dyDescent="0.25">
      <c r="A491" s="70" t="s">
        <v>33</v>
      </c>
      <c r="B491" s="70">
        <v>171</v>
      </c>
      <c r="C491" s="70" t="s">
        <v>63</v>
      </c>
      <c r="D491" s="70">
        <v>52</v>
      </c>
      <c r="E491" s="70">
        <v>150</v>
      </c>
      <c r="F491" s="70" t="s">
        <v>72</v>
      </c>
      <c r="G491" s="70">
        <v>791</v>
      </c>
      <c r="H491" s="70">
        <f t="shared" si="7"/>
        <v>5.8821923999999998E-3</v>
      </c>
    </row>
    <row r="492" spans="1:8" x14ac:dyDescent="0.25">
      <c r="A492" s="70" t="s">
        <v>33</v>
      </c>
      <c r="B492" s="70">
        <v>171</v>
      </c>
      <c r="C492" s="70" t="s">
        <v>71</v>
      </c>
      <c r="D492" s="70">
        <v>11</v>
      </c>
      <c r="E492" s="70">
        <v>15</v>
      </c>
      <c r="F492" s="70" t="s">
        <v>74</v>
      </c>
      <c r="G492" s="70">
        <v>950</v>
      </c>
      <c r="H492" s="70">
        <f t="shared" si="7"/>
        <v>7.06458E-3</v>
      </c>
    </row>
    <row r="493" spans="1:8" x14ac:dyDescent="0.25">
      <c r="A493" s="70" t="s">
        <v>33</v>
      </c>
      <c r="B493" s="70">
        <v>171</v>
      </c>
      <c r="C493" s="70" t="s">
        <v>70</v>
      </c>
      <c r="D493" s="70">
        <v>11</v>
      </c>
      <c r="E493" s="70">
        <v>150</v>
      </c>
      <c r="F493" s="70" t="s">
        <v>74</v>
      </c>
      <c r="G493" s="70">
        <v>727</v>
      </c>
      <c r="H493" s="70">
        <f t="shared" si="7"/>
        <v>5.4062628000000005E-3</v>
      </c>
    </row>
    <row r="494" spans="1:8" x14ac:dyDescent="0.25">
      <c r="A494" s="70" t="s">
        <v>33</v>
      </c>
      <c r="B494" s="70">
        <v>171</v>
      </c>
      <c r="C494" s="70" t="s">
        <v>66</v>
      </c>
      <c r="D494" s="70">
        <v>13</v>
      </c>
      <c r="E494" s="70">
        <v>15</v>
      </c>
      <c r="F494" s="70" t="s">
        <v>74</v>
      </c>
      <c r="G494" s="70">
        <v>537</v>
      </c>
      <c r="H494" s="70">
        <f t="shared" si="7"/>
        <v>3.9933468000000003E-3</v>
      </c>
    </row>
    <row r="495" spans="1:8" x14ac:dyDescent="0.25">
      <c r="A495" s="70" t="s">
        <v>33</v>
      </c>
      <c r="B495" s="70">
        <v>171</v>
      </c>
      <c r="C495" s="70" t="s">
        <v>65</v>
      </c>
      <c r="D495" s="70">
        <v>13</v>
      </c>
      <c r="E495" s="70">
        <v>150</v>
      </c>
      <c r="F495" s="70" t="s">
        <v>74</v>
      </c>
      <c r="G495" s="70">
        <v>560</v>
      </c>
      <c r="H495" s="70">
        <f t="shared" si="7"/>
        <v>4.1643840000000001E-3</v>
      </c>
    </row>
    <row r="496" spans="1:8" x14ac:dyDescent="0.25">
      <c r="A496" s="70" t="s">
        <v>33</v>
      </c>
      <c r="B496" s="70">
        <v>171</v>
      </c>
      <c r="C496" s="70" t="s">
        <v>7</v>
      </c>
      <c r="D496" s="70">
        <v>26</v>
      </c>
      <c r="E496" s="70">
        <v>15</v>
      </c>
      <c r="F496" s="70" t="s">
        <v>74</v>
      </c>
      <c r="G496" s="70">
        <v>631</v>
      </c>
      <c r="H496" s="70">
        <f t="shared" si="7"/>
        <v>4.6923683999999998E-3</v>
      </c>
    </row>
    <row r="497" spans="1:8" x14ac:dyDescent="0.25">
      <c r="A497" s="70" t="s">
        <v>33</v>
      </c>
      <c r="B497" s="70">
        <v>171</v>
      </c>
      <c r="C497" s="70" t="s">
        <v>69</v>
      </c>
      <c r="D497" s="70">
        <v>26</v>
      </c>
      <c r="E497" s="70">
        <v>150</v>
      </c>
      <c r="F497" s="70" t="s">
        <v>74</v>
      </c>
      <c r="G497" s="70">
        <v>767</v>
      </c>
      <c r="H497" s="70">
        <f t="shared" si="7"/>
        <v>5.7037188000000003E-3</v>
      </c>
    </row>
    <row r="498" spans="1:8" x14ac:dyDescent="0.25">
      <c r="A498" s="70" t="s">
        <v>33</v>
      </c>
      <c r="B498" s="70">
        <v>171</v>
      </c>
      <c r="C498" s="70" t="s">
        <v>68</v>
      </c>
      <c r="D498" s="70">
        <v>34</v>
      </c>
      <c r="E498" s="70">
        <v>15</v>
      </c>
      <c r="F498" s="70" t="s">
        <v>74</v>
      </c>
      <c r="G498" s="70">
        <v>560</v>
      </c>
      <c r="H498" s="70">
        <f t="shared" si="7"/>
        <v>4.1643840000000001E-3</v>
      </c>
    </row>
    <row r="499" spans="1:8" x14ac:dyDescent="0.25">
      <c r="A499" s="70" t="s">
        <v>33</v>
      </c>
      <c r="B499" s="70">
        <v>171</v>
      </c>
      <c r="C499" s="70" t="s">
        <v>67</v>
      </c>
      <c r="D499" s="70">
        <v>34</v>
      </c>
      <c r="E499" s="70">
        <v>150</v>
      </c>
      <c r="F499" s="70" t="s">
        <v>74</v>
      </c>
      <c r="G499" s="70">
        <v>622</v>
      </c>
      <c r="H499" s="70">
        <f t="shared" si="7"/>
        <v>4.6254408E-3</v>
      </c>
    </row>
    <row r="500" spans="1:8" x14ac:dyDescent="0.25">
      <c r="A500" s="70" t="s">
        <v>33</v>
      </c>
      <c r="B500" s="70">
        <v>171</v>
      </c>
      <c r="C500" s="70" t="s">
        <v>64</v>
      </c>
      <c r="D500" s="70">
        <v>52</v>
      </c>
      <c r="E500" s="70">
        <v>15</v>
      </c>
      <c r="F500" s="70" t="s">
        <v>74</v>
      </c>
      <c r="G500" s="70">
        <v>550</v>
      </c>
      <c r="H500" s="70">
        <f t="shared" si="7"/>
        <v>4.0900200000000006E-3</v>
      </c>
    </row>
    <row r="501" spans="1:8" x14ac:dyDescent="0.25">
      <c r="A501" s="70" t="s">
        <v>33</v>
      </c>
      <c r="B501" s="70">
        <v>171</v>
      </c>
      <c r="C501" s="70" t="s">
        <v>63</v>
      </c>
      <c r="D501" s="70">
        <v>52</v>
      </c>
      <c r="E501" s="70">
        <v>150</v>
      </c>
      <c r="F501" s="70" t="s">
        <v>74</v>
      </c>
      <c r="G501" s="70">
        <v>592</v>
      </c>
      <c r="H501" s="70">
        <f t="shared" si="7"/>
        <v>4.4023488000000006E-3</v>
      </c>
    </row>
    <row r="502" spans="1:8" x14ac:dyDescent="0.25">
      <c r="A502" s="70" t="s">
        <v>33</v>
      </c>
      <c r="B502" s="70">
        <v>171</v>
      </c>
      <c r="C502" s="70" t="s">
        <v>71</v>
      </c>
      <c r="D502" s="70">
        <v>11</v>
      </c>
      <c r="E502" s="70">
        <v>15</v>
      </c>
      <c r="F502" s="70" t="s">
        <v>92</v>
      </c>
      <c r="G502" s="70">
        <v>779</v>
      </c>
      <c r="H502" s="70">
        <f t="shared" si="7"/>
        <v>5.7929556E-3</v>
      </c>
    </row>
    <row r="503" spans="1:8" x14ac:dyDescent="0.25">
      <c r="A503" s="70" t="s">
        <v>33</v>
      </c>
      <c r="B503" s="70">
        <v>171</v>
      </c>
      <c r="C503" s="70" t="s">
        <v>70</v>
      </c>
      <c r="D503" s="70">
        <v>11</v>
      </c>
      <c r="E503" s="70">
        <v>150</v>
      </c>
      <c r="F503" s="70" t="s">
        <v>92</v>
      </c>
      <c r="G503" s="70">
        <v>1054</v>
      </c>
      <c r="H503" s="70">
        <f t="shared" si="7"/>
        <v>7.8379655999999999E-3</v>
      </c>
    </row>
    <row r="504" spans="1:8" x14ac:dyDescent="0.25">
      <c r="A504" s="70" t="s">
        <v>33</v>
      </c>
      <c r="B504" s="70">
        <v>171</v>
      </c>
      <c r="C504" s="70" t="s">
        <v>66</v>
      </c>
      <c r="D504" s="70">
        <v>13</v>
      </c>
      <c r="E504" s="70">
        <v>15</v>
      </c>
      <c r="F504" s="70" t="s">
        <v>92</v>
      </c>
      <c r="G504" s="70">
        <v>636</v>
      </c>
      <c r="H504" s="70">
        <f t="shared" si="7"/>
        <v>4.7295504E-3</v>
      </c>
    </row>
    <row r="505" spans="1:8" x14ac:dyDescent="0.25">
      <c r="A505" s="70" t="s">
        <v>33</v>
      </c>
      <c r="B505" s="70">
        <v>171</v>
      </c>
      <c r="C505" s="70" t="s">
        <v>65</v>
      </c>
      <c r="D505" s="70">
        <v>13</v>
      </c>
      <c r="E505" s="70">
        <v>150</v>
      </c>
      <c r="F505" s="70" t="s">
        <v>92</v>
      </c>
      <c r="G505" s="70">
        <v>924</v>
      </c>
      <c r="H505" s="70">
        <f t="shared" si="7"/>
        <v>6.8712335999999994E-3</v>
      </c>
    </row>
    <row r="506" spans="1:8" x14ac:dyDescent="0.25">
      <c r="A506" s="70" t="s">
        <v>33</v>
      </c>
      <c r="B506" s="70">
        <v>171</v>
      </c>
      <c r="C506" s="70" t="s">
        <v>7</v>
      </c>
      <c r="D506" s="70">
        <v>26</v>
      </c>
      <c r="E506" s="70">
        <v>15</v>
      </c>
      <c r="F506" s="70" t="s">
        <v>92</v>
      </c>
      <c r="G506" s="70">
        <v>647</v>
      </c>
      <c r="H506" s="70">
        <f t="shared" si="7"/>
        <v>4.8113508000000001E-3</v>
      </c>
    </row>
    <row r="507" spans="1:8" x14ac:dyDescent="0.25">
      <c r="A507" s="70" t="s">
        <v>33</v>
      </c>
      <c r="B507" s="70">
        <v>171</v>
      </c>
      <c r="C507" s="70" t="s">
        <v>69</v>
      </c>
      <c r="D507" s="70">
        <v>26</v>
      </c>
      <c r="E507" s="70">
        <v>150</v>
      </c>
      <c r="F507" s="70" t="s">
        <v>92</v>
      </c>
      <c r="G507" s="70">
        <v>741</v>
      </c>
      <c r="H507" s="70">
        <f t="shared" si="7"/>
        <v>5.5103723999999996E-3</v>
      </c>
    </row>
    <row r="508" spans="1:8" x14ac:dyDescent="0.25">
      <c r="A508" s="70" t="s">
        <v>33</v>
      </c>
      <c r="B508" s="70">
        <v>171</v>
      </c>
      <c r="C508" s="70" t="s">
        <v>68</v>
      </c>
      <c r="D508" s="70">
        <v>34</v>
      </c>
      <c r="E508" s="70">
        <v>15</v>
      </c>
      <c r="F508" s="70" t="s">
        <v>92</v>
      </c>
      <c r="G508" s="70">
        <v>632</v>
      </c>
      <c r="H508" s="70">
        <f t="shared" si="7"/>
        <v>4.6998047999999995E-3</v>
      </c>
    </row>
    <row r="509" spans="1:8" x14ac:dyDescent="0.25">
      <c r="A509" s="70" t="s">
        <v>33</v>
      </c>
      <c r="B509" s="70">
        <v>171</v>
      </c>
      <c r="C509" s="70" t="s">
        <v>67</v>
      </c>
      <c r="D509" s="70">
        <v>34</v>
      </c>
      <c r="E509" s="70">
        <v>150</v>
      </c>
      <c r="F509" s="70" t="s">
        <v>92</v>
      </c>
      <c r="G509" s="70">
        <v>627</v>
      </c>
      <c r="H509" s="70">
        <f t="shared" si="7"/>
        <v>4.6626228000000011E-3</v>
      </c>
    </row>
    <row r="510" spans="1:8" x14ac:dyDescent="0.25">
      <c r="A510" s="70" t="s">
        <v>33</v>
      </c>
      <c r="B510" s="70">
        <v>171</v>
      </c>
      <c r="C510" s="70" t="s">
        <v>64</v>
      </c>
      <c r="D510" s="70">
        <v>52</v>
      </c>
      <c r="E510" s="70">
        <v>15</v>
      </c>
      <c r="F510" s="70" t="s">
        <v>92</v>
      </c>
      <c r="G510" s="70">
        <v>614</v>
      </c>
      <c r="H510" s="70">
        <f t="shared" si="7"/>
        <v>4.5659495999999999E-3</v>
      </c>
    </row>
    <row r="511" spans="1:8" x14ac:dyDescent="0.25">
      <c r="A511" s="70" t="s">
        <v>33</v>
      </c>
      <c r="B511" s="70">
        <v>171</v>
      </c>
      <c r="C511" s="70" t="s">
        <v>63</v>
      </c>
      <c r="D511" s="70">
        <v>52</v>
      </c>
      <c r="E511" s="70">
        <v>150</v>
      </c>
      <c r="F511" s="70" t="s">
        <v>92</v>
      </c>
      <c r="G511" s="70">
        <v>713</v>
      </c>
      <c r="H511" s="70">
        <f t="shared" si="7"/>
        <v>5.3021532000000005E-3</v>
      </c>
    </row>
    <row r="512" spans="1:8" x14ac:dyDescent="0.25">
      <c r="A512" s="70" t="s">
        <v>33</v>
      </c>
      <c r="B512" s="70">
        <v>171</v>
      </c>
      <c r="C512" s="70" t="s">
        <v>71</v>
      </c>
      <c r="D512" s="70">
        <v>11</v>
      </c>
      <c r="E512" s="70">
        <v>15</v>
      </c>
      <c r="F512" s="70" t="s">
        <v>10</v>
      </c>
      <c r="G512" s="70">
        <v>755</v>
      </c>
      <c r="H512" s="70">
        <f t="shared" si="7"/>
        <v>5.6144819999999996E-3</v>
      </c>
    </row>
    <row r="513" spans="1:8" x14ac:dyDescent="0.25">
      <c r="A513" s="70" t="s">
        <v>33</v>
      </c>
      <c r="B513" s="70">
        <v>171</v>
      </c>
      <c r="C513" s="70" t="s">
        <v>70</v>
      </c>
      <c r="D513" s="70">
        <v>11</v>
      </c>
      <c r="E513" s="70">
        <v>150</v>
      </c>
      <c r="F513" s="70" t="s">
        <v>10</v>
      </c>
      <c r="G513" s="70">
        <v>1970</v>
      </c>
      <c r="H513" s="70">
        <f t="shared" si="7"/>
        <v>1.4649707999999997E-2</v>
      </c>
    </row>
    <row r="514" spans="1:8" x14ac:dyDescent="0.25">
      <c r="A514" s="70" t="s">
        <v>33</v>
      </c>
      <c r="B514" s="70">
        <v>171</v>
      </c>
      <c r="C514" s="70" t="s">
        <v>66</v>
      </c>
      <c r="D514" s="70">
        <v>13</v>
      </c>
      <c r="E514" s="70">
        <v>15</v>
      </c>
      <c r="F514" s="70" t="s">
        <v>10</v>
      </c>
      <c r="G514" s="70">
        <v>980</v>
      </c>
      <c r="H514" s="70">
        <f t="shared" ref="H514:H561" si="8">0.6197*G514*12*(10^-6)</f>
        <v>7.2876720000000002E-3</v>
      </c>
    </row>
    <row r="515" spans="1:8" x14ac:dyDescent="0.25">
      <c r="A515" s="70" t="s">
        <v>33</v>
      </c>
      <c r="B515" s="70">
        <v>171</v>
      </c>
      <c r="C515" s="70" t="s">
        <v>65</v>
      </c>
      <c r="D515" s="70">
        <v>13</v>
      </c>
      <c r="E515" s="70">
        <v>150</v>
      </c>
      <c r="F515" s="70" t="s">
        <v>10</v>
      </c>
      <c r="G515" s="70">
        <v>1525</v>
      </c>
      <c r="H515" s="70">
        <f t="shared" si="8"/>
        <v>1.134051E-2</v>
      </c>
    </row>
    <row r="516" spans="1:8" x14ac:dyDescent="0.25">
      <c r="A516" s="70" t="s">
        <v>33</v>
      </c>
      <c r="B516" s="70">
        <v>171</v>
      </c>
      <c r="C516" s="70" t="s">
        <v>7</v>
      </c>
      <c r="D516" s="70">
        <v>26</v>
      </c>
      <c r="E516" s="70">
        <v>15</v>
      </c>
      <c r="F516" s="70" t="s">
        <v>10</v>
      </c>
      <c r="G516" s="70">
        <v>2735</v>
      </c>
      <c r="H516" s="70">
        <f t="shared" si="8"/>
        <v>2.0338553999999998E-2</v>
      </c>
    </row>
    <row r="517" spans="1:8" x14ac:dyDescent="0.25">
      <c r="A517" s="70" t="s">
        <v>33</v>
      </c>
      <c r="B517" s="70">
        <v>171</v>
      </c>
      <c r="C517" s="70" t="s">
        <v>69</v>
      </c>
      <c r="D517" s="70">
        <v>26</v>
      </c>
      <c r="E517" s="70">
        <v>150</v>
      </c>
      <c r="F517" s="70" t="s">
        <v>10</v>
      </c>
      <c r="G517" s="70">
        <v>2022</v>
      </c>
      <c r="H517" s="70">
        <f t="shared" si="8"/>
        <v>1.5036400799999999E-2</v>
      </c>
    </row>
    <row r="518" spans="1:8" x14ac:dyDescent="0.25">
      <c r="A518" s="70" t="s">
        <v>33</v>
      </c>
      <c r="B518" s="70">
        <v>171</v>
      </c>
      <c r="C518" s="70" t="s">
        <v>68</v>
      </c>
      <c r="D518" s="70">
        <v>34</v>
      </c>
      <c r="E518" s="70">
        <v>15</v>
      </c>
      <c r="F518" s="70" t="s">
        <v>10</v>
      </c>
      <c r="G518" s="70">
        <v>836</v>
      </c>
      <c r="H518" s="70">
        <f t="shared" si="8"/>
        <v>6.2168304000000006E-3</v>
      </c>
    </row>
    <row r="519" spans="1:8" x14ac:dyDescent="0.25">
      <c r="A519" s="70" t="s">
        <v>33</v>
      </c>
      <c r="B519" s="70">
        <v>171</v>
      </c>
      <c r="C519" s="70" t="s">
        <v>67</v>
      </c>
      <c r="D519" s="70">
        <v>34</v>
      </c>
      <c r="E519" s="70">
        <v>150</v>
      </c>
      <c r="F519" s="70" t="s">
        <v>10</v>
      </c>
      <c r="G519" s="70">
        <v>2319</v>
      </c>
      <c r="H519" s="70">
        <f t="shared" si="8"/>
        <v>1.7245011599999999E-2</v>
      </c>
    </row>
    <row r="520" spans="1:8" x14ac:dyDescent="0.25">
      <c r="A520" s="70" t="s">
        <v>33</v>
      </c>
      <c r="B520" s="70">
        <v>171</v>
      </c>
      <c r="C520" s="70" t="s">
        <v>64</v>
      </c>
      <c r="D520" s="70">
        <v>52</v>
      </c>
      <c r="E520" s="70">
        <v>15</v>
      </c>
      <c r="F520" s="70" t="s">
        <v>10</v>
      </c>
      <c r="G520" s="70">
        <v>1669</v>
      </c>
      <c r="H520" s="70">
        <f t="shared" si="8"/>
        <v>1.24113516E-2</v>
      </c>
    </row>
    <row r="521" spans="1:8" x14ac:dyDescent="0.25">
      <c r="A521" s="70" t="s">
        <v>33</v>
      </c>
      <c r="B521" s="70">
        <v>171</v>
      </c>
      <c r="C521" s="70" t="s">
        <v>63</v>
      </c>
      <c r="D521" s="70">
        <v>52</v>
      </c>
      <c r="E521" s="70">
        <v>150</v>
      </c>
      <c r="F521" s="70" t="s">
        <v>10</v>
      </c>
      <c r="G521" s="70">
        <v>2496</v>
      </c>
      <c r="H521" s="70">
        <f t="shared" si="8"/>
        <v>1.8561254400000001E-2</v>
      </c>
    </row>
    <row r="522" spans="1:8" x14ac:dyDescent="0.25">
      <c r="A522" s="70" t="s">
        <v>114</v>
      </c>
      <c r="B522" s="72">
        <v>192</v>
      </c>
      <c r="C522" s="70" t="s">
        <v>71</v>
      </c>
      <c r="D522" s="70">
        <v>11</v>
      </c>
      <c r="E522" s="70">
        <v>15</v>
      </c>
      <c r="F522" s="70" t="s">
        <v>72</v>
      </c>
      <c r="G522" s="57">
        <v>588</v>
      </c>
      <c r="H522" s="70">
        <f t="shared" si="8"/>
        <v>4.3726031999999993E-3</v>
      </c>
    </row>
    <row r="523" spans="1:8" x14ac:dyDescent="0.25">
      <c r="A523" s="70" t="s">
        <v>114</v>
      </c>
      <c r="B523" s="72">
        <v>192</v>
      </c>
      <c r="C523" s="70" t="s">
        <v>70</v>
      </c>
      <c r="D523" s="70">
        <v>11</v>
      </c>
      <c r="E523" s="70">
        <v>150</v>
      </c>
      <c r="F523" s="70" t="s">
        <v>72</v>
      </c>
      <c r="G523" s="57">
        <v>845</v>
      </c>
      <c r="H523" s="70">
        <f t="shared" si="8"/>
        <v>6.2837580000000004E-3</v>
      </c>
    </row>
    <row r="524" spans="1:8" x14ac:dyDescent="0.25">
      <c r="A524" s="70" t="s">
        <v>114</v>
      </c>
      <c r="B524" s="72">
        <v>192</v>
      </c>
      <c r="C524" s="70" t="s">
        <v>66</v>
      </c>
      <c r="D524" s="70">
        <v>13</v>
      </c>
      <c r="E524" s="70">
        <v>15</v>
      </c>
      <c r="F524" s="70" t="s">
        <v>72</v>
      </c>
      <c r="G524" s="57">
        <v>656</v>
      </c>
      <c r="H524" s="70">
        <f t="shared" si="8"/>
        <v>4.8782783999999999E-3</v>
      </c>
    </row>
    <row r="525" spans="1:8" x14ac:dyDescent="0.25">
      <c r="A525" s="70" t="s">
        <v>114</v>
      </c>
      <c r="B525" s="72">
        <v>192</v>
      </c>
      <c r="C525" s="70" t="s">
        <v>65</v>
      </c>
      <c r="D525" s="70">
        <v>13</v>
      </c>
      <c r="E525" s="70">
        <v>150</v>
      </c>
      <c r="F525" s="70" t="s">
        <v>72</v>
      </c>
      <c r="G525" s="57">
        <v>884</v>
      </c>
      <c r="H525" s="70">
        <f t="shared" si="8"/>
        <v>6.5737775999999987E-3</v>
      </c>
    </row>
    <row r="526" spans="1:8" x14ac:dyDescent="0.25">
      <c r="A526" s="70" t="s">
        <v>114</v>
      </c>
      <c r="B526" s="72">
        <v>192</v>
      </c>
      <c r="C526" s="70" t="s">
        <v>7</v>
      </c>
      <c r="D526" s="70">
        <v>26</v>
      </c>
      <c r="E526" s="70">
        <v>15</v>
      </c>
      <c r="F526" s="70" t="s">
        <v>72</v>
      </c>
      <c r="G526" s="57">
        <v>618</v>
      </c>
      <c r="H526" s="70">
        <f t="shared" si="8"/>
        <v>4.5956951999999995E-3</v>
      </c>
    </row>
    <row r="527" spans="1:8" x14ac:dyDescent="0.25">
      <c r="A527" s="70" t="s">
        <v>114</v>
      </c>
      <c r="B527" s="72">
        <v>192</v>
      </c>
      <c r="C527" s="70" t="s">
        <v>69</v>
      </c>
      <c r="D527" s="70">
        <v>26</v>
      </c>
      <c r="E527" s="70">
        <v>150</v>
      </c>
      <c r="F527" s="70" t="s">
        <v>72</v>
      </c>
      <c r="G527" s="57">
        <v>669</v>
      </c>
      <c r="H527" s="70">
        <f t="shared" si="8"/>
        <v>4.9749516000000002E-3</v>
      </c>
    </row>
    <row r="528" spans="1:8" x14ac:dyDescent="0.25">
      <c r="A528" s="70" t="s">
        <v>114</v>
      </c>
      <c r="B528" s="72">
        <v>192</v>
      </c>
      <c r="C528" s="70" t="s">
        <v>68</v>
      </c>
      <c r="D528" s="70">
        <v>34</v>
      </c>
      <c r="E528" s="70">
        <v>15</v>
      </c>
      <c r="F528" s="70" t="s">
        <v>72</v>
      </c>
      <c r="G528" s="57">
        <v>620</v>
      </c>
      <c r="H528" s="70">
        <f t="shared" si="8"/>
        <v>4.6105679999999998E-3</v>
      </c>
    </row>
    <row r="529" spans="1:8" x14ac:dyDescent="0.25">
      <c r="A529" s="70" t="s">
        <v>114</v>
      </c>
      <c r="B529" s="72">
        <v>192</v>
      </c>
      <c r="C529" s="70" t="s">
        <v>67</v>
      </c>
      <c r="D529" s="70">
        <v>34</v>
      </c>
      <c r="E529" s="70">
        <v>150</v>
      </c>
      <c r="F529" s="70" t="s">
        <v>72</v>
      </c>
      <c r="G529" s="57">
        <v>697</v>
      </c>
      <c r="H529" s="70">
        <f t="shared" si="8"/>
        <v>5.1831707999999994E-3</v>
      </c>
    </row>
    <row r="530" spans="1:8" x14ac:dyDescent="0.25">
      <c r="A530" s="70" t="s">
        <v>114</v>
      </c>
      <c r="B530" s="72">
        <v>192</v>
      </c>
      <c r="C530" s="70" t="s">
        <v>64</v>
      </c>
      <c r="D530" s="70">
        <v>52</v>
      </c>
      <c r="E530" s="70">
        <v>15</v>
      </c>
      <c r="F530" s="70" t="s">
        <v>72</v>
      </c>
      <c r="G530" s="57">
        <v>620</v>
      </c>
      <c r="H530" s="70">
        <f t="shared" si="8"/>
        <v>4.6105679999999998E-3</v>
      </c>
    </row>
    <row r="531" spans="1:8" x14ac:dyDescent="0.25">
      <c r="A531" s="70" t="s">
        <v>114</v>
      </c>
      <c r="B531" s="72">
        <v>192</v>
      </c>
      <c r="C531" s="70" t="s">
        <v>63</v>
      </c>
      <c r="D531" s="70">
        <v>52</v>
      </c>
      <c r="E531" s="70">
        <v>150</v>
      </c>
      <c r="F531" s="70" t="s">
        <v>72</v>
      </c>
      <c r="G531" s="57">
        <v>826</v>
      </c>
      <c r="H531" s="70">
        <f t="shared" si="8"/>
        <v>6.1424664000000002E-3</v>
      </c>
    </row>
    <row r="532" spans="1:8" x14ac:dyDescent="0.25">
      <c r="A532" s="70" t="s">
        <v>114</v>
      </c>
      <c r="B532" s="72">
        <v>192</v>
      </c>
      <c r="C532" s="70" t="s">
        <v>71</v>
      </c>
      <c r="D532" s="70">
        <v>11</v>
      </c>
      <c r="E532" s="70">
        <v>15</v>
      </c>
      <c r="F532" s="70" t="s">
        <v>74</v>
      </c>
      <c r="G532" s="71">
        <v>921</v>
      </c>
      <c r="H532" s="70">
        <f t="shared" si="8"/>
        <v>6.8489243999999994E-3</v>
      </c>
    </row>
    <row r="533" spans="1:8" x14ac:dyDescent="0.25">
      <c r="A533" s="70" t="s">
        <v>114</v>
      </c>
      <c r="B533" s="72">
        <v>192</v>
      </c>
      <c r="C533" s="70" t="s">
        <v>70</v>
      </c>
      <c r="D533" s="70">
        <v>11</v>
      </c>
      <c r="E533" s="70">
        <v>150</v>
      </c>
      <c r="F533" s="70" t="s">
        <v>74</v>
      </c>
      <c r="G533" s="71">
        <v>730</v>
      </c>
      <c r="H533" s="70">
        <f t="shared" si="8"/>
        <v>5.4285719999999996E-3</v>
      </c>
    </row>
    <row r="534" spans="1:8" x14ac:dyDescent="0.25">
      <c r="A534" s="70" t="s">
        <v>114</v>
      </c>
      <c r="B534" s="72">
        <v>192</v>
      </c>
      <c r="C534" s="70" t="s">
        <v>66</v>
      </c>
      <c r="D534" s="70">
        <v>13</v>
      </c>
      <c r="E534" s="70">
        <v>15</v>
      </c>
      <c r="F534" s="70" t="s">
        <v>74</v>
      </c>
      <c r="G534" s="57">
        <v>542</v>
      </c>
      <c r="H534" s="70">
        <f t="shared" si="8"/>
        <v>4.0305287999999996E-3</v>
      </c>
    </row>
    <row r="535" spans="1:8" x14ac:dyDescent="0.25">
      <c r="A535" s="70" t="s">
        <v>114</v>
      </c>
      <c r="B535" s="72">
        <v>192</v>
      </c>
      <c r="C535" s="70" t="s">
        <v>65</v>
      </c>
      <c r="D535" s="70">
        <v>13</v>
      </c>
      <c r="E535" s="70">
        <v>150</v>
      </c>
      <c r="F535" s="70" t="s">
        <v>74</v>
      </c>
      <c r="G535" s="57">
        <v>549</v>
      </c>
      <c r="H535" s="70">
        <f t="shared" si="8"/>
        <v>4.0825836000000001E-3</v>
      </c>
    </row>
    <row r="536" spans="1:8" x14ac:dyDescent="0.25">
      <c r="A536" s="70" t="s">
        <v>114</v>
      </c>
      <c r="B536" s="72">
        <v>192</v>
      </c>
      <c r="C536" s="70" t="s">
        <v>7</v>
      </c>
      <c r="D536" s="70">
        <v>26</v>
      </c>
      <c r="E536" s="70">
        <v>15</v>
      </c>
      <c r="F536" s="70" t="s">
        <v>74</v>
      </c>
      <c r="G536" s="71">
        <v>611</v>
      </c>
      <c r="H536" s="70">
        <f t="shared" si="8"/>
        <v>4.5436404E-3</v>
      </c>
    </row>
    <row r="537" spans="1:8" x14ac:dyDescent="0.25">
      <c r="A537" s="70" t="s">
        <v>114</v>
      </c>
      <c r="B537" s="72">
        <v>192</v>
      </c>
      <c r="C537" s="70" t="s">
        <v>69</v>
      </c>
      <c r="D537" s="70">
        <v>26</v>
      </c>
      <c r="E537" s="70">
        <v>150</v>
      </c>
      <c r="F537" s="70" t="s">
        <v>74</v>
      </c>
      <c r="G537" s="71">
        <v>680</v>
      </c>
      <c r="H537" s="70">
        <f t="shared" si="8"/>
        <v>5.0567520000000003E-3</v>
      </c>
    </row>
    <row r="538" spans="1:8" x14ac:dyDescent="0.25">
      <c r="A538" s="70" t="s">
        <v>114</v>
      </c>
      <c r="B538" s="72">
        <v>192</v>
      </c>
      <c r="C538" s="70" t="s">
        <v>68</v>
      </c>
      <c r="D538" s="70">
        <v>34</v>
      </c>
      <c r="E538" s="70">
        <v>15</v>
      </c>
      <c r="F538" s="70" t="s">
        <v>74</v>
      </c>
      <c r="G538" s="57">
        <v>536</v>
      </c>
      <c r="H538" s="70">
        <f t="shared" si="8"/>
        <v>3.9859103999999998E-3</v>
      </c>
    </row>
    <row r="539" spans="1:8" x14ac:dyDescent="0.25">
      <c r="A539" s="70" t="s">
        <v>114</v>
      </c>
      <c r="B539" s="72">
        <v>192</v>
      </c>
      <c r="C539" s="70" t="s">
        <v>67</v>
      </c>
      <c r="D539" s="70">
        <v>34</v>
      </c>
      <c r="E539" s="70">
        <v>150</v>
      </c>
      <c r="F539" s="70" t="s">
        <v>74</v>
      </c>
      <c r="G539" s="57">
        <v>830</v>
      </c>
      <c r="H539" s="70">
        <f t="shared" si="8"/>
        <v>6.172211999999999E-3</v>
      </c>
    </row>
    <row r="540" spans="1:8" x14ac:dyDescent="0.25">
      <c r="A540" s="70" t="s">
        <v>114</v>
      </c>
      <c r="B540" s="72">
        <v>192</v>
      </c>
      <c r="C540" s="70" t="s">
        <v>64</v>
      </c>
      <c r="D540" s="70">
        <v>52</v>
      </c>
      <c r="E540" s="70">
        <v>15</v>
      </c>
      <c r="F540" s="70" t="s">
        <v>74</v>
      </c>
      <c r="G540" s="57">
        <v>538</v>
      </c>
      <c r="H540" s="70">
        <f t="shared" si="8"/>
        <v>4.0007832E-3</v>
      </c>
    </row>
    <row r="541" spans="1:8" x14ac:dyDescent="0.25">
      <c r="A541" s="70" t="s">
        <v>114</v>
      </c>
      <c r="B541" s="72">
        <v>192</v>
      </c>
      <c r="C541" s="70" t="s">
        <v>63</v>
      </c>
      <c r="D541" s="70">
        <v>52</v>
      </c>
      <c r="E541" s="70">
        <v>150</v>
      </c>
      <c r="F541" s="70" t="s">
        <v>74</v>
      </c>
      <c r="G541" s="71">
        <v>601</v>
      </c>
      <c r="H541" s="70">
        <f t="shared" si="8"/>
        <v>4.4692764000000005E-3</v>
      </c>
    </row>
    <row r="542" spans="1:8" x14ac:dyDescent="0.25">
      <c r="A542" s="70" t="s">
        <v>114</v>
      </c>
      <c r="B542" s="72">
        <v>192</v>
      </c>
      <c r="C542" s="70" t="s">
        <v>71</v>
      </c>
      <c r="D542" s="70">
        <v>11</v>
      </c>
      <c r="E542" s="70">
        <v>15</v>
      </c>
      <c r="F542" s="70" t="s">
        <v>92</v>
      </c>
      <c r="G542" s="57">
        <v>822</v>
      </c>
      <c r="H542" s="70">
        <f t="shared" si="8"/>
        <v>6.1127208000000006E-3</v>
      </c>
    </row>
    <row r="543" spans="1:8" x14ac:dyDescent="0.25">
      <c r="A543" s="70" t="s">
        <v>114</v>
      </c>
      <c r="B543" s="72">
        <v>192</v>
      </c>
      <c r="C543" s="70" t="s">
        <v>70</v>
      </c>
      <c r="D543" s="70">
        <v>11</v>
      </c>
      <c r="E543" s="70">
        <v>150</v>
      </c>
      <c r="F543" s="70" t="s">
        <v>92</v>
      </c>
      <c r="G543" s="57">
        <v>1000</v>
      </c>
      <c r="H543" s="70">
        <f t="shared" si="8"/>
        <v>7.4364000000000001E-3</v>
      </c>
    </row>
    <row r="544" spans="1:8" x14ac:dyDescent="0.25">
      <c r="A544" s="70" t="s">
        <v>114</v>
      </c>
      <c r="B544" s="72">
        <v>192</v>
      </c>
      <c r="C544" s="70" t="s">
        <v>66</v>
      </c>
      <c r="D544" s="70">
        <v>13</v>
      </c>
      <c r="E544" s="70">
        <v>15</v>
      </c>
      <c r="F544" s="70" t="s">
        <v>92</v>
      </c>
      <c r="G544" s="57">
        <v>726</v>
      </c>
      <c r="H544" s="70">
        <f t="shared" si="8"/>
        <v>5.3988263999999999E-3</v>
      </c>
    </row>
    <row r="545" spans="1:8" x14ac:dyDescent="0.25">
      <c r="A545" s="70" t="s">
        <v>114</v>
      </c>
      <c r="B545" s="72">
        <v>192</v>
      </c>
      <c r="C545" s="70" t="s">
        <v>65</v>
      </c>
      <c r="D545" s="70">
        <v>13</v>
      </c>
      <c r="E545" s="70">
        <v>150</v>
      </c>
      <c r="F545" s="70" t="s">
        <v>92</v>
      </c>
      <c r="G545" s="57">
        <v>877</v>
      </c>
      <c r="H545" s="70">
        <f t="shared" si="8"/>
        <v>6.5217227999999992E-3</v>
      </c>
    </row>
    <row r="546" spans="1:8" x14ac:dyDescent="0.25">
      <c r="A546" s="70" t="s">
        <v>114</v>
      </c>
      <c r="B546" s="72">
        <v>192</v>
      </c>
      <c r="C546" s="70" t="s">
        <v>7</v>
      </c>
      <c r="D546" s="70">
        <v>26</v>
      </c>
      <c r="E546" s="70">
        <v>15</v>
      </c>
      <c r="F546" s="70" t="s">
        <v>92</v>
      </c>
      <c r="G546" s="57">
        <v>648</v>
      </c>
      <c r="H546" s="70">
        <f t="shared" si="8"/>
        <v>4.8187872000000007E-3</v>
      </c>
    </row>
    <row r="547" spans="1:8" x14ac:dyDescent="0.25">
      <c r="A547" s="70" t="s">
        <v>114</v>
      </c>
      <c r="B547" s="72">
        <v>192</v>
      </c>
      <c r="C547" s="70" t="s">
        <v>69</v>
      </c>
      <c r="D547" s="70">
        <v>26</v>
      </c>
      <c r="E547" s="70">
        <v>150</v>
      </c>
      <c r="F547" s="70" t="s">
        <v>92</v>
      </c>
      <c r="G547" s="57">
        <v>681</v>
      </c>
      <c r="H547" s="70">
        <f t="shared" si="8"/>
        <v>5.0641884000000009E-3</v>
      </c>
    </row>
    <row r="548" spans="1:8" x14ac:dyDescent="0.25">
      <c r="A548" s="70" t="s">
        <v>114</v>
      </c>
      <c r="B548" s="72">
        <v>192</v>
      </c>
      <c r="C548" s="70" t="s">
        <v>68</v>
      </c>
      <c r="D548" s="70">
        <v>34</v>
      </c>
      <c r="E548" s="70">
        <v>15</v>
      </c>
      <c r="F548" s="70" t="s">
        <v>92</v>
      </c>
      <c r="G548" s="57">
        <v>698</v>
      </c>
      <c r="H548" s="70">
        <f t="shared" si="8"/>
        <v>5.1906071999999999E-3</v>
      </c>
    </row>
    <row r="549" spans="1:8" x14ac:dyDescent="0.25">
      <c r="A549" s="70" t="s">
        <v>114</v>
      </c>
      <c r="B549" s="72">
        <v>192</v>
      </c>
      <c r="C549" s="70" t="s">
        <v>67</v>
      </c>
      <c r="D549" s="70">
        <v>34</v>
      </c>
      <c r="E549" s="70">
        <v>150</v>
      </c>
      <c r="F549" s="70" t="s">
        <v>92</v>
      </c>
      <c r="G549" s="57">
        <v>592</v>
      </c>
      <c r="H549" s="70">
        <f t="shared" si="8"/>
        <v>4.4023488000000006E-3</v>
      </c>
    </row>
    <row r="550" spans="1:8" x14ac:dyDescent="0.25">
      <c r="A550" s="70" t="s">
        <v>114</v>
      </c>
      <c r="B550" s="72">
        <v>192</v>
      </c>
      <c r="C550" s="70" t="s">
        <v>64</v>
      </c>
      <c r="D550" s="70">
        <v>52</v>
      </c>
      <c r="E550" s="70">
        <v>15</v>
      </c>
      <c r="F550" s="70" t="s">
        <v>92</v>
      </c>
      <c r="G550" s="57">
        <v>608</v>
      </c>
      <c r="H550" s="70">
        <f t="shared" si="8"/>
        <v>4.5213312E-3</v>
      </c>
    </row>
    <row r="551" spans="1:8" x14ac:dyDescent="0.25">
      <c r="A551" s="70" t="s">
        <v>114</v>
      </c>
      <c r="B551" s="72">
        <v>192</v>
      </c>
      <c r="C551" s="70" t="s">
        <v>63</v>
      </c>
      <c r="D551" s="70">
        <v>52</v>
      </c>
      <c r="E551" s="70">
        <v>150</v>
      </c>
      <c r="F551" s="70" t="s">
        <v>92</v>
      </c>
      <c r="G551" s="57">
        <v>654</v>
      </c>
      <c r="H551" s="70">
        <f t="shared" si="8"/>
        <v>4.8634055999999997E-3</v>
      </c>
    </row>
    <row r="552" spans="1:8" x14ac:dyDescent="0.25">
      <c r="A552" s="70" t="s">
        <v>114</v>
      </c>
      <c r="B552" s="72">
        <v>192</v>
      </c>
      <c r="C552" s="70" t="s">
        <v>71</v>
      </c>
      <c r="D552" s="70">
        <v>11</v>
      </c>
      <c r="E552" s="70">
        <v>15</v>
      </c>
      <c r="F552" s="70" t="s">
        <v>10</v>
      </c>
      <c r="G552" s="57">
        <v>703</v>
      </c>
      <c r="H552" s="70">
        <f t="shared" si="8"/>
        <v>5.2277892000000001E-3</v>
      </c>
    </row>
    <row r="553" spans="1:8" x14ac:dyDescent="0.25">
      <c r="A553" s="70" t="s">
        <v>114</v>
      </c>
      <c r="B553" s="72">
        <v>192</v>
      </c>
      <c r="C553" s="70" t="s">
        <v>70</v>
      </c>
      <c r="D553" s="70">
        <v>11</v>
      </c>
      <c r="E553" s="70">
        <v>150</v>
      </c>
      <c r="F553" s="70" t="s">
        <v>10</v>
      </c>
      <c r="G553" s="57">
        <v>1935</v>
      </c>
      <c r="H553" s="70">
        <f t="shared" si="8"/>
        <v>1.4389434000000001E-2</v>
      </c>
    </row>
    <row r="554" spans="1:8" x14ac:dyDescent="0.25">
      <c r="A554" s="70" t="s">
        <v>114</v>
      </c>
      <c r="B554" s="72">
        <v>192</v>
      </c>
      <c r="C554" s="70" t="s">
        <v>66</v>
      </c>
      <c r="D554" s="70">
        <v>13</v>
      </c>
      <c r="E554" s="70">
        <v>15</v>
      </c>
      <c r="F554" s="70" t="s">
        <v>10</v>
      </c>
      <c r="G554" s="57">
        <v>882</v>
      </c>
      <c r="H554" s="70">
        <f t="shared" si="8"/>
        <v>6.5589048000000002E-3</v>
      </c>
    </row>
    <row r="555" spans="1:8" x14ac:dyDescent="0.25">
      <c r="A555" s="70" t="s">
        <v>114</v>
      </c>
      <c r="B555" s="72">
        <v>192</v>
      </c>
      <c r="C555" s="70" t="s">
        <v>65</v>
      </c>
      <c r="D555" s="70">
        <v>13</v>
      </c>
      <c r="E555" s="70">
        <v>150</v>
      </c>
      <c r="F555" s="70" t="s">
        <v>10</v>
      </c>
      <c r="G555" s="57">
        <v>1174</v>
      </c>
      <c r="H555" s="70">
        <f t="shared" si="8"/>
        <v>8.7303336000000009E-3</v>
      </c>
    </row>
    <row r="556" spans="1:8" x14ac:dyDescent="0.25">
      <c r="A556" s="70" t="s">
        <v>114</v>
      </c>
      <c r="B556" s="72">
        <v>192</v>
      </c>
      <c r="C556" s="70" t="s">
        <v>7</v>
      </c>
      <c r="D556" s="70">
        <v>26</v>
      </c>
      <c r="E556" s="70">
        <v>15</v>
      </c>
      <c r="F556" s="70" t="s">
        <v>10</v>
      </c>
      <c r="G556" s="57">
        <v>2454</v>
      </c>
      <c r="H556" s="70">
        <f t="shared" si="8"/>
        <v>1.8248925599999997E-2</v>
      </c>
    </row>
    <row r="557" spans="1:8" x14ac:dyDescent="0.25">
      <c r="A557" s="70" t="s">
        <v>114</v>
      </c>
      <c r="B557" s="72">
        <v>192</v>
      </c>
      <c r="C557" s="70" t="s">
        <v>69</v>
      </c>
      <c r="D557" s="70">
        <v>26</v>
      </c>
      <c r="E557" s="70">
        <v>150</v>
      </c>
      <c r="F557" s="70" t="s">
        <v>10</v>
      </c>
      <c r="G557" s="57">
        <v>1973</v>
      </c>
      <c r="H557" s="70">
        <f t="shared" si="8"/>
        <v>1.4672017200000002E-2</v>
      </c>
    </row>
    <row r="558" spans="1:8" x14ac:dyDescent="0.25">
      <c r="A558" s="70" t="s">
        <v>114</v>
      </c>
      <c r="B558" s="72">
        <v>192</v>
      </c>
      <c r="C558" s="70" t="s">
        <v>68</v>
      </c>
      <c r="D558" s="70">
        <v>34</v>
      </c>
      <c r="E558" s="70">
        <v>15</v>
      </c>
      <c r="F558" s="70" t="s">
        <v>10</v>
      </c>
      <c r="G558" s="57">
        <v>762</v>
      </c>
      <c r="H558" s="70">
        <f t="shared" si="8"/>
        <v>5.6665367999999992E-3</v>
      </c>
    </row>
    <row r="559" spans="1:8" x14ac:dyDescent="0.25">
      <c r="A559" s="70" t="s">
        <v>114</v>
      </c>
      <c r="B559" s="72">
        <v>192</v>
      </c>
      <c r="C559" s="70" t="s">
        <v>67</v>
      </c>
      <c r="D559" s="70">
        <v>34</v>
      </c>
      <c r="E559" s="70">
        <v>150</v>
      </c>
      <c r="F559" s="70" t="s">
        <v>10</v>
      </c>
      <c r="G559" s="57">
        <v>1870</v>
      </c>
      <c r="H559" s="70">
        <f t="shared" si="8"/>
        <v>1.3906067999999999E-2</v>
      </c>
    </row>
    <row r="560" spans="1:8" x14ac:dyDescent="0.25">
      <c r="A560" s="70" t="s">
        <v>114</v>
      </c>
      <c r="B560" s="72">
        <v>192</v>
      </c>
      <c r="C560" s="70" t="s">
        <v>64</v>
      </c>
      <c r="D560" s="70">
        <v>52</v>
      </c>
      <c r="E560" s="70">
        <v>15</v>
      </c>
      <c r="F560" s="70" t="s">
        <v>10</v>
      </c>
      <c r="G560" s="57">
        <v>1640</v>
      </c>
      <c r="H560" s="70">
        <f t="shared" si="8"/>
        <v>1.2195695999999999E-2</v>
      </c>
    </row>
    <row r="561" spans="1:8" x14ac:dyDescent="0.25">
      <c r="A561" s="70" t="s">
        <v>114</v>
      </c>
      <c r="B561" s="72">
        <v>192</v>
      </c>
      <c r="C561" s="70" t="s">
        <v>63</v>
      </c>
      <c r="D561" s="70">
        <v>52</v>
      </c>
      <c r="E561" s="70">
        <v>150</v>
      </c>
      <c r="F561" s="70" t="s">
        <v>10</v>
      </c>
      <c r="G561" s="57">
        <v>2045</v>
      </c>
      <c r="H561" s="70">
        <f t="shared" si="8"/>
        <v>1.5207438000000002E-2</v>
      </c>
    </row>
    <row r="577" spans="1:6" x14ac:dyDescent="0.25">
      <c r="A577"/>
      <c r="B577"/>
      <c r="C577"/>
      <c r="D577"/>
      <c r="E577"/>
      <c r="F577"/>
    </row>
    <row r="578" spans="1:6" x14ac:dyDescent="0.25">
      <c r="A578"/>
      <c r="B578"/>
      <c r="C578"/>
      <c r="D578"/>
      <c r="E578"/>
      <c r="F578"/>
    </row>
    <row r="579" spans="1:6" x14ac:dyDescent="0.25">
      <c r="A579"/>
      <c r="B579"/>
      <c r="C579"/>
      <c r="D579"/>
      <c r="E579"/>
      <c r="F579"/>
    </row>
    <row r="580" spans="1:6" x14ac:dyDescent="0.25">
      <c r="A580"/>
      <c r="B580"/>
      <c r="C580"/>
      <c r="D580"/>
      <c r="E580"/>
      <c r="F580"/>
    </row>
    <row r="581" spans="1:6" x14ac:dyDescent="0.25">
      <c r="A581"/>
      <c r="B581"/>
      <c r="C581"/>
      <c r="D581"/>
      <c r="E581"/>
      <c r="F581"/>
    </row>
    <row r="582" spans="1:6" x14ac:dyDescent="0.25">
      <c r="A582"/>
      <c r="B582"/>
      <c r="C582"/>
      <c r="D582"/>
      <c r="E582"/>
      <c r="F582"/>
    </row>
    <row r="583" spans="1:6" x14ac:dyDescent="0.25">
      <c r="A583"/>
      <c r="B583"/>
      <c r="C583"/>
      <c r="D583"/>
      <c r="E583"/>
      <c r="F583"/>
    </row>
    <row r="584" spans="1:6" x14ac:dyDescent="0.25">
      <c r="A584"/>
      <c r="B584"/>
      <c r="C584"/>
      <c r="D584"/>
      <c r="E584"/>
      <c r="F584"/>
    </row>
    <row r="585" spans="1:6" x14ac:dyDescent="0.25">
      <c r="A585"/>
      <c r="B585"/>
      <c r="C585"/>
      <c r="D585"/>
      <c r="E585"/>
      <c r="F585"/>
    </row>
    <row r="586" spans="1:6" x14ac:dyDescent="0.25">
      <c r="A586"/>
      <c r="B586"/>
      <c r="C586"/>
      <c r="D586"/>
      <c r="E586"/>
      <c r="F586"/>
    </row>
    <row r="587" spans="1:6" x14ac:dyDescent="0.25">
      <c r="A587"/>
      <c r="B587"/>
      <c r="C587"/>
      <c r="D587"/>
      <c r="E587"/>
      <c r="F587"/>
    </row>
    <row r="588" spans="1:6" x14ac:dyDescent="0.25">
      <c r="A588"/>
      <c r="B588"/>
      <c r="C588"/>
      <c r="D588"/>
      <c r="E588"/>
      <c r="F588"/>
    </row>
    <row r="589" spans="1:6" x14ac:dyDescent="0.25">
      <c r="A589"/>
      <c r="B589"/>
      <c r="C589"/>
      <c r="D589"/>
      <c r="E589"/>
      <c r="F589"/>
    </row>
    <row r="590" spans="1:6" x14ac:dyDescent="0.25">
      <c r="A590"/>
      <c r="B590"/>
      <c r="C590"/>
      <c r="D590"/>
      <c r="E590"/>
      <c r="F590"/>
    </row>
    <row r="591" spans="1:6" x14ac:dyDescent="0.25">
      <c r="A591"/>
      <c r="B591"/>
      <c r="C591"/>
      <c r="D591"/>
      <c r="E591"/>
      <c r="F591"/>
    </row>
    <row r="592" spans="1:6" x14ac:dyDescent="0.25">
      <c r="A592"/>
      <c r="B592"/>
      <c r="C592"/>
      <c r="D592"/>
      <c r="E592"/>
      <c r="F592"/>
    </row>
    <row r="593" spans="1:6" x14ac:dyDescent="0.25">
      <c r="A593"/>
      <c r="B593"/>
      <c r="C593"/>
      <c r="D593"/>
      <c r="E593"/>
      <c r="F593"/>
    </row>
    <row r="594" spans="1:6" x14ac:dyDescent="0.25">
      <c r="A594"/>
      <c r="B594"/>
      <c r="C594"/>
      <c r="D594"/>
      <c r="E594"/>
      <c r="F594"/>
    </row>
    <row r="595" spans="1:6" x14ac:dyDescent="0.25">
      <c r="A595"/>
      <c r="B595"/>
      <c r="C595"/>
      <c r="D595"/>
      <c r="E595"/>
      <c r="F595"/>
    </row>
    <row r="596" spans="1:6" x14ac:dyDescent="0.25">
      <c r="A596"/>
      <c r="B596"/>
      <c r="C596"/>
      <c r="D596"/>
      <c r="E596"/>
      <c r="F596"/>
    </row>
    <row r="597" spans="1:6" x14ac:dyDescent="0.25">
      <c r="A597"/>
      <c r="B597"/>
      <c r="C597"/>
      <c r="D597"/>
      <c r="E597"/>
      <c r="F597"/>
    </row>
    <row r="598" spans="1:6" x14ac:dyDescent="0.25">
      <c r="A598"/>
      <c r="B598"/>
      <c r="C598"/>
      <c r="D598"/>
      <c r="E598"/>
      <c r="F598"/>
    </row>
    <row r="599" spans="1:6" x14ac:dyDescent="0.25">
      <c r="A599"/>
      <c r="B599"/>
      <c r="C599"/>
      <c r="D599"/>
      <c r="E599"/>
      <c r="F599"/>
    </row>
    <row r="600" spans="1:6" x14ac:dyDescent="0.25">
      <c r="A600"/>
      <c r="B600"/>
      <c r="C600"/>
      <c r="D600"/>
      <c r="E600"/>
      <c r="F600"/>
    </row>
    <row r="601" spans="1:6" x14ac:dyDescent="0.25">
      <c r="A601"/>
      <c r="B601"/>
      <c r="C601"/>
      <c r="D601"/>
      <c r="E601"/>
      <c r="F6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Key</vt:lpstr>
      <vt:lpstr>sampling times</vt:lpstr>
      <vt:lpstr>Data A vs D logs</vt:lpstr>
      <vt:lpstr>Data A vs D</vt:lpstr>
      <vt:lpstr>Data A vs C logs</vt:lpstr>
      <vt:lpstr>Respiration Data A v C</vt:lpstr>
      <vt:lpstr>post-N injection respiration</vt:lpstr>
      <vt:lpstr>Flux A vs C</vt:lpstr>
      <vt:lpstr>PPM and g C A vs C</vt:lpstr>
      <vt:lpstr>Graphs mg C respired, ppm</vt:lpstr>
      <vt:lpstr>effects test</vt:lpstr>
      <vt:lpstr>Sheet1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peyton</cp:lastModifiedBy>
  <cp:lastPrinted>2015-02-26T20:08:11Z</cp:lastPrinted>
  <dcterms:created xsi:type="dcterms:W3CDTF">2015-01-20T23:05:58Z</dcterms:created>
  <dcterms:modified xsi:type="dcterms:W3CDTF">2016-01-21T23:22:30Z</dcterms:modified>
</cp:coreProperties>
</file>