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7795" windowHeight="12585" activeTab="4"/>
  </bookViews>
  <sheets>
    <sheet name="Distributions" sheetId="3" r:id="rId1"/>
    <sheet name="ANOVA T or C by Pore or Core" sheetId="1" r:id="rId2"/>
    <sheet name="SLS effects test" sheetId="2" r:id="rId3"/>
    <sheet name="DWP2013 solube C paired A D " sheetId="4" r:id="rId4"/>
    <sheet name="REML Fit" sheetId="5" r:id="rId5"/>
  </sheets>
  <calcPr calcId="145621"/>
</workbook>
</file>

<file path=xl/calcChain.xml><?xml version="1.0" encoding="utf-8"?>
<calcChain xmlns="http://schemas.openxmlformats.org/spreadsheetml/2006/main">
  <c r="J29" i="4" l="1"/>
  <c r="H29" i="4"/>
  <c r="G29" i="4"/>
  <c r="I29" i="4" s="1"/>
  <c r="H28" i="4"/>
  <c r="J28" i="4" s="1"/>
  <c r="G28" i="4"/>
  <c r="I28" i="4" s="1"/>
  <c r="J27" i="4"/>
  <c r="H27" i="4"/>
  <c r="G27" i="4"/>
  <c r="I27" i="4" s="1"/>
  <c r="H26" i="4"/>
  <c r="J26" i="4" s="1"/>
  <c r="G26" i="4"/>
  <c r="I26" i="4" s="1"/>
  <c r="J25" i="4"/>
  <c r="H25" i="4"/>
  <c r="G25" i="4"/>
  <c r="I25" i="4" s="1"/>
  <c r="H24" i="4"/>
  <c r="J24" i="4" s="1"/>
  <c r="G24" i="4"/>
  <c r="I24" i="4" s="1"/>
  <c r="J23" i="4"/>
  <c r="H23" i="4"/>
  <c r="G23" i="4"/>
  <c r="I23" i="4" s="1"/>
  <c r="H22" i="4"/>
  <c r="J22" i="4" s="1"/>
  <c r="G22" i="4"/>
  <c r="I22" i="4" s="1"/>
  <c r="J21" i="4"/>
  <c r="H21" i="4"/>
  <c r="G21" i="4"/>
  <c r="I21" i="4" s="1"/>
  <c r="H20" i="4"/>
  <c r="J20" i="4" s="1"/>
  <c r="G20" i="4"/>
  <c r="I20" i="4" s="1"/>
  <c r="J19" i="4"/>
  <c r="H19" i="4"/>
  <c r="G19" i="4"/>
  <c r="I19" i="4" s="1"/>
  <c r="H18" i="4"/>
  <c r="J18" i="4" s="1"/>
  <c r="G18" i="4"/>
  <c r="I18" i="4" s="1"/>
  <c r="J17" i="4"/>
  <c r="H17" i="4"/>
  <c r="G17" i="4"/>
  <c r="I17" i="4" s="1"/>
  <c r="H16" i="4"/>
  <c r="J16" i="4" s="1"/>
  <c r="G16" i="4"/>
  <c r="I16" i="4" s="1"/>
  <c r="J15" i="4"/>
  <c r="H15" i="4"/>
  <c r="G15" i="4"/>
  <c r="I15" i="4" s="1"/>
  <c r="H14" i="4"/>
  <c r="J14" i="4" s="1"/>
  <c r="G14" i="4"/>
  <c r="I14" i="4" s="1"/>
  <c r="J13" i="4"/>
  <c r="H13" i="4"/>
  <c r="G13" i="4"/>
  <c r="I13" i="4" s="1"/>
  <c r="H12" i="4"/>
  <c r="J12" i="4" s="1"/>
  <c r="G12" i="4"/>
  <c r="I12" i="4" s="1"/>
  <c r="J11" i="4"/>
  <c r="H11" i="4"/>
  <c r="G11" i="4"/>
  <c r="I11" i="4" s="1"/>
  <c r="H10" i="4"/>
  <c r="J10" i="4" s="1"/>
  <c r="G10" i="4"/>
  <c r="I10" i="4" s="1"/>
  <c r="J9" i="4"/>
  <c r="H9" i="4"/>
  <c r="G9" i="4"/>
  <c r="I9" i="4" s="1"/>
  <c r="H8" i="4"/>
  <c r="J8" i="4" s="1"/>
  <c r="G8" i="4"/>
  <c r="I8" i="4" s="1"/>
  <c r="J7" i="4"/>
  <c r="H7" i="4"/>
  <c r="G7" i="4"/>
  <c r="I7" i="4" s="1"/>
  <c r="H6" i="4"/>
  <c r="J6" i="4" s="1"/>
  <c r="G6" i="4"/>
  <c r="I6" i="4" s="1"/>
  <c r="J5" i="4"/>
  <c r="H5" i="4"/>
  <c r="G5" i="4"/>
  <c r="I5" i="4" s="1"/>
  <c r="H4" i="4"/>
  <c r="J4" i="4" s="1"/>
  <c r="G4" i="4"/>
  <c r="I4" i="4" s="1"/>
  <c r="J3" i="4"/>
  <c r="H3" i="4"/>
  <c r="G3" i="4"/>
  <c r="I3" i="4" s="1"/>
  <c r="H2" i="4"/>
  <c r="J2" i="4" s="1"/>
  <c r="G2" i="4"/>
  <c r="I2" i="4" s="1"/>
</calcChain>
</file>

<file path=xl/sharedStrings.xml><?xml version="1.0" encoding="utf-8"?>
<sst xmlns="http://schemas.openxmlformats.org/spreadsheetml/2006/main" count="322" uniqueCount="101">
  <si>
    <t>ANOVA - means, NOVA, pooled T-test</t>
  </si>
  <si>
    <t>TN (log)\</t>
  </si>
  <si>
    <t>Summary of Fit</t>
  </si>
  <si>
    <t>Rsquare</t>
  </si>
  <si>
    <t>Analysis of Variance</t>
  </si>
  <si>
    <t>Adj Rsquare</t>
  </si>
  <si>
    <t>Source</t>
  </si>
  <si>
    <t>DF</t>
  </si>
  <si>
    <t>Sum of Squares</t>
  </si>
  <si>
    <t>Mean Square</t>
  </si>
  <si>
    <t>F Ratio</t>
  </si>
  <si>
    <t>Prob &gt; F</t>
  </si>
  <si>
    <t>Root Mean Square Error</t>
  </si>
  <si>
    <t>PoreWater Fraction</t>
  </si>
  <si>
    <t>&lt;.0001</t>
  </si>
  <si>
    <t>Mean of Response</t>
  </si>
  <si>
    <t>Error</t>
  </si>
  <si>
    <t>Observations (or Sum Wgts)</t>
  </si>
  <si>
    <t>C. Total</t>
  </si>
  <si>
    <t>t Test</t>
  </si>
  <si>
    <t>-500 mb--15 mb</t>
  </si>
  <si>
    <t>Means for Oneway Anova</t>
  </si>
  <si>
    <t>Assuming equal variances</t>
  </si>
  <si>
    <t>Level</t>
  </si>
  <si>
    <t>Number</t>
  </si>
  <si>
    <t>Mean</t>
  </si>
  <si>
    <t>Std Error</t>
  </si>
  <si>
    <t>Lower 95%</t>
  </si>
  <si>
    <t>Upper 95%</t>
  </si>
  <si>
    <t>Difference</t>
  </si>
  <si>
    <t>t Ratio</t>
  </si>
  <si>
    <t xml:space="preserve"> -15 mb</t>
  </si>
  <si>
    <t>Std Err Dif</t>
  </si>
  <si>
    <t xml:space="preserve"> -500 mb</t>
  </si>
  <si>
    <t>Upper CL Dif</t>
  </si>
  <si>
    <t>Prob &gt; |t|</t>
  </si>
  <si>
    <t>Std Error uses a pooled estimate of error variance</t>
  </si>
  <si>
    <t>Lower CL Dif</t>
  </si>
  <si>
    <t>Prob &gt; t</t>
  </si>
  <si>
    <t>Confidence</t>
  </si>
  <si>
    <t>Prob &lt; t</t>
  </si>
  <si>
    <t>TC (log)</t>
  </si>
  <si>
    <t xml:space="preserve">Least Squares Fit - Core, Pore Water Fraction and Interaction </t>
  </si>
  <si>
    <t>NITROGEN</t>
  </si>
  <si>
    <t>TN(log) by Core, Pore and Interaction</t>
  </si>
  <si>
    <t>Summary of whole Model Fit</t>
  </si>
  <si>
    <t>Analysis of Variance of whole model</t>
  </si>
  <si>
    <t>RSquare</t>
  </si>
  <si>
    <t>RSquare Adj</t>
  </si>
  <si>
    <t>Model</t>
  </si>
  <si>
    <t>0.0158*</t>
  </si>
  <si>
    <t>Effect Tests</t>
  </si>
  <si>
    <t>Nparm</t>
  </si>
  <si>
    <t>Core</t>
  </si>
  <si>
    <t>0.0184*</t>
  </si>
  <si>
    <t>Least Squares Means Table</t>
  </si>
  <si>
    <t>0.0035*</t>
  </si>
  <si>
    <t>Least Sq Mean</t>
  </si>
  <si>
    <t>PoreWater Fraction*Core</t>
  </si>
  <si>
    <t>0.0309*</t>
  </si>
  <si>
    <t xml:space="preserve"> </t>
  </si>
  <si>
    <t>CARBON</t>
  </si>
  <si>
    <t>TC (log) by Core, Pore Water Fraction and Interaction</t>
  </si>
  <si>
    <t>Summary of Whole Model Fit</t>
  </si>
  <si>
    <t>Effect Test</t>
  </si>
  <si>
    <t>0.0113*</t>
  </si>
  <si>
    <t>DISTRIBUTIONS</t>
  </si>
  <si>
    <t>TC</t>
  </si>
  <si>
    <t>TN</t>
  </si>
  <si>
    <t>Log TC</t>
  </si>
  <si>
    <t>logTN</t>
  </si>
  <si>
    <t>corrected_TC [mg/l]</t>
  </si>
  <si>
    <t>Corrected_TNb [mg/l]</t>
  </si>
  <si>
    <t>logTC</t>
  </si>
  <si>
    <t>Quantiles</t>
  </si>
  <si>
    <t>maximum</t>
  </si>
  <si>
    <t>quartile</t>
  </si>
  <si>
    <t>median</t>
  </si>
  <si>
    <t>minimum</t>
  </si>
  <si>
    <t>Summary Statistics</t>
  </si>
  <si>
    <t>Std Dev</t>
  </si>
  <si>
    <t>Std Err Mean</t>
  </si>
  <si>
    <t>Upper 95% Mean</t>
  </si>
  <si>
    <t>Lower 95% Mean</t>
  </si>
  <si>
    <t>N</t>
  </si>
  <si>
    <t>DOC/TOC #</t>
  </si>
  <si>
    <t>Dilution Factor</t>
  </si>
  <si>
    <t>TC [mg/l]</t>
  </si>
  <si>
    <t>TNb [mg/l]</t>
  </si>
  <si>
    <t>-15 mb</t>
  </si>
  <si>
    <t>1:5</t>
  </si>
  <si>
    <t>-500 mb</t>
  </si>
  <si>
    <t>1:2</t>
  </si>
  <si>
    <t>1:10</t>
  </si>
  <si>
    <t>0.5:10</t>
  </si>
  <si>
    <t xml:space="preserve"> -500 mb, -15 mb</t>
  </si>
  <si>
    <t>REML: fixed = pore water fraction, random = core</t>
  </si>
  <si>
    <t xml:space="preserve">Residual Distribution </t>
  </si>
  <si>
    <t>Residual vs. Predicted</t>
  </si>
  <si>
    <t>Carbon (log transformed)</t>
  </si>
  <si>
    <t>Nitrogen (log transformed)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</si>
</sst>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Garamond"/>
      <family val="1"/>
    </font>
    <font>
      <b/>
      <sz val="12"/>
      <name val="Garamond"/>
      <family val="1"/>
    </font>
    <font>
      <sz val="12"/>
      <name val="Garamond"/>
      <family val="1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7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1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3" fillId="2" borderId="0" xfId="0" applyFont="1" applyFill="1"/>
    <xf numFmtId="0" fontId="0" fillId="0" borderId="0" xfId="0" applyBorder="1"/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2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/>
    <xf numFmtId="0" fontId="2" fillId="0" borderId="11" xfId="0" applyFont="1" applyBorder="1"/>
    <xf numFmtId="0" fontId="0" fillId="0" borderId="12" xfId="0" applyBorder="1"/>
    <xf numFmtId="0" fontId="0" fillId="0" borderId="13" xfId="0" applyBorder="1"/>
    <xf numFmtId="0" fontId="2" fillId="0" borderId="14" xfId="0" applyFont="1" applyBorder="1"/>
    <xf numFmtId="0" fontId="0" fillId="5" borderId="0" xfId="0" applyFill="1"/>
    <xf numFmtId="0" fontId="6" fillId="6" borderId="1" xfId="0" applyFont="1" applyFill="1" applyBorder="1"/>
    <xf numFmtId="0" fontId="0" fillId="2" borderId="5" xfId="0" applyFill="1" applyBorder="1"/>
    <xf numFmtId="0" fontId="0" fillId="0" borderId="0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/>
    <xf numFmtId="0" fontId="0" fillId="0" borderId="11" xfId="0" applyBorder="1"/>
    <xf numFmtId="0" fontId="0" fillId="0" borderId="17" xfId="0" applyBorder="1"/>
    <xf numFmtId="0" fontId="2" fillId="0" borderId="11" xfId="0" applyFont="1" applyBorder="1" applyAlignment="1">
      <alignment horizontal="right"/>
    </xf>
    <xf numFmtId="0" fontId="0" fillId="0" borderId="18" xfId="0" applyBorder="1"/>
    <xf numFmtId="0" fontId="0" fillId="0" borderId="14" xfId="0" applyBorder="1"/>
    <xf numFmtId="10" fontId="0" fillId="0" borderId="0" xfId="0" applyNumberFormat="1"/>
    <xf numFmtId="0" fontId="1" fillId="0" borderId="19" xfId="1" applyFont="1" applyBorder="1" applyAlignment="1">
      <alignment horizontal="center" wrapText="1"/>
    </xf>
    <xf numFmtId="0" fontId="1" fillId="0" borderId="20" xfId="1" applyFont="1" applyBorder="1" applyAlignment="1">
      <alignment horizontal="center" wrapText="1"/>
    </xf>
    <xf numFmtId="0" fontId="1" fillId="0" borderId="21" xfId="1" applyFont="1" applyBorder="1" applyAlignment="1">
      <alignment horizontal="center" wrapText="1"/>
    </xf>
    <xf numFmtId="0" fontId="1" fillId="0" borderId="22" xfId="1" applyFont="1" applyBorder="1" applyAlignment="1">
      <alignment horizontal="center" wrapText="1"/>
    </xf>
    <xf numFmtId="0" fontId="7" fillId="0" borderId="21" xfId="1" applyFont="1" applyBorder="1" applyAlignment="1">
      <alignment horizontal="center" wrapText="1"/>
    </xf>
    <xf numFmtId="0" fontId="7" fillId="0" borderId="22" xfId="1" applyFont="1" applyBorder="1" applyAlignment="1">
      <alignment horizontal="center" wrapText="1"/>
    </xf>
    <xf numFmtId="0" fontId="8" fillId="0" borderId="1" xfId="1" applyFont="1" applyBorder="1" applyAlignment="1">
      <alignment horizontal="center" wrapText="1"/>
    </xf>
    <xf numFmtId="0" fontId="8" fillId="0" borderId="23" xfId="1" applyFont="1" applyBorder="1" applyAlignment="1">
      <alignment horizontal="center" wrapText="1"/>
    </xf>
    <xf numFmtId="0" fontId="4" fillId="0" borderId="0" xfId="1"/>
    <xf numFmtId="0" fontId="4" fillId="0" borderId="1" xfId="1" applyBorder="1"/>
    <xf numFmtId="0" fontId="4" fillId="0" borderId="27" xfId="1" applyBorder="1" applyAlignment="1">
      <alignment horizontal="center"/>
    </xf>
    <xf numFmtId="0" fontId="4" fillId="0" borderId="1" xfId="1" applyBorder="1" applyAlignment="1">
      <alignment horizontal="center"/>
    </xf>
    <xf numFmtId="49" fontId="4" fillId="0" borderId="1" xfId="1" applyNumberFormat="1" applyBorder="1" applyAlignment="1">
      <alignment horizontal="center"/>
    </xf>
    <xf numFmtId="49" fontId="4" fillId="0" borderId="28" xfId="1" applyNumberFormat="1" applyBorder="1" applyAlignment="1">
      <alignment horizontal="center"/>
    </xf>
    <xf numFmtId="2" fontId="9" fillId="0" borderId="1" xfId="1" applyNumberFormat="1" applyFont="1" applyBorder="1" applyAlignment="1">
      <alignment horizontal="center"/>
    </xf>
    <xf numFmtId="2" fontId="9" fillId="0" borderId="28" xfId="1" applyNumberFormat="1" applyFont="1" applyBorder="1" applyAlignment="1">
      <alignment horizontal="center"/>
    </xf>
    <xf numFmtId="0" fontId="4" fillId="0" borderId="1" xfId="1" applyFill="1" applyBorder="1" applyAlignment="1">
      <alignment horizontal="center"/>
    </xf>
    <xf numFmtId="0" fontId="4" fillId="0" borderId="27" xfId="1" applyFill="1" applyBorder="1" applyAlignment="1">
      <alignment horizontal="center"/>
    </xf>
    <xf numFmtId="49" fontId="4" fillId="0" borderId="1" xfId="1" applyNumberFormat="1" applyFill="1" applyBorder="1" applyAlignment="1">
      <alignment horizontal="center"/>
    </xf>
    <xf numFmtId="49" fontId="4" fillId="0" borderId="28" xfId="1" applyNumberFormat="1" applyFill="1" applyBorder="1" applyAlignment="1">
      <alignment horizontal="center"/>
    </xf>
    <xf numFmtId="2" fontId="9" fillId="0" borderId="1" xfId="1" applyNumberFormat="1" applyFont="1" applyFill="1" applyBorder="1" applyAlignment="1">
      <alignment horizontal="center"/>
    </xf>
    <xf numFmtId="2" fontId="9" fillId="0" borderId="28" xfId="1" applyNumberFormat="1" applyFont="1" applyFill="1" applyBorder="1" applyAlignment="1">
      <alignment horizontal="center"/>
    </xf>
    <xf numFmtId="0" fontId="4" fillId="0" borderId="1" xfId="1" applyFill="1" applyBorder="1"/>
    <xf numFmtId="0" fontId="4" fillId="0" borderId="24" xfId="1" applyFill="1" applyBorder="1" applyAlignment="1">
      <alignment horizontal="center"/>
    </xf>
    <xf numFmtId="0" fontId="4" fillId="0" borderId="25" xfId="1" applyFill="1" applyBorder="1" applyAlignment="1">
      <alignment horizontal="center"/>
    </xf>
    <xf numFmtId="49" fontId="4" fillId="0" borderId="25" xfId="1" applyNumberFormat="1" applyFill="1" applyBorder="1" applyAlignment="1">
      <alignment horizontal="center"/>
    </xf>
    <xf numFmtId="49" fontId="4" fillId="0" borderId="26" xfId="1" applyNumberFormat="1" applyFill="1" applyBorder="1" applyAlignment="1">
      <alignment horizontal="center"/>
    </xf>
    <xf numFmtId="2" fontId="9" fillId="0" borderId="25" xfId="1" applyNumberFormat="1" applyFont="1" applyFill="1" applyBorder="1" applyAlignment="1">
      <alignment horizontal="center"/>
    </xf>
    <xf numFmtId="2" fontId="9" fillId="0" borderId="26" xfId="1" applyNumberFormat="1" applyFont="1" applyFill="1" applyBorder="1" applyAlignment="1">
      <alignment horizontal="center"/>
    </xf>
    <xf numFmtId="0" fontId="4" fillId="0" borderId="0" xfId="1" applyFill="1"/>
    <xf numFmtId="0" fontId="4" fillId="0" borderId="1" xfId="1" applyFont="1" applyFill="1" applyBorder="1"/>
    <xf numFmtId="0" fontId="4" fillId="0" borderId="29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49" fontId="4" fillId="0" borderId="13" xfId="1" applyNumberFormat="1" applyFill="1" applyBorder="1" applyAlignment="1">
      <alignment horizontal="center"/>
    </xf>
    <xf numFmtId="49" fontId="4" fillId="0" borderId="30" xfId="1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ill="1" applyBorder="1"/>
    <xf numFmtId="0" fontId="0" fillId="7" borderId="0" xfId="0" applyFill="1"/>
    <xf numFmtId="0" fontId="10" fillId="7" borderId="0" xfId="0" applyFont="1" applyFill="1"/>
    <xf numFmtId="0" fontId="11" fillId="7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12</xdr:col>
      <xdr:colOff>57413</xdr:colOff>
      <xdr:row>17</xdr:row>
      <xdr:rowOff>181373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71500"/>
          <a:ext cx="1886213" cy="284837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18</xdr:col>
      <xdr:colOff>57413</xdr:colOff>
      <xdr:row>17</xdr:row>
      <xdr:rowOff>181373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71500"/>
          <a:ext cx="1886213" cy="2848373"/>
        </a:xfrm>
        <a:prstGeom prst="rect">
          <a:avLst/>
        </a:prstGeom>
      </xdr:spPr>
    </xdr:pic>
    <xdr:clientData/>
  </xdr:twoCellAnchor>
  <xdr:twoCellAnchor editAs="oneCell">
    <xdr:from>
      <xdr:col>21</xdr:col>
      <xdr:colOff>47625</xdr:colOff>
      <xdr:row>1</xdr:row>
      <xdr:rowOff>142875</xdr:rowOff>
    </xdr:from>
    <xdr:to>
      <xdr:col>24</xdr:col>
      <xdr:colOff>200302</xdr:colOff>
      <xdr:row>16</xdr:row>
      <xdr:rowOff>133748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49225" y="333375"/>
          <a:ext cx="1981477" cy="2848373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2</xdr:row>
      <xdr:rowOff>161925</xdr:rowOff>
    </xdr:from>
    <xdr:to>
      <xdr:col>7</xdr:col>
      <xdr:colOff>47888</xdr:colOff>
      <xdr:row>17</xdr:row>
      <xdr:rowOff>152798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28875" y="542925"/>
          <a:ext cx="1886213" cy="28483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3</xdr:row>
      <xdr:rowOff>19050</xdr:rowOff>
    </xdr:from>
    <xdr:to>
      <xdr:col>7</xdr:col>
      <xdr:colOff>229160</xdr:colOff>
      <xdr:row>17</xdr:row>
      <xdr:rowOff>124212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590550"/>
          <a:ext cx="4010585" cy="2772162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29</xdr:row>
      <xdr:rowOff>57150</xdr:rowOff>
    </xdr:from>
    <xdr:to>
      <xdr:col>7</xdr:col>
      <xdr:colOff>67220</xdr:colOff>
      <xdr:row>43</xdr:row>
      <xdr:rowOff>162312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625" y="5581650"/>
          <a:ext cx="3905795" cy="2772162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47</xdr:row>
      <xdr:rowOff>171450</xdr:rowOff>
    </xdr:from>
    <xdr:to>
      <xdr:col>10</xdr:col>
      <xdr:colOff>114569</xdr:colOff>
      <xdr:row>52</xdr:row>
      <xdr:rowOff>133478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43550" y="9124950"/>
          <a:ext cx="1924319" cy="91452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10</xdr:col>
      <xdr:colOff>57419</xdr:colOff>
      <xdr:row>24</xdr:row>
      <xdr:rowOff>152528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3810000"/>
          <a:ext cx="1924319" cy="9145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485775</xdr:colOff>
      <xdr:row>43</xdr:row>
      <xdr:rowOff>0</xdr:rowOff>
    </xdr:from>
    <xdr:to>
      <xdr:col>23</xdr:col>
      <xdr:colOff>67468</xdr:colOff>
      <xdr:row>52</xdr:row>
      <xdr:rowOff>85976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10775" y="8401050"/>
          <a:ext cx="5677693" cy="1800476"/>
        </a:xfrm>
        <a:prstGeom prst="rect">
          <a:avLst/>
        </a:prstGeom>
      </xdr:spPr>
    </xdr:pic>
    <xdr:clientData/>
  </xdr:twoCellAnchor>
  <xdr:twoCellAnchor editAs="oneCell">
    <xdr:from>
      <xdr:col>13</xdr:col>
      <xdr:colOff>590550</xdr:colOff>
      <xdr:row>54</xdr:row>
      <xdr:rowOff>219075</xdr:rowOff>
    </xdr:from>
    <xdr:to>
      <xdr:col>18</xdr:col>
      <xdr:colOff>476660</xdr:colOff>
      <xdr:row>63</xdr:row>
      <xdr:rowOff>105026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15550" y="10725150"/>
          <a:ext cx="2934110" cy="180047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67</xdr:row>
      <xdr:rowOff>0</xdr:rowOff>
    </xdr:from>
    <xdr:to>
      <xdr:col>24</xdr:col>
      <xdr:colOff>420010</xdr:colOff>
      <xdr:row>76</xdr:row>
      <xdr:rowOff>85976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34600" y="13182600"/>
          <a:ext cx="6516010" cy="180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21</xdr:col>
      <xdr:colOff>296082</xdr:colOff>
      <xdr:row>13</xdr:row>
      <xdr:rowOff>85976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15400" y="762000"/>
          <a:ext cx="5782482" cy="180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16</xdr:col>
      <xdr:colOff>600499</xdr:colOff>
      <xdr:row>23</xdr:row>
      <xdr:rowOff>76451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15400" y="2867025"/>
          <a:ext cx="3038899" cy="180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26</xdr:row>
      <xdr:rowOff>0</xdr:rowOff>
    </xdr:from>
    <xdr:to>
      <xdr:col>22</xdr:col>
      <xdr:colOff>524799</xdr:colOff>
      <xdr:row>35</xdr:row>
      <xdr:rowOff>85976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15400" y="5162550"/>
          <a:ext cx="6620799" cy="180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161926</xdr:colOff>
      <xdr:row>2</xdr:row>
      <xdr:rowOff>68651</xdr:rowOff>
    </xdr:from>
    <xdr:to>
      <xdr:col>11</xdr:col>
      <xdr:colOff>314326</xdr:colOff>
      <xdr:row>10</xdr:row>
      <xdr:rowOff>39557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6" y="449651"/>
          <a:ext cx="1981200" cy="1494906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</xdr:row>
      <xdr:rowOff>104775</xdr:rowOff>
    </xdr:from>
    <xdr:to>
      <xdr:col>3</xdr:col>
      <xdr:colOff>409880</xdr:colOff>
      <xdr:row>6</xdr:row>
      <xdr:rowOff>181119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295275"/>
          <a:ext cx="2181530" cy="102884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7</xdr:row>
      <xdr:rowOff>95250</xdr:rowOff>
    </xdr:from>
    <xdr:to>
      <xdr:col>7</xdr:col>
      <xdr:colOff>593</xdr:colOff>
      <xdr:row>11</xdr:row>
      <xdr:rowOff>66777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428750"/>
          <a:ext cx="4248743" cy="733527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11</xdr:row>
      <xdr:rowOff>104775</xdr:rowOff>
    </xdr:from>
    <xdr:to>
      <xdr:col>7</xdr:col>
      <xdr:colOff>486419</xdr:colOff>
      <xdr:row>18</xdr:row>
      <xdr:rowOff>38277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2200275"/>
          <a:ext cx="4610744" cy="12670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38100</xdr:rowOff>
    </xdr:from>
    <xdr:to>
      <xdr:col>5</xdr:col>
      <xdr:colOff>457690</xdr:colOff>
      <xdr:row>22</xdr:row>
      <xdr:rowOff>47706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57600"/>
          <a:ext cx="3505690" cy="581106"/>
        </a:xfrm>
        <a:prstGeom prst="rect">
          <a:avLst/>
        </a:prstGeom>
      </xdr:spPr>
    </xdr:pic>
    <xdr:clientData/>
  </xdr:twoCellAnchor>
  <xdr:twoCellAnchor editAs="oneCell">
    <xdr:from>
      <xdr:col>12</xdr:col>
      <xdr:colOff>85725</xdr:colOff>
      <xdr:row>2</xdr:row>
      <xdr:rowOff>81846</xdr:rowOff>
    </xdr:from>
    <xdr:to>
      <xdr:col>14</xdr:col>
      <xdr:colOff>171451</xdr:colOff>
      <xdr:row>12</xdr:row>
      <xdr:rowOff>147416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00925" y="462846"/>
          <a:ext cx="1304926" cy="197057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26</xdr:row>
      <xdr:rowOff>66675</xdr:rowOff>
    </xdr:from>
    <xdr:to>
      <xdr:col>3</xdr:col>
      <xdr:colOff>524180</xdr:colOff>
      <xdr:row>31</xdr:row>
      <xdr:rowOff>143019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1450" y="5019675"/>
          <a:ext cx="2181530" cy="1028844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32</xdr:row>
      <xdr:rowOff>142875</xdr:rowOff>
    </xdr:from>
    <xdr:to>
      <xdr:col>7</xdr:col>
      <xdr:colOff>114893</xdr:colOff>
      <xdr:row>36</xdr:row>
      <xdr:rowOff>114402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3350" y="6238875"/>
          <a:ext cx="4248743" cy="733527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37</xdr:row>
      <xdr:rowOff>114300</xdr:rowOff>
    </xdr:from>
    <xdr:to>
      <xdr:col>7</xdr:col>
      <xdr:colOff>543569</xdr:colOff>
      <xdr:row>44</xdr:row>
      <xdr:rowOff>47802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0025" y="7162800"/>
          <a:ext cx="4610744" cy="1267002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45</xdr:row>
      <xdr:rowOff>104775</xdr:rowOff>
    </xdr:from>
    <xdr:to>
      <xdr:col>6</xdr:col>
      <xdr:colOff>29065</xdr:colOff>
      <xdr:row>48</xdr:row>
      <xdr:rowOff>114381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0975" y="8677275"/>
          <a:ext cx="3505690" cy="581106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266700</xdr:colOff>
      <xdr:row>27</xdr:row>
      <xdr:rowOff>64667</xdr:rowOff>
    </xdr:from>
    <xdr:to>
      <xdr:col>10</xdr:col>
      <xdr:colOff>523875</xdr:colOff>
      <xdr:row>35</xdr:row>
      <xdr:rowOff>114630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533900" y="5208167"/>
          <a:ext cx="2085975" cy="1573963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114301</xdr:colOff>
      <xdr:row>26</xdr:row>
      <xdr:rowOff>133350</xdr:rowOff>
    </xdr:from>
    <xdr:to>
      <xdr:col>13</xdr:col>
      <xdr:colOff>244911</xdr:colOff>
      <xdr:row>37</xdr:row>
      <xdr:rowOff>76200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19901" y="5086350"/>
          <a:ext cx="1349810" cy="2038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workbookViewId="0">
      <selection activeCell="C38" sqref="C38"/>
    </sheetView>
  </sheetViews>
  <sheetFormatPr defaultRowHeight="15" x14ac:dyDescent="0.25"/>
  <sheetData>
    <row r="1" spans="1:23" s="1" customFormat="1" x14ac:dyDescent="0.25">
      <c r="A1" s="1" t="s">
        <v>66</v>
      </c>
      <c r="F1" s="1" t="s">
        <v>67</v>
      </c>
      <c r="K1" s="1" t="s">
        <v>68</v>
      </c>
      <c r="Q1" s="1" t="s">
        <v>69</v>
      </c>
      <c r="W1" s="1" t="s">
        <v>70</v>
      </c>
    </row>
    <row r="21" spans="5:24" x14ac:dyDescent="0.25">
      <c r="E21" t="s">
        <v>71</v>
      </c>
      <c r="J21" t="s">
        <v>72</v>
      </c>
      <c r="P21" t="s">
        <v>73</v>
      </c>
      <c r="V21" t="s">
        <v>70</v>
      </c>
    </row>
    <row r="22" spans="5:24" x14ac:dyDescent="0.25">
      <c r="E22" t="s">
        <v>74</v>
      </c>
      <c r="J22" t="s">
        <v>74</v>
      </c>
      <c r="P22" t="s">
        <v>74</v>
      </c>
      <c r="V22" t="s">
        <v>74</v>
      </c>
    </row>
    <row r="24" spans="5:24" x14ac:dyDescent="0.25">
      <c r="E24" t="s">
        <v>60</v>
      </c>
      <c r="F24" t="s">
        <v>60</v>
      </c>
      <c r="G24" t="s">
        <v>60</v>
      </c>
      <c r="J24" t="s">
        <v>60</v>
      </c>
      <c r="K24" t="s">
        <v>60</v>
      </c>
      <c r="L24" t="s">
        <v>60</v>
      </c>
      <c r="P24" t="s">
        <v>60</v>
      </c>
      <c r="Q24" t="s">
        <v>60</v>
      </c>
      <c r="R24" t="s">
        <v>60</v>
      </c>
      <c r="V24" t="s">
        <v>60</v>
      </c>
      <c r="W24" t="s">
        <v>60</v>
      </c>
      <c r="X24" t="s">
        <v>60</v>
      </c>
    </row>
    <row r="25" spans="5:24" x14ac:dyDescent="0.25">
      <c r="E25" s="35">
        <v>1</v>
      </c>
      <c r="F25" t="s">
        <v>75</v>
      </c>
      <c r="G25">
        <v>417.22</v>
      </c>
      <c r="J25" s="35">
        <v>1</v>
      </c>
      <c r="K25" t="s">
        <v>75</v>
      </c>
      <c r="L25">
        <v>17.420000000000002</v>
      </c>
      <c r="P25" s="35">
        <v>1</v>
      </c>
      <c r="Q25" t="s">
        <v>75</v>
      </c>
      <c r="R25">
        <v>2.6203699999999999</v>
      </c>
      <c r="V25" s="35">
        <v>1</v>
      </c>
      <c r="W25" t="s">
        <v>75</v>
      </c>
      <c r="X25">
        <v>1.24105</v>
      </c>
    </row>
    <row r="26" spans="5:24" x14ac:dyDescent="0.25">
      <c r="E26" s="35">
        <v>0.995</v>
      </c>
      <c r="G26">
        <v>417.22</v>
      </c>
      <c r="J26" s="35">
        <v>0.995</v>
      </c>
      <c r="L26">
        <v>17.420000000000002</v>
      </c>
      <c r="P26" s="35">
        <v>0.995</v>
      </c>
      <c r="R26">
        <v>2.6203699999999999</v>
      </c>
      <c r="V26" s="35">
        <v>0.995</v>
      </c>
      <c r="X26">
        <v>1.24105</v>
      </c>
    </row>
    <row r="27" spans="5:24" x14ac:dyDescent="0.25">
      <c r="E27" s="35">
        <v>0.97499999999999998</v>
      </c>
      <c r="G27">
        <v>417.22</v>
      </c>
      <c r="J27" s="35">
        <v>0.97499999999999998</v>
      </c>
      <c r="L27">
        <v>17.420000000000002</v>
      </c>
      <c r="P27" s="35">
        <v>0.97499999999999998</v>
      </c>
      <c r="R27">
        <v>2.6203699999999999</v>
      </c>
      <c r="V27" s="35">
        <v>0.97499999999999998</v>
      </c>
      <c r="X27">
        <v>1.24105</v>
      </c>
    </row>
    <row r="28" spans="5:24" x14ac:dyDescent="0.25">
      <c r="E28" s="35">
        <v>0.9</v>
      </c>
      <c r="G28">
        <v>338.346</v>
      </c>
      <c r="J28" s="35">
        <v>0.9</v>
      </c>
      <c r="L28">
        <v>11.657999999999999</v>
      </c>
      <c r="P28" s="35">
        <v>0.9</v>
      </c>
      <c r="R28">
        <v>2.5291899999999998</v>
      </c>
      <c r="V28" s="35">
        <v>0.9</v>
      </c>
      <c r="X28">
        <v>1.0662400000000001</v>
      </c>
    </row>
    <row r="29" spans="5:24" x14ac:dyDescent="0.25">
      <c r="E29" s="35">
        <v>0.75</v>
      </c>
      <c r="F29" t="s">
        <v>76</v>
      </c>
      <c r="G29">
        <v>189.53299999999999</v>
      </c>
      <c r="J29" s="35">
        <v>0.75</v>
      </c>
      <c r="K29" t="s">
        <v>76</v>
      </c>
      <c r="L29">
        <v>7.4249999999999998</v>
      </c>
      <c r="P29" s="35">
        <v>0.75</v>
      </c>
      <c r="Q29" t="s">
        <v>76</v>
      </c>
      <c r="R29">
        <v>2.2772100000000002</v>
      </c>
      <c r="V29" s="35">
        <v>0.75</v>
      </c>
      <c r="W29" t="s">
        <v>76</v>
      </c>
      <c r="X29">
        <v>0.87007000000000001</v>
      </c>
    </row>
    <row r="30" spans="5:24" x14ac:dyDescent="0.25">
      <c r="E30" s="35">
        <v>0.5</v>
      </c>
      <c r="F30" t="s">
        <v>77</v>
      </c>
      <c r="G30">
        <v>120.605</v>
      </c>
      <c r="J30" s="35">
        <v>0.5</v>
      </c>
      <c r="K30" t="s">
        <v>77</v>
      </c>
      <c r="L30">
        <v>4.6950000000000003</v>
      </c>
      <c r="P30" s="35">
        <v>0.5</v>
      </c>
      <c r="Q30" t="s">
        <v>77</v>
      </c>
      <c r="R30">
        <v>2.0812499999999998</v>
      </c>
      <c r="V30" s="35">
        <v>0.5</v>
      </c>
      <c r="W30" t="s">
        <v>77</v>
      </c>
      <c r="X30">
        <v>0.66696</v>
      </c>
    </row>
    <row r="31" spans="5:24" x14ac:dyDescent="0.25">
      <c r="E31" s="35">
        <v>0.25</v>
      </c>
      <c r="F31" t="s">
        <v>76</v>
      </c>
      <c r="G31">
        <v>47.701000000000001</v>
      </c>
      <c r="J31" s="35">
        <v>0.25</v>
      </c>
      <c r="K31" t="s">
        <v>76</v>
      </c>
      <c r="L31">
        <v>1.7925</v>
      </c>
      <c r="P31" s="35">
        <v>0.25</v>
      </c>
      <c r="Q31" t="s">
        <v>76</v>
      </c>
      <c r="R31">
        <v>1.6784699999999999</v>
      </c>
      <c r="V31" s="35">
        <v>0.25</v>
      </c>
      <c r="W31" t="s">
        <v>76</v>
      </c>
      <c r="X31">
        <v>0.25302000000000002</v>
      </c>
    </row>
    <row r="32" spans="5:24" x14ac:dyDescent="0.25">
      <c r="E32" s="35">
        <v>0.1</v>
      </c>
      <c r="G32">
        <v>31.518799999999999</v>
      </c>
      <c r="J32" s="35">
        <v>0.1</v>
      </c>
      <c r="L32">
        <v>1.1044</v>
      </c>
      <c r="P32" s="35">
        <v>0.1</v>
      </c>
      <c r="R32">
        <v>1.4984299999999999</v>
      </c>
      <c r="V32" s="35">
        <v>0.1</v>
      </c>
      <c r="X32">
        <v>4.2729999999999997E-2</v>
      </c>
    </row>
    <row r="33" spans="5:24" x14ac:dyDescent="0.25">
      <c r="E33" s="35">
        <v>2.5000000000000001E-2</v>
      </c>
      <c r="G33">
        <v>15.13</v>
      </c>
      <c r="J33" s="35">
        <v>2.5000000000000001E-2</v>
      </c>
      <c r="L33">
        <v>0.83399999999999996</v>
      </c>
      <c r="P33" s="35">
        <v>2.5000000000000001E-2</v>
      </c>
      <c r="R33">
        <v>1.17984</v>
      </c>
      <c r="V33" s="35">
        <v>2.5000000000000001E-2</v>
      </c>
      <c r="X33">
        <v>-7.8799999999999995E-2</v>
      </c>
    </row>
    <row r="34" spans="5:24" x14ac:dyDescent="0.25">
      <c r="E34" s="35">
        <v>5.0000000000000001E-3</v>
      </c>
      <c r="G34">
        <v>15.13</v>
      </c>
      <c r="J34" s="35">
        <v>5.0000000000000001E-3</v>
      </c>
      <c r="L34">
        <v>0.83399999999999996</v>
      </c>
      <c r="P34" s="35">
        <v>5.0000000000000001E-3</v>
      </c>
      <c r="R34">
        <v>1.17984</v>
      </c>
      <c r="V34" s="35">
        <v>5.0000000000000001E-3</v>
      </c>
      <c r="X34">
        <v>-7.8799999999999995E-2</v>
      </c>
    </row>
    <row r="35" spans="5:24" x14ac:dyDescent="0.25">
      <c r="E35" s="35">
        <v>0</v>
      </c>
      <c r="F35" t="s">
        <v>78</v>
      </c>
      <c r="G35">
        <v>15.13</v>
      </c>
      <c r="J35" s="35">
        <v>0</v>
      </c>
      <c r="K35" t="s">
        <v>78</v>
      </c>
      <c r="L35">
        <v>0.83399999999999996</v>
      </c>
      <c r="P35" s="35">
        <v>0</v>
      </c>
      <c r="Q35" t="s">
        <v>78</v>
      </c>
      <c r="R35">
        <v>1.17984</v>
      </c>
      <c r="V35" s="35">
        <v>0</v>
      </c>
      <c r="W35" t="s">
        <v>78</v>
      </c>
      <c r="X35">
        <v>-7.8799999999999995E-2</v>
      </c>
    </row>
    <row r="40" spans="5:24" x14ac:dyDescent="0.25">
      <c r="E40" t="s">
        <v>79</v>
      </c>
      <c r="J40" t="s">
        <v>79</v>
      </c>
      <c r="P40" t="s">
        <v>79</v>
      </c>
      <c r="V40" t="s">
        <v>79</v>
      </c>
    </row>
    <row r="42" spans="5:24" x14ac:dyDescent="0.25">
      <c r="E42" t="s">
        <v>60</v>
      </c>
      <c r="F42" t="s">
        <v>60</v>
      </c>
      <c r="J42" t="s">
        <v>60</v>
      </c>
      <c r="K42" t="s">
        <v>60</v>
      </c>
      <c r="P42" t="s">
        <v>60</v>
      </c>
      <c r="Q42" t="s">
        <v>60</v>
      </c>
      <c r="V42" t="s">
        <v>60</v>
      </c>
      <c r="W42" t="s">
        <v>60</v>
      </c>
    </row>
    <row r="43" spans="5:24" x14ac:dyDescent="0.25">
      <c r="E43" t="s">
        <v>25</v>
      </c>
      <c r="F43">
        <v>140.47027</v>
      </c>
      <c r="J43" t="s">
        <v>25</v>
      </c>
      <c r="K43">
        <v>5.3586</v>
      </c>
      <c r="P43" t="s">
        <v>25</v>
      </c>
      <c r="Q43">
        <v>2.0037696</v>
      </c>
      <c r="V43" t="s">
        <v>25</v>
      </c>
      <c r="W43">
        <v>0.58785750000000003</v>
      </c>
    </row>
    <row r="44" spans="5:24" x14ac:dyDescent="0.25">
      <c r="E44" t="s">
        <v>80</v>
      </c>
      <c r="F44">
        <v>108.29022000000001</v>
      </c>
      <c r="J44" t="s">
        <v>80</v>
      </c>
      <c r="K44">
        <v>4.1922212999999999</v>
      </c>
      <c r="P44" t="s">
        <v>80</v>
      </c>
      <c r="Q44">
        <v>0.38703140000000003</v>
      </c>
      <c r="V44" t="s">
        <v>80</v>
      </c>
      <c r="W44">
        <v>0.3747723</v>
      </c>
    </row>
    <row r="45" spans="5:24" x14ac:dyDescent="0.25">
      <c r="E45" t="s">
        <v>81</v>
      </c>
      <c r="F45">
        <v>19.770997999999999</v>
      </c>
      <c r="J45" t="s">
        <v>81</v>
      </c>
      <c r="K45">
        <v>0.76539140000000006</v>
      </c>
      <c r="P45" t="s">
        <v>81</v>
      </c>
      <c r="Q45">
        <v>7.06619E-2</v>
      </c>
      <c r="V45" t="s">
        <v>81</v>
      </c>
      <c r="W45">
        <v>6.8423700000000004E-2</v>
      </c>
    </row>
    <row r="46" spans="5:24" x14ac:dyDescent="0.25">
      <c r="E46" t="s">
        <v>82</v>
      </c>
      <c r="F46">
        <v>180.90649999999999</v>
      </c>
      <c r="J46" t="s">
        <v>82</v>
      </c>
      <c r="K46">
        <v>6.9240012000000002</v>
      </c>
      <c r="P46" t="s">
        <v>82</v>
      </c>
      <c r="Q46">
        <v>2.1482895000000002</v>
      </c>
      <c r="V46" t="s">
        <v>82</v>
      </c>
      <c r="W46">
        <v>0.72779970000000005</v>
      </c>
    </row>
    <row r="47" spans="5:24" x14ac:dyDescent="0.25">
      <c r="E47" t="s">
        <v>83</v>
      </c>
      <c r="F47">
        <v>100.03403</v>
      </c>
      <c r="J47" t="s">
        <v>83</v>
      </c>
      <c r="K47">
        <v>3.7931987999999999</v>
      </c>
      <c r="P47" t="s">
        <v>83</v>
      </c>
      <c r="Q47">
        <v>1.8592496999999999</v>
      </c>
      <c r="V47" t="s">
        <v>83</v>
      </c>
      <c r="W47">
        <v>0.44791520000000001</v>
      </c>
    </row>
    <row r="48" spans="5:24" x14ac:dyDescent="0.25">
      <c r="E48" t="s">
        <v>84</v>
      </c>
      <c r="F48">
        <v>30</v>
      </c>
      <c r="J48" t="s">
        <v>84</v>
      </c>
      <c r="K48">
        <v>30</v>
      </c>
      <c r="P48" t="s">
        <v>84</v>
      </c>
      <c r="Q48">
        <v>30</v>
      </c>
      <c r="V48" t="s">
        <v>84</v>
      </c>
      <c r="W48">
        <v>30</v>
      </c>
    </row>
    <row r="60" spans="16:16" x14ac:dyDescent="0.25">
      <c r="P60" s="35"/>
    </row>
    <row r="61" spans="16:16" x14ac:dyDescent="0.25">
      <c r="P61" s="35"/>
    </row>
    <row r="62" spans="16:16" x14ac:dyDescent="0.25">
      <c r="P62" s="35"/>
    </row>
    <row r="63" spans="16:16" x14ac:dyDescent="0.25">
      <c r="P63" s="35"/>
    </row>
    <row r="64" spans="16:16" x14ac:dyDescent="0.25">
      <c r="P64" s="35"/>
    </row>
    <row r="65" spans="16:16" x14ac:dyDescent="0.25">
      <c r="P65" s="35"/>
    </row>
    <row r="66" spans="16:16" x14ac:dyDescent="0.25">
      <c r="P66" s="35"/>
    </row>
    <row r="67" spans="16:16" x14ac:dyDescent="0.25">
      <c r="P67" s="35"/>
    </row>
    <row r="68" spans="16:16" x14ac:dyDescent="0.25">
      <c r="P68" s="35"/>
    </row>
    <row r="69" spans="16:16" x14ac:dyDescent="0.25">
      <c r="P69" s="35"/>
    </row>
    <row r="70" spans="16:16" x14ac:dyDescent="0.25">
      <c r="P70" s="3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L23" sqref="L23"/>
    </sheetView>
  </sheetViews>
  <sheetFormatPr defaultRowHeight="15" x14ac:dyDescent="0.25"/>
  <cols>
    <col min="10" max="10" width="28" customWidth="1"/>
    <col min="11" max="11" width="10.5703125" customWidth="1"/>
    <col min="12" max="12" width="12.140625" customWidth="1"/>
    <col min="13" max="13" width="15.140625" customWidth="1"/>
    <col min="14" max="14" width="11.85546875" customWidth="1"/>
  </cols>
  <sheetData>
    <row r="1" spans="1:20" s="1" customFormat="1" x14ac:dyDescent="0.25">
      <c r="A1" s="1" t="s">
        <v>0</v>
      </c>
    </row>
    <row r="2" spans="1:20" s="2" customFormat="1" x14ac:dyDescent="0.25">
      <c r="A2" s="2" t="s">
        <v>1</v>
      </c>
    </row>
    <row r="4" spans="1:20" x14ac:dyDescent="0.25">
      <c r="J4" s="1" t="s">
        <v>2</v>
      </c>
    </row>
    <row r="5" spans="1:20" x14ac:dyDescent="0.25">
      <c r="J5" s="3" t="s">
        <v>3</v>
      </c>
      <c r="K5" s="3">
        <v>0.52190400000000003</v>
      </c>
      <c r="O5" s="4" t="s">
        <v>4</v>
      </c>
      <c r="P5" s="1"/>
      <c r="Q5" s="1"/>
    </row>
    <row r="6" spans="1:20" x14ac:dyDescent="0.25">
      <c r="J6" s="3" t="s">
        <v>5</v>
      </c>
      <c r="K6" s="3">
        <v>0.50419599999999998</v>
      </c>
      <c r="O6" s="5" t="s">
        <v>6</v>
      </c>
      <c r="P6" s="5" t="s">
        <v>7</v>
      </c>
      <c r="Q6" s="5" t="s">
        <v>8</v>
      </c>
      <c r="R6" s="5" t="s">
        <v>9</v>
      </c>
      <c r="S6" s="5" t="s">
        <v>10</v>
      </c>
      <c r="T6" s="5" t="s">
        <v>11</v>
      </c>
    </row>
    <row r="7" spans="1:20" x14ac:dyDescent="0.25">
      <c r="J7" s="3" t="s">
        <v>12</v>
      </c>
      <c r="K7" s="3">
        <v>0.27726899999999999</v>
      </c>
      <c r="O7" s="3" t="s">
        <v>13</v>
      </c>
      <c r="P7" s="3">
        <v>1</v>
      </c>
      <c r="Q7" s="3">
        <v>1.9447013</v>
      </c>
      <c r="R7" s="3">
        <v>1.9447000000000001</v>
      </c>
      <c r="S7" s="3">
        <v>26.7501</v>
      </c>
      <c r="T7" s="6" t="s">
        <v>14</v>
      </c>
    </row>
    <row r="8" spans="1:20" x14ac:dyDescent="0.25">
      <c r="J8" s="3" t="s">
        <v>15</v>
      </c>
      <c r="K8" s="3">
        <v>2.0021149999999999</v>
      </c>
      <c r="O8" s="3" t="s">
        <v>16</v>
      </c>
      <c r="P8" s="3">
        <v>26</v>
      </c>
      <c r="Q8" s="3">
        <v>1.8901673999999999</v>
      </c>
      <c r="R8" s="3">
        <v>7.2700000000000001E-2</v>
      </c>
      <c r="S8" s="3"/>
      <c r="T8" s="3"/>
    </row>
    <row r="9" spans="1:20" x14ac:dyDescent="0.25">
      <c r="J9" s="3" t="s">
        <v>17</v>
      </c>
      <c r="K9" s="3">
        <v>29</v>
      </c>
      <c r="O9" s="3" t="s">
        <v>18</v>
      </c>
      <c r="P9" s="3">
        <v>27</v>
      </c>
      <c r="Q9" s="3">
        <v>3.8348686999999999</v>
      </c>
      <c r="R9" s="3"/>
      <c r="S9" s="3"/>
      <c r="T9" s="3"/>
    </row>
    <row r="12" spans="1:20" x14ac:dyDescent="0.25">
      <c r="J12" s="7" t="s">
        <v>19</v>
      </c>
      <c r="K12" t="s">
        <v>95</v>
      </c>
      <c r="O12" s="4" t="s">
        <v>21</v>
      </c>
      <c r="P12" s="1"/>
      <c r="Q12" s="1"/>
    </row>
    <row r="13" spans="1:20" x14ac:dyDescent="0.25">
      <c r="J13" t="s">
        <v>22</v>
      </c>
      <c r="O13" s="5" t="s">
        <v>23</v>
      </c>
      <c r="P13" s="5" t="s">
        <v>24</v>
      </c>
      <c r="Q13" s="5" t="s">
        <v>25</v>
      </c>
      <c r="R13" s="5" t="s">
        <v>26</v>
      </c>
      <c r="S13" s="5" t="s">
        <v>27</v>
      </c>
      <c r="T13" s="5" t="s">
        <v>28</v>
      </c>
    </row>
    <row r="14" spans="1:20" x14ac:dyDescent="0.25">
      <c r="J14" s="3" t="s">
        <v>29</v>
      </c>
      <c r="K14" s="3">
        <v>0.55938500000000002</v>
      </c>
      <c r="L14" s="3" t="s">
        <v>30</v>
      </c>
      <c r="M14" s="3">
        <v>5.4289930000000002</v>
      </c>
      <c r="O14" s="3" t="s">
        <v>31</v>
      </c>
      <c r="P14" s="3">
        <v>14</v>
      </c>
      <c r="Q14" s="3">
        <v>0.34174700000000002</v>
      </c>
      <c r="R14" s="3">
        <v>7.2059999999999999E-2</v>
      </c>
      <c r="S14" s="3">
        <v>0.19361999999999999</v>
      </c>
      <c r="T14" s="3">
        <v>0.4899</v>
      </c>
    </row>
    <row r="15" spans="1:20" x14ac:dyDescent="0.25">
      <c r="J15" s="3" t="s">
        <v>32</v>
      </c>
      <c r="K15" s="3">
        <v>0.103037</v>
      </c>
      <c r="L15" s="3" t="s">
        <v>7</v>
      </c>
      <c r="M15" s="3">
        <v>27</v>
      </c>
      <c r="O15" s="3" t="s">
        <v>33</v>
      </c>
      <c r="P15" s="3">
        <v>14</v>
      </c>
      <c r="Q15" s="3">
        <v>0.86882800000000004</v>
      </c>
      <c r="R15" s="3">
        <v>7.2059999999999999E-2</v>
      </c>
      <c r="S15" s="3">
        <v>0.72070999999999996</v>
      </c>
      <c r="T15" s="3">
        <v>1.0169999999999999</v>
      </c>
    </row>
    <row r="16" spans="1:20" x14ac:dyDescent="0.25">
      <c r="J16" s="3" t="s">
        <v>34</v>
      </c>
      <c r="K16" s="3">
        <v>0.77079799999999998</v>
      </c>
      <c r="L16" s="3" t="s">
        <v>35</v>
      </c>
      <c r="M16" s="3" t="s">
        <v>14</v>
      </c>
      <c r="O16" t="s">
        <v>36</v>
      </c>
    </row>
    <row r="17" spans="1:13" x14ac:dyDescent="0.25">
      <c r="J17" s="3" t="s">
        <v>37</v>
      </c>
      <c r="K17" s="3">
        <v>0.34797099999999997</v>
      </c>
      <c r="L17" s="3" t="s">
        <v>38</v>
      </c>
      <c r="M17" s="3" t="s">
        <v>14</v>
      </c>
    </row>
    <row r="18" spans="1:13" x14ac:dyDescent="0.25">
      <c r="J18" s="3" t="s">
        <v>39</v>
      </c>
      <c r="K18" s="3">
        <v>0.95</v>
      </c>
      <c r="L18" s="3" t="s">
        <v>40</v>
      </c>
      <c r="M18" s="3">
        <v>1</v>
      </c>
    </row>
    <row r="19" spans="1:13" x14ac:dyDescent="0.25">
      <c r="J19" s="8"/>
      <c r="K19" s="8"/>
      <c r="L19" s="8"/>
      <c r="M19" s="8"/>
    </row>
    <row r="20" spans="1:13" x14ac:dyDescent="0.25">
      <c r="J20" s="8"/>
      <c r="K20" s="8"/>
      <c r="L20" s="73"/>
      <c r="M20" s="73"/>
    </row>
    <row r="21" spans="1:13" x14ac:dyDescent="0.25">
      <c r="J21" s="8"/>
      <c r="K21" s="8"/>
      <c r="L21" s="73"/>
      <c r="M21" s="73"/>
    </row>
    <row r="22" spans="1:13" x14ac:dyDescent="0.25">
      <c r="J22" s="8"/>
      <c r="K22" s="8"/>
      <c r="L22" s="73"/>
      <c r="M22" s="73"/>
    </row>
    <row r="23" spans="1:13" x14ac:dyDescent="0.25">
      <c r="J23" s="8"/>
      <c r="K23" s="8"/>
      <c r="L23" s="73"/>
      <c r="M23" s="73"/>
    </row>
    <row r="24" spans="1:13" x14ac:dyDescent="0.25">
      <c r="J24" s="8"/>
      <c r="K24" s="8"/>
      <c r="L24" s="73"/>
      <c r="M24" s="73"/>
    </row>
    <row r="25" spans="1:13" x14ac:dyDescent="0.25">
      <c r="J25" s="8"/>
      <c r="K25" s="8"/>
      <c r="L25" s="73"/>
      <c r="M25" s="73"/>
    </row>
    <row r="26" spans="1:13" x14ac:dyDescent="0.25">
      <c r="J26" s="8"/>
      <c r="K26" s="8"/>
      <c r="L26" s="8"/>
      <c r="M26" s="8"/>
    </row>
    <row r="27" spans="1:13" x14ac:dyDescent="0.25">
      <c r="J27" s="8"/>
      <c r="K27" s="8"/>
      <c r="L27" s="8"/>
      <c r="M27" s="8"/>
    </row>
    <row r="28" spans="1:13" s="2" customFormat="1" x14ac:dyDescent="0.25">
      <c r="A28" s="2" t="s">
        <v>41</v>
      </c>
    </row>
    <row r="33" spans="10:20" x14ac:dyDescent="0.25">
      <c r="J33" s="1" t="s">
        <v>2</v>
      </c>
      <c r="O33" s="4" t="s">
        <v>4</v>
      </c>
      <c r="P33" s="1"/>
      <c r="Q33" s="1"/>
    </row>
    <row r="34" spans="10:20" x14ac:dyDescent="0.25">
      <c r="J34" s="3" t="s">
        <v>3</v>
      </c>
      <c r="K34" s="3">
        <v>0.50710999999999995</v>
      </c>
      <c r="O34" s="5" t="s">
        <v>6</v>
      </c>
      <c r="P34" s="5" t="s">
        <v>7</v>
      </c>
      <c r="Q34" s="5" t="s">
        <v>8</v>
      </c>
      <c r="R34" s="5" t="s">
        <v>9</v>
      </c>
      <c r="S34" s="5" t="s">
        <v>10</v>
      </c>
      <c r="T34" s="5" t="s">
        <v>11</v>
      </c>
    </row>
    <row r="35" spans="10:20" x14ac:dyDescent="0.25">
      <c r="J35" s="3" t="s">
        <v>5</v>
      </c>
      <c r="K35" s="3">
        <v>0.488153</v>
      </c>
      <c r="O35" s="3" t="s">
        <v>13</v>
      </c>
      <c r="P35" s="3">
        <v>1</v>
      </c>
      <c r="Q35" s="3">
        <v>2.0596622999999998</v>
      </c>
      <c r="R35" s="3">
        <v>2.05966</v>
      </c>
      <c r="S35" s="3">
        <v>26.571100000000001</v>
      </c>
      <c r="T35" s="6" t="s">
        <v>14</v>
      </c>
    </row>
    <row r="36" spans="10:20" x14ac:dyDescent="0.25">
      <c r="J36" s="3" t="s">
        <v>12</v>
      </c>
      <c r="K36" s="3">
        <v>0.26962700000000001</v>
      </c>
      <c r="O36" s="3" t="s">
        <v>16</v>
      </c>
      <c r="P36" s="3">
        <v>26</v>
      </c>
      <c r="Q36" s="3">
        <v>2.0153943999999999</v>
      </c>
      <c r="R36" s="3">
        <v>7.7520000000000006E-2</v>
      </c>
      <c r="S36" s="3"/>
      <c r="T36" s="3"/>
    </row>
    <row r="37" spans="10:20" x14ac:dyDescent="0.25">
      <c r="J37" s="3" t="s">
        <v>15</v>
      </c>
      <c r="K37" s="3">
        <v>0.60528800000000005</v>
      </c>
      <c r="O37" s="3" t="s">
        <v>18</v>
      </c>
      <c r="P37" s="3">
        <v>27</v>
      </c>
      <c r="Q37" s="3">
        <v>4.0750567000000002</v>
      </c>
      <c r="R37" s="3"/>
      <c r="S37" s="3"/>
      <c r="T37" s="3"/>
    </row>
    <row r="38" spans="10:20" x14ac:dyDescent="0.25">
      <c r="J38" s="3" t="s">
        <v>17</v>
      </c>
      <c r="K38" s="3">
        <v>28</v>
      </c>
      <c r="O38" t="s">
        <v>36</v>
      </c>
    </row>
    <row r="40" spans="10:20" x14ac:dyDescent="0.25">
      <c r="O40" s="4" t="s">
        <v>21</v>
      </c>
      <c r="P40" s="1"/>
      <c r="Q40" s="1"/>
    </row>
    <row r="41" spans="10:20" x14ac:dyDescent="0.25">
      <c r="J41" s="7" t="s">
        <v>19</v>
      </c>
      <c r="K41" t="s">
        <v>20</v>
      </c>
      <c r="O41" s="5" t="s">
        <v>23</v>
      </c>
      <c r="P41" s="5" t="s">
        <v>24</v>
      </c>
      <c r="Q41" s="5" t="s">
        <v>25</v>
      </c>
      <c r="R41" s="5" t="s">
        <v>26</v>
      </c>
      <c r="S41" s="5" t="s">
        <v>27</v>
      </c>
      <c r="T41" s="5" t="s">
        <v>28</v>
      </c>
    </row>
    <row r="42" spans="10:20" x14ac:dyDescent="0.25">
      <c r="J42" t="s">
        <v>22</v>
      </c>
      <c r="O42" s="3" t="s">
        <v>31</v>
      </c>
      <c r="P42" s="3">
        <v>14</v>
      </c>
      <c r="Q42" s="3">
        <v>1.74901</v>
      </c>
      <c r="R42" s="3">
        <v>7.4410000000000004E-2</v>
      </c>
      <c r="S42" s="3">
        <v>1.5961000000000001</v>
      </c>
      <c r="T42" s="3">
        <v>1.9019999999999999</v>
      </c>
    </row>
    <row r="43" spans="10:20" x14ac:dyDescent="0.25">
      <c r="J43" s="3" t="s">
        <v>29</v>
      </c>
      <c r="K43" s="3">
        <v>0.55938500000000002</v>
      </c>
      <c r="L43" s="3" t="s">
        <v>30</v>
      </c>
      <c r="M43" s="3">
        <v>5.4289930000000002</v>
      </c>
      <c r="O43" s="3" t="s">
        <v>33</v>
      </c>
      <c r="P43" s="3">
        <v>14</v>
      </c>
      <c r="Q43" s="3">
        <v>2.2914500000000002</v>
      </c>
      <c r="R43" s="3">
        <v>7.4410000000000004E-2</v>
      </c>
      <c r="S43" s="3">
        <v>2.1385000000000001</v>
      </c>
      <c r="T43" s="3">
        <v>2.4443999999999999</v>
      </c>
    </row>
    <row r="44" spans="10:20" x14ac:dyDescent="0.25">
      <c r="J44" s="3" t="s">
        <v>32</v>
      </c>
      <c r="K44" s="3">
        <v>0.103037</v>
      </c>
      <c r="L44" s="3" t="s">
        <v>7</v>
      </c>
      <c r="M44" s="71">
        <v>27</v>
      </c>
      <c r="O44" t="s">
        <v>36</v>
      </c>
    </row>
    <row r="45" spans="10:20" x14ac:dyDescent="0.25">
      <c r="J45" s="3" t="s">
        <v>34</v>
      </c>
      <c r="K45" s="3">
        <v>0.77079799999999998</v>
      </c>
      <c r="L45" s="3" t="s">
        <v>35</v>
      </c>
      <c r="M45" s="72" t="s">
        <v>14</v>
      </c>
    </row>
    <row r="46" spans="10:20" x14ac:dyDescent="0.25">
      <c r="J46" s="3" t="s">
        <v>37</v>
      </c>
      <c r="K46" s="3">
        <v>0.34797099999999997</v>
      </c>
      <c r="L46" s="3" t="s">
        <v>38</v>
      </c>
      <c r="M46" s="72" t="s">
        <v>14</v>
      </c>
    </row>
    <row r="47" spans="10:20" x14ac:dyDescent="0.25">
      <c r="J47" s="3" t="s">
        <v>39</v>
      </c>
      <c r="K47" s="3">
        <v>0.95</v>
      </c>
      <c r="L47" s="3" t="s">
        <v>40</v>
      </c>
      <c r="M47" s="7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A40" workbookViewId="0">
      <selection activeCell="G22" sqref="G22:J26"/>
    </sheetView>
  </sheetViews>
  <sheetFormatPr defaultRowHeight="15" x14ac:dyDescent="0.25"/>
  <cols>
    <col min="1" max="1" width="14.7109375" customWidth="1"/>
    <col min="2" max="2" width="27.5703125" customWidth="1"/>
  </cols>
  <sheetData>
    <row r="1" spans="1:19" s="1" customFormat="1" x14ac:dyDescent="0.25">
      <c r="A1" s="1" t="s">
        <v>42</v>
      </c>
    </row>
    <row r="3" spans="1:19" s="2" customFormat="1" x14ac:dyDescent="0.25">
      <c r="A3" s="9" t="s">
        <v>43</v>
      </c>
      <c r="B3" s="2" t="s">
        <v>44</v>
      </c>
    </row>
    <row r="7" spans="1:19" x14ac:dyDescent="0.25">
      <c r="B7" t="s">
        <v>45</v>
      </c>
      <c r="E7" t="s">
        <v>46</v>
      </c>
    </row>
    <row r="8" spans="1:19" x14ac:dyDescent="0.25">
      <c r="B8" s="3" t="s">
        <v>47</v>
      </c>
      <c r="C8" s="3">
        <v>0.99998500000000001</v>
      </c>
      <c r="E8" s="3" t="s">
        <v>6</v>
      </c>
      <c r="F8" s="3" t="s">
        <v>7</v>
      </c>
      <c r="G8" s="3" t="s">
        <v>8</v>
      </c>
      <c r="H8" s="3" t="s">
        <v>9</v>
      </c>
      <c r="I8" s="3" t="s">
        <v>10</v>
      </c>
      <c r="J8" s="3" t="s">
        <v>11</v>
      </c>
    </row>
    <row r="9" spans="1:19" x14ac:dyDescent="0.25">
      <c r="B9" s="3" t="s">
        <v>48</v>
      </c>
      <c r="C9" s="3">
        <v>0.999587</v>
      </c>
      <c r="E9" s="3" t="s">
        <v>49</v>
      </c>
      <c r="F9" s="3">
        <v>27</v>
      </c>
      <c r="G9" s="3">
        <v>4.0730342000000004</v>
      </c>
      <c r="H9" s="3">
        <v>0.15085299999999999</v>
      </c>
      <c r="I9" s="3">
        <v>2511.355</v>
      </c>
      <c r="J9" s="6" t="s">
        <v>50</v>
      </c>
    </row>
    <row r="10" spans="1:19" x14ac:dyDescent="0.25">
      <c r="B10" s="3" t="s">
        <v>12</v>
      </c>
      <c r="C10" s="3">
        <v>7.7499999999999999E-3</v>
      </c>
      <c r="E10" s="3" t="s">
        <v>16</v>
      </c>
      <c r="F10" s="3">
        <v>1</v>
      </c>
      <c r="G10" s="3">
        <v>6.0099999999999997E-5</v>
      </c>
      <c r="H10" s="3">
        <v>6.0000000000000002E-5</v>
      </c>
      <c r="I10" s="8"/>
      <c r="J10" s="10"/>
    </row>
    <row r="11" spans="1:19" x14ac:dyDescent="0.25">
      <c r="B11" s="3" t="s">
        <v>15</v>
      </c>
      <c r="C11" s="3">
        <v>0.58816000000000002</v>
      </c>
      <c r="E11" s="3" t="s">
        <v>18</v>
      </c>
      <c r="F11" s="3">
        <v>28</v>
      </c>
      <c r="G11" s="3">
        <v>4.0730943000000002</v>
      </c>
      <c r="H11" s="11"/>
      <c r="I11" s="11"/>
      <c r="J11" s="12"/>
    </row>
    <row r="12" spans="1:19" x14ac:dyDescent="0.25">
      <c r="B12" s="3" t="s">
        <v>17</v>
      </c>
      <c r="C12" s="3">
        <v>29</v>
      </c>
    </row>
    <row r="14" spans="1:19" ht="15.75" thickBot="1" x14ac:dyDescent="0.3"/>
    <row r="15" spans="1:19" x14ac:dyDescent="0.25">
      <c r="B15" s="13" t="s">
        <v>51</v>
      </c>
      <c r="C15" s="14"/>
      <c r="D15" s="14"/>
      <c r="E15" s="14"/>
      <c r="F15" s="14"/>
      <c r="G15" s="15"/>
    </row>
    <row r="16" spans="1:19" ht="30" x14ac:dyDescent="0.25">
      <c r="B16" s="16" t="s">
        <v>6</v>
      </c>
      <c r="C16" s="17" t="s">
        <v>52</v>
      </c>
      <c r="D16" s="17" t="s">
        <v>7</v>
      </c>
      <c r="E16" s="17" t="s">
        <v>8</v>
      </c>
      <c r="F16" s="17" t="s">
        <v>10</v>
      </c>
      <c r="G16" s="18" t="s">
        <v>11</v>
      </c>
      <c r="S16" t="s">
        <v>13</v>
      </c>
    </row>
    <row r="17" spans="2:22" x14ac:dyDescent="0.25">
      <c r="B17" s="19" t="s">
        <v>53</v>
      </c>
      <c r="C17" s="3">
        <v>13</v>
      </c>
      <c r="D17" s="3">
        <v>13</v>
      </c>
      <c r="E17" s="3">
        <v>1.4058664999999999</v>
      </c>
      <c r="F17" s="3">
        <v>1800.34</v>
      </c>
      <c r="G17" s="20" t="s">
        <v>54</v>
      </c>
      <c r="S17" s="1" t="s">
        <v>55</v>
      </c>
      <c r="T17" s="1"/>
      <c r="U17" s="1"/>
    </row>
    <row r="18" spans="2:22" x14ac:dyDescent="0.25">
      <c r="B18" s="19" t="s">
        <v>13</v>
      </c>
      <c r="C18" s="3">
        <v>1</v>
      </c>
      <c r="D18" s="3">
        <v>1</v>
      </c>
      <c r="E18" s="3">
        <v>1.9771194999999999</v>
      </c>
      <c r="F18" s="3">
        <v>32914.46</v>
      </c>
      <c r="G18" s="20" t="s">
        <v>56</v>
      </c>
      <c r="S18" s="3" t="s">
        <v>23</v>
      </c>
      <c r="T18" s="3" t="s">
        <v>57</v>
      </c>
      <c r="U18" s="3" t="s">
        <v>26</v>
      </c>
      <c r="V18" s="3" t="s">
        <v>25</v>
      </c>
    </row>
    <row r="19" spans="2:22" ht="15.75" thickBot="1" x14ac:dyDescent="0.3">
      <c r="B19" s="21" t="s">
        <v>58</v>
      </c>
      <c r="C19" s="22">
        <v>13</v>
      </c>
      <c r="D19" s="22">
        <v>13</v>
      </c>
      <c r="E19" s="22">
        <v>0.50030649999999999</v>
      </c>
      <c r="F19" s="22">
        <v>640.68799999999999</v>
      </c>
      <c r="G19" s="23" t="s">
        <v>59</v>
      </c>
      <c r="S19" s="3" t="s">
        <v>31</v>
      </c>
      <c r="T19" s="3">
        <v>0.34213881000000002</v>
      </c>
      <c r="U19" s="3">
        <v>2.0340499999999999E-3</v>
      </c>
      <c r="V19" s="3">
        <v>0.32620199999999999</v>
      </c>
    </row>
    <row r="20" spans="2:22" x14ac:dyDescent="0.25">
      <c r="S20" s="3" t="s">
        <v>33</v>
      </c>
      <c r="T20" s="3">
        <v>0.86882844000000004</v>
      </c>
      <c r="U20" s="3">
        <v>2.0713799999999998E-3</v>
      </c>
      <c r="V20" s="3">
        <v>0.86882800000000004</v>
      </c>
    </row>
    <row r="21" spans="2:22" x14ac:dyDescent="0.25">
      <c r="H21" t="s">
        <v>60</v>
      </c>
    </row>
    <row r="42" spans="1:10" s="2" customFormat="1" x14ac:dyDescent="0.25">
      <c r="A42" s="24" t="s">
        <v>61</v>
      </c>
      <c r="B42" s="2" t="s">
        <v>62</v>
      </c>
    </row>
    <row r="45" spans="1:10" x14ac:dyDescent="0.25">
      <c r="B45" t="s">
        <v>63</v>
      </c>
      <c r="E45" t="s">
        <v>46</v>
      </c>
    </row>
    <row r="46" spans="1:10" x14ac:dyDescent="0.25">
      <c r="B46" s="3" t="s">
        <v>47</v>
      </c>
      <c r="C46" s="3">
        <v>0.99998500000000001</v>
      </c>
      <c r="E46" s="3" t="s">
        <v>6</v>
      </c>
      <c r="F46" s="3" t="s">
        <v>7</v>
      </c>
      <c r="G46" s="3" t="s">
        <v>8</v>
      </c>
      <c r="H46" s="3" t="s">
        <v>9</v>
      </c>
      <c r="I46" s="3" t="s">
        <v>10</v>
      </c>
      <c r="J46" s="3" t="s">
        <v>11</v>
      </c>
    </row>
    <row r="47" spans="1:10" x14ac:dyDescent="0.25">
      <c r="B47" s="3" t="s">
        <v>48</v>
      </c>
      <c r="C47" s="3">
        <v>0.999587</v>
      </c>
      <c r="E47" s="3" t="s">
        <v>49</v>
      </c>
      <c r="F47" s="3">
        <v>27</v>
      </c>
      <c r="G47" s="3">
        <v>4.3432627999999998</v>
      </c>
      <c r="H47" s="3">
        <v>0.160862</v>
      </c>
      <c r="I47" s="3">
        <v>433.41969999999998</v>
      </c>
      <c r="J47" s="25">
        <v>5.0599999999999999E-2</v>
      </c>
    </row>
    <row r="48" spans="1:10" x14ac:dyDescent="0.25">
      <c r="B48" s="3" t="s">
        <v>12</v>
      </c>
      <c r="C48" s="3">
        <v>7.7499999999999999E-3</v>
      </c>
      <c r="E48" s="3" t="s">
        <v>16</v>
      </c>
      <c r="F48" s="3">
        <v>2</v>
      </c>
      <c r="G48" s="3">
        <v>7.4229999999999999E-4</v>
      </c>
      <c r="H48" s="3">
        <v>3.7100000000000002E-4</v>
      </c>
      <c r="I48" s="8"/>
      <c r="J48" s="10"/>
    </row>
    <row r="49" spans="2:23" x14ac:dyDescent="0.25">
      <c r="B49" s="3" t="s">
        <v>15</v>
      </c>
      <c r="C49" s="3">
        <v>0.58816000000000002</v>
      </c>
      <c r="E49" s="3" t="s">
        <v>18</v>
      </c>
      <c r="F49" s="3">
        <v>29</v>
      </c>
      <c r="G49" s="3">
        <v>4.3440051000000004</v>
      </c>
      <c r="H49" s="11"/>
      <c r="I49" s="11"/>
      <c r="J49" s="12"/>
    </row>
    <row r="50" spans="2:23" x14ac:dyDescent="0.25">
      <c r="B50" s="3" t="s">
        <v>17</v>
      </c>
      <c r="C50" s="3">
        <v>29</v>
      </c>
    </row>
    <row r="53" spans="2:23" ht="15.75" thickBot="1" x14ac:dyDescent="0.3"/>
    <row r="54" spans="2:23" x14ac:dyDescent="0.25">
      <c r="B54" s="26" t="s">
        <v>64</v>
      </c>
      <c r="C54" s="14"/>
      <c r="D54" s="14"/>
      <c r="E54" s="14"/>
      <c r="F54" s="14"/>
      <c r="G54" s="15"/>
    </row>
    <row r="55" spans="2:23" ht="30" x14ac:dyDescent="0.25">
      <c r="B55" s="19" t="s">
        <v>6</v>
      </c>
      <c r="C55" s="27" t="s">
        <v>52</v>
      </c>
      <c r="D55" s="27" t="s">
        <v>7</v>
      </c>
      <c r="E55" s="27" t="s">
        <v>8</v>
      </c>
      <c r="F55" s="27" t="s">
        <v>10</v>
      </c>
      <c r="G55" s="28" t="s">
        <v>11</v>
      </c>
    </row>
    <row r="56" spans="2:23" x14ac:dyDescent="0.25">
      <c r="B56" s="29" t="s">
        <v>53</v>
      </c>
      <c r="C56" s="3">
        <v>13</v>
      </c>
      <c r="D56" s="3">
        <v>13</v>
      </c>
      <c r="E56" s="3">
        <v>1.4766570999999999</v>
      </c>
      <c r="F56" s="3">
        <v>171.911</v>
      </c>
      <c r="G56" s="30">
        <v>5.96E-2</v>
      </c>
      <c r="T56" t="s">
        <v>13</v>
      </c>
    </row>
    <row r="57" spans="2:23" x14ac:dyDescent="0.25">
      <c r="B57" s="31" t="s">
        <v>13</v>
      </c>
      <c r="C57" s="3">
        <v>1</v>
      </c>
      <c r="D57" s="3">
        <v>1</v>
      </c>
      <c r="E57" s="3">
        <v>2.1071613999999999</v>
      </c>
      <c r="F57" s="3">
        <v>3189.078</v>
      </c>
      <c r="G57" s="32" t="s">
        <v>65</v>
      </c>
      <c r="T57" s="1" t="s">
        <v>55</v>
      </c>
      <c r="U57" s="1"/>
      <c r="V57" s="1"/>
    </row>
    <row r="58" spans="2:23" ht="15.75" thickBot="1" x14ac:dyDescent="0.3">
      <c r="B58" s="33" t="s">
        <v>58</v>
      </c>
      <c r="C58" s="22">
        <v>13</v>
      </c>
      <c r="D58" s="22">
        <v>13</v>
      </c>
      <c r="E58" s="22">
        <v>0.56563850000000004</v>
      </c>
      <c r="F58" s="22">
        <v>65.851100000000002</v>
      </c>
      <c r="G58" s="34">
        <v>9.6199999999999994E-2</v>
      </c>
    </row>
    <row r="59" spans="2:23" x14ac:dyDescent="0.25">
      <c r="T59" s="3" t="s">
        <v>23</v>
      </c>
      <c r="U59" s="3" t="s">
        <v>57</v>
      </c>
      <c r="V59" s="3" t="s">
        <v>26</v>
      </c>
      <c r="W59" s="3" t="s">
        <v>25</v>
      </c>
    </row>
    <row r="60" spans="2:23" x14ac:dyDescent="0.25">
      <c r="T60" s="3" t="s">
        <v>31</v>
      </c>
      <c r="U60" s="3">
        <v>1.7477167</v>
      </c>
      <c r="V60" s="3">
        <v>6.7461400000000003E-3</v>
      </c>
      <c r="W60" s="3">
        <v>1.73207</v>
      </c>
    </row>
    <row r="61" spans="2:23" x14ac:dyDescent="0.25">
      <c r="T61" s="3" t="s">
        <v>33</v>
      </c>
      <c r="U61" s="3">
        <v>2.2914515999999998</v>
      </c>
      <c r="V61" s="3">
        <v>6.8699299999999998E-3</v>
      </c>
      <c r="W61" s="3">
        <v>2.2914500000000002</v>
      </c>
    </row>
    <row r="62" spans="2:23" x14ac:dyDescent="0.25">
      <c r="D62">
        <v>1.0999999999999999E-2</v>
      </c>
    </row>
    <row r="67" spans="2:3" x14ac:dyDescent="0.25">
      <c r="B67" t="s">
        <v>60</v>
      </c>
      <c r="C67" t="s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Normal="100" workbookViewId="0">
      <selection activeCell="L8" sqref="L8"/>
    </sheetView>
  </sheetViews>
  <sheetFormatPr defaultRowHeight="12.75" x14ac:dyDescent="0.2"/>
  <cols>
    <col min="1" max="1" width="9.140625" style="44"/>
    <col min="2" max="2" width="7.42578125" style="44" customWidth="1"/>
    <col min="3" max="3" width="13.42578125" style="44" customWidth="1"/>
    <col min="4" max="4" width="11.42578125" style="44" customWidth="1"/>
    <col min="5" max="5" width="11.140625" style="44" customWidth="1"/>
    <col min="6" max="6" width="9.85546875" style="44" customWidth="1"/>
    <col min="7" max="7" width="11.28515625" style="44" customWidth="1"/>
    <col min="8" max="16384" width="9.140625" style="44"/>
  </cols>
  <sheetData>
    <row r="1" spans="1:10" ht="53.25" customHeight="1" thickBot="1" x14ac:dyDescent="0.3">
      <c r="A1" s="36" t="s">
        <v>85</v>
      </c>
      <c r="B1" s="37" t="s">
        <v>53</v>
      </c>
      <c r="C1" s="38" t="s">
        <v>13</v>
      </c>
      <c r="D1" s="39" t="s">
        <v>86</v>
      </c>
      <c r="E1" s="40" t="s">
        <v>87</v>
      </c>
      <c r="F1" s="41" t="s">
        <v>88</v>
      </c>
      <c r="G1" s="42" t="s">
        <v>71</v>
      </c>
      <c r="H1" s="43" t="s">
        <v>72</v>
      </c>
      <c r="I1" s="45" t="s">
        <v>73</v>
      </c>
      <c r="J1" s="45" t="s">
        <v>70</v>
      </c>
    </row>
    <row r="2" spans="1:10" s="65" customFormat="1" ht="15.75" x14ac:dyDescent="0.25">
      <c r="A2" s="59">
        <v>1</v>
      </c>
      <c r="B2" s="60">
        <v>8</v>
      </c>
      <c r="C2" s="61" t="s">
        <v>89</v>
      </c>
      <c r="D2" s="62" t="s">
        <v>90</v>
      </c>
      <c r="E2" s="63">
        <v>26.221</v>
      </c>
      <c r="F2" s="64">
        <v>1.0760000000000001</v>
      </c>
      <c r="G2" s="58">
        <f>E2*5</f>
        <v>131.10499999999999</v>
      </c>
      <c r="H2" s="58">
        <f>F2*5</f>
        <v>5.3800000000000008</v>
      </c>
      <c r="I2" s="58">
        <f>LOG(G2)</f>
        <v>2.117619254855621</v>
      </c>
      <c r="J2" s="58">
        <f>LOG(H2)</f>
        <v>0.7307822756663892</v>
      </c>
    </row>
    <row r="3" spans="1:10" s="65" customFormat="1" ht="15.75" x14ac:dyDescent="0.25">
      <c r="A3" s="53">
        <v>2</v>
      </c>
      <c r="B3" s="52">
        <v>8</v>
      </c>
      <c r="C3" s="54" t="s">
        <v>91</v>
      </c>
      <c r="D3" s="55" t="s">
        <v>92</v>
      </c>
      <c r="E3" s="56">
        <v>80.524000000000001</v>
      </c>
      <c r="F3" s="57">
        <v>3.3740000000000001</v>
      </c>
      <c r="G3" s="58">
        <f t="shared" ref="G3:H6" si="0">E3*2</f>
        <v>161.048</v>
      </c>
      <c r="H3" s="58">
        <f t="shared" si="0"/>
        <v>6.7480000000000002</v>
      </c>
      <c r="I3" s="58">
        <f t="shared" ref="I3:J29" si="1">LOG(G3)</f>
        <v>2.2069553358346474</v>
      </c>
      <c r="J3" s="58">
        <f t="shared" si="1"/>
        <v>0.82917507391708767</v>
      </c>
    </row>
    <row r="4" spans="1:10" s="65" customFormat="1" ht="15.75" x14ac:dyDescent="0.25">
      <c r="A4" s="53">
        <v>3</v>
      </c>
      <c r="B4" s="52">
        <v>12</v>
      </c>
      <c r="C4" s="54" t="s">
        <v>89</v>
      </c>
      <c r="D4" s="55" t="s">
        <v>92</v>
      </c>
      <c r="E4" s="56">
        <v>26.898</v>
      </c>
      <c r="F4" s="57">
        <v>0.70199999999999996</v>
      </c>
      <c r="G4" s="58">
        <f t="shared" si="0"/>
        <v>53.795999999999999</v>
      </c>
      <c r="H4" s="58">
        <f t="shared" si="0"/>
        <v>1.4039999999999999</v>
      </c>
      <c r="I4" s="58">
        <f t="shared" si="1"/>
        <v>1.7307499849134167</v>
      </c>
      <c r="J4" s="58">
        <f t="shared" si="1"/>
        <v>0.14736710779378645</v>
      </c>
    </row>
    <row r="5" spans="1:10" s="65" customFormat="1" ht="15.75" x14ac:dyDescent="0.25">
      <c r="A5" s="53">
        <v>4</v>
      </c>
      <c r="B5" s="52">
        <v>12</v>
      </c>
      <c r="C5" s="54" t="s">
        <v>91</v>
      </c>
      <c r="D5" s="55" t="s">
        <v>92</v>
      </c>
      <c r="E5" s="56">
        <v>61.72</v>
      </c>
      <c r="F5" s="57">
        <v>1.26</v>
      </c>
      <c r="G5" s="58">
        <f t="shared" si="0"/>
        <v>123.44</v>
      </c>
      <c r="H5" s="58">
        <f t="shared" si="0"/>
        <v>2.52</v>
      </c>
      <c r="I5" s="58">
        <f t="shared" si="1"/>
        <v>2.0914559130550918</v>
      </c>
      <c r="J5" s="58">
        <f t="shared" si="1"/>
        <v>0.40140054078154408</v>
      </c>
    </row>
    <row r="6" spans="1:10" s="65" customFormat="1" ht="15.75" x14ac:dyDescent="0.25">
      <c r="A6" s="53">
        <v>5</v>
      </c>
      <c r="B6" s="52">
        <v>19</v>
      </c>
      <c r="C6" s="54" t="s">
        <v>89</v>
      </c>
      <c r="D6" s="55" t="s">
        <v>92</v>
      </c>
      <c r="E6" s="56">
        <v>78.698999999999998</v>
      </c>
      <c r="F6" s="57">
        <v>2.7090000000000001</v>
      </c>
      <c r="G6" s="58">
        <f t="shared" si="0"/>
        <v>157.398</v>
      </c>
      <c r="H6" s="58">
        <f t="shared" si="0"/>
        <v>5.4180000000000001</v>
      </c>
      <c r="I6" s="58">
        <f t="shared" si="1"/>
        <v>2.196999209633705</v>
      </c>
      <c r="J6" s="58">
        <f t="shared" si="1"/>
        <v>0.73383900069714947</v>
      </c>
    </row>
    <row r="7" spans="1:10" s="65" customFormat="1" ht="15.75" x14ac:dyDescent="0.25">
      <c r="A7" s="53">
        <v>6</v>
      </c>
      <c r="B7" s="52">
        <v>19</v>
      </c>
      <c r="C7" s="54" t="s">
        <v>91</v>
      </c>
      <c r="D7" s="55" t="s">
        <v>93</v>
      </c>
      <c r="E7" s="56">
        <v>15.34</v>
      </c>
      <c r="F7" s="57">
        <v>0.70799999999999996</v>
      </c>
      <c r="G7" s="58">
        <f>E7*10</f>
        <v>153.4</v>
      </c>
      <c r="H7" s="58">
        <f>F7*10</f>
        <v>7.08</v>
      </c>
      <c r="I7" s="58">
        <f t="shared" si="1"/>
        <v>2.185825359612962</v>
      </c>
      <c r="J7" s="58">
        <f t="shared" si="1"/>
        <v>0.85003325768976901</v>
      </c>
    </row>
    <row r="8" spans="1:10" s="65" customFormat="1" ht="15.75" x14ac:dyDescent="0.25">
      <c r="A8" s="53">
        <v>7</v>
      </c>
      <c r="B8" s="52">
        <v>20</v>
      </c>
      <c r="C8" s="54" t="s">
        <v>89</v>
      </c>
      <c r="D8" s="55" t="s">
        <v>92</v>
      </c>
      <c r="E8" s="56">
        <v>26.163</v>
      </c>
      <c r="F8" s="57">
        <v>1.1850000000000001</v>
      </c>
      <c r="G8" s="58">
        <f>E8*2</f>
        <v>52.326000000000001</v>
      </c>
      <c r="H8" s="58">
        <f>F8*2</f>
        <v>2.37</v>
      </c>
      <c r="I8" s="58">
        <f t="shared" si="1"/>
        <v>1.7187175368737337</v>
      </c>
      <c r="J8" s="58">
        <f t="shared" si="1"/>
        <v>0.37474834601010387</v>
      </c>
    </row>
    <row r="9" spans="1:10" s="65" customFormat="1" ht="15.75" x14ac:dyDescent="0.25">
      <c r="A9" s="53">
        <v>8</v>
      </c>
      <c r="B9" s="52">
        <v>20</v>
      </c>
      <c r="C9" s="54" t="s">
        <v>91</v>
      </c>
      <c r="D9" s="55" t="s">
        <v>90</v>
      </c>
      <c r="E9" s="56">
        <v>23.553999999999998</v>
      </c>
      <c r="F9" s="57">
        <v>1.1579999999999999</v>
      </c>
      <c r="G9" s="58">
        <f>E9*5</f>
        <v>117.77</v>
      </c>
      <c r="H9" s="58">
        <f>F9*5</f>
        <v>5.7899999999999991</v>
      </c>
      <c r="I9" s="58">
        <f t="shared" si="1"/>
        <v>2.0710346750541517</v>
      </c>
      <c r="J9" s="58">
        <f t="shared" si="1"/>
        <v>0.76267856372743614</v>
      </c>
    </row>
    <row r="10" spans="1:10" s="65" customFormat="1" ht="15.75" x14ac:dyDescent="0.25">
      <c r="A10" s="53">
        <v>9</v>
      </c>
      <c r="B10" s="52">
        <v>27</v>
      </c>
      <c r="C10" s="54" t="s">
        <v>89</v>
      </c>
      <c r="D10" s="55" t="s">
        <v>92</v>
      </c>
      <c r="E10" s="56">
        <v>9.0939999999999994</v>
      </c>
      <c r="F10" s="57">
        <v>0.497</v>
      </c>
      <c r="G10" s="58">
        <f>E10*2</f>
        <v>18.187999999999999</v>
      </c>
      <c r="H10" s="58">
        <f>F10*2</f>
        <v>0.99399999999999999</v>
      </c>
      <c r="I10" s="58">
        <f t="shared" si="1"/>
        <v>1.2597849455330705</v>
      </c>
      <c r="J10" s="58">
        <f t="shared" si="1"/>
        <v>-2.6136156026866902E-3</v>
      </c>
    </row>
    <row r="11" spans="1:10" s="65" customFormat="1" ht="15.75" x14ac:dyDescent="0.25">
      <c r="A11" s="53">
        <v>10</v>
      </c>
      <c r="B11" s="52">
        <v>27</v>
      </c>
      <c r="C11" s="54" t="s">
        <v>91</v>
      </c>
      <c r="D11" s="55" t="s">
        <v>90</v>
      </c>
      <c r="E11" s="56">
        <v>27.852</v>
      </c>
      <c r="F11" s="57">
        <v>1.1160000000000001</v>
      </c>
      <c r="G11" s="58">
        <f>E11*5</f>
        <v>139.26</v>
      </c>
      <c r="H11" s="58">
        <f>F11*5</f>
        <v>5.58</v>
      </c>
      <c r="I11" s="58">
        <f t="shared" si="1"/>
        <v>2.1438263908395614</v>
      </c>
      <c r="J11" s="58">
        <f t="shared" si="1"/>
        <v>0.74663419893757876</v>
      </c>
    </row>
    <row r="12" spans="1:10" s="65" customFormat="1" ht="15.75" x14ac:dyDescent="0.25">
      <c r="A12" s="53">
        <v>11</v>
      </c>
      <c r="B12" s="52">
        <v>28</v>
      </c>
      <c r="C12" s="54" t="s">
        <v>89</v>
      </c>
      <c r="D12" s="55" t="s">
        <v>92</v>
      </c>
      <c r="E12" s="56">
        <v>7.5650000000000004</v>
      </c>
      <c r="F12" s="57">
        <v>0.41699999999999998</v>
      </c>
      <c r="G12" s="58">
        <f t="shared" ref="G12:H14" si="2">E12*2</f>
        <v>15.13</v>
      </c>
      <c r="H12" s="58">
        <f t="shared" si="2"/>
        <v>0.83399999999999996</v>
      </c>
      <c r="I12" s="58">
        <f t="shared" si="1"/>
        <v>1.1798389280231867</v>
      </c>
      <c r="J12" s="58">
        <f t="shared" si="1"/>
        <v>-7.8833949362261305E-2</v>
      </c>
    </row>
    <row r="13" spans="1:10" s="65" customFormat="1" ht="15.75" x14ac:dyDescent="0.25">
      <c r="A13" s="53">
        <v>12</v>
      </c>
      <c r="B13" s="52">
        <v>28</v>
      </c>
      <c r="C13" s="54" t="s">
        <v>91</v>
      </c>
      <c r="D13" s="55" t="s">
        <v>92</v>
      </c>
      <c r="E13" s="56">
        <v>33.542000000000002</v>
      </c>
      <c r="F13" s="57">
        <v>1.21</v>
      </c>
      <c r="G13" s="58">
        <f t="shared" si="2"/>
        <v>67.084000000000003</v>
      </c>
      <c r="H13" s="58">
        <f t="shared" si="2"/>
        <v>2.42</v>
      </c>
      <c r="I13" s="58">
        <f t="shared" si="1"/>
        <v>1.8266189502688046</v>
      </c>
      <c r="J13" s="58">
        <f t="shared" si="1"/>
        <v>0.38381536598043126</v>
      </c>
    </row>
    <row r="14" spans="1:10" s="65" customFormat="1" ht="15.75" x14ac:dyDescent="0.25">
      <c r="A14" s="53">
        <v>13</v>
      </c>
      <c r="B14" s="52">
        <v>34</v>
      </c>
      <c r="C14" s="54" t="s">
        <v>89</v>
      </c>
      <c r="D14" s="55" t="s">
        <v>92</v>
      </c>
      <c r="E14" s="56">
        <v>72.798000000000002</v>
      </c>
      <c r="F14" s="57">
        <v>2.9710000000000001</v>
      </c>
      <c r="G14" s="58">
        <f t="shared" si="2"/>
        <v>145.596</v>
      </c>
      <c r="H14" s="58">
        <f t="shared" si="2"/>
        <v>5.9420000000000002</v>
      </c>
      <c r="I14" s="58">
        <f t="shared" si="1"/>
        <v>2.1631494436460406</v>
      </c>
      <c r="J14" s="58">
        <f t="shared" si="1"/>
        <v>0.77393264746764523</v>
      </c>
    </row>
    <row r="15" spans="1:10" s="65" customFormat="1" ht="15.75" x14ac:dyDescent="0.25">
      <c r="A15" s="53">
        <v>14</v>
      </c>
      <c r="B15" s="52">
        <v>34</v>
      </c>
      <c r="C15" s="54" t="s">
        <v>91</v>
      </c>
      <c r="D15" s="55" t="s">
        <v>94</v>
      </c>
      <c r="E15" s="56">
        <v>20.861000000000001</v>
      </c>
      <c r="F15" s="57">
        <v>0.68700000000000006</v>
      </c>
      <c r="G15" s="58">
        <f>E15*20</f>
        <v>417.22</v>
      </c>
      <c r="H15" s="58">
        <f>F15*20</f>
        <v>13.740000000000002</v>
      </c>
      <c r="I15" s="58">
        <f t="shared" si="1"/>
        <v>2.6203651187416694</v>
      </c>
      <c r="J15" s="58">
        <f t="shared" si="1"/>
        <v>1.1379867327235318</v>
      </c>
    </row>
    <row r="16" spans="1:10" ht="15.75" x14ac:dyDescent="0.25">
      <c r="A16" s="46">
        <v>15</v>
      </c>
      <c r="B16" s="47">
        <v>35</v>
      </c>
      <c r="C16" s="48" t="s">
        <v>89</v>
      </c>
      <c r="D16" s="49" t="s">
        <v>92</v>
      </c>
      <c r="E16" s="50">
        <v>53.375999999999998</v>
      </c>
      <c r="F16" s="51">
        <v>1.7450000000000001</v>
      </c>
      <c r="G16" s="45">
        <f>E16*2</f>
        <v>106.752</v>
      </c>
      <c r="H16" s="45">
        <f>F16*2</f>
        <v>3.49</v>
      </c>
      <c r="I16" s="45">
        <f t="shared" si="1"/>
        <v>2.0283760202856072</v>
      </c>
      <c r="J16" s="45">
        <f t="shared" si="1"/>
        <v>0.5428254269591799</v>
      </c>
    </row>
    <row r="17" spans="1:10" ht="15.75" x14ac:dyDescent="0.25">
      <c r="A17" s="46">
        <v>16</v>
      </c>
      <c r="B17" s="47">
        <v>35</v>
      </c>
      <c r="C17" s="48" t="s">
        <v>91</v>
      </c>
      <c r="D17" s="49" t="s">
        <v>90</v>
      </c>
      <c r="E17" s="50">
        <v>70.888000000000005</v>
      </c>
      <c r="F17" s="51">
        <v>2.363</v>
      </c>
      <c r="G17" s="45">
        <f>E17*5</f>
        <v>354.44000000000005</v>
      </c>
      <c r="H17" s="45">
        <f>F17*5</f>
        <v>11.815</v>
      </c>
      <c r="I17" s="45">
        <f t="shared" si="1"/>
        <v>2.549542727884881</v>
      </c>
      <c r="J17" s="45">
        <f t="shared" si="1"/>
        <v>1.0724337259683878</v>
      </c>
    </row>
    <row r="18" spans="1:10" ht="15.75" x14ac:dyDescent="0.25">
      <c r="A18" s="53">
        <v>17</v>
      </c>
      <c r="B18" s="52">
        <v>36</v>
      </c>
      <c r="C18" s="54" t="s">
        <v>89</v>
      </c>
      <c r="D18" s="55" t="s">
        <v>92</v>
      </c>
      <c r="E18" s="56">
        <v>24.067</v>
      </c>
      <c r="F18" s="57">
        <v>0.82799999999999996</v>
      </c>
      <c r="G18" s="58">
        <f>E18*2</f>
        <v>48.134</v>
      </c>
      <c r="H18" s="58">
        <f>F18*2</f>
        <v>1.6559999999999999</v>
      </c>
      <c r="I18" s="66">
        <f t="shared" si="1"/>
        <v>1.6824519536313312</v>
      </c>
      <c r="J18" s="66">
        <f t="shared" si="1"/>
        <v>0.21906033244886131</v>
      </c>
    </row>
    <row r="19" spans="1:10" ht="15.75" x14ac:dyDescent="0.25">
      <c r="A19" s="53">
        <v>33</v>
      </c>
      <c r="B19" s="52">
        <v>36</v>
      </c>
      <c r="C19" s="54" t="s">
        <v>91</v>
      </c>
      <c r="D19" s="55" t="s">
        <v>90</v>
      </c>
      <c r="E19" s="56">
        <v>62.198</v>
      </c>
      <c r="F19" s="57">
        <v>2.0489999999999999</v>
      </c>
      <c r="G19" s="58">
        <f>E19*5</f>
        <v>310.99</v>
      </c>
      <c r="H19" s="58">
        <f>F19*5</f>
        <v>10.244999999999999</v>
      </c>
      <c r="I19" s="58">
        <f t="shared" si="1"/>
        <v>2.4927464243495296</v>
      </c>
      <c r="J19" s="58">
        <f t="shared" si="1"/>
        <v>1.0105119627372137</v>
      </c>
    </row>
    <row r="20" spans="1:10" ht="15.75" x14ac:dyDescent="0.25">
      <c r="A20" s="46">
        <v>19</v>
      </c>
      <c r="B20" s="47">
        <v>42</v>
      </c>
      <c r="C20" s="48" t="s">
        <v>89</v>
      </c>
      <c r="D20" s="49" t="s">
        <v>92</v>
      </c>
      <c r="E20" s="50">
        <v>18.895</v>
      </c>
      <c r="F20" s="51">
        <v>0.91900000000000004</v>
      </c>
      <c r="G20" s="45">
        <f>E20*2</f>
        <v>37.79</v>
      </c>
      <c r="H20" s="45">
        <f>F20*2</f>
        <v>1.8380000000000001</v>
      </c>
      <c r="I20" s="45">
        <f t="shared" si="1"/>
        <v>1.5773768919170146</v>
      </c>
      <c r="J20" s="45">
        <f t="shared" si="1"/>
        <v>0.26434550705009247</v>
      </c>
    </row>
    <row r="21" spans="1:10" ht="15.75" x14ac:dyDescent="0.25">
      <c r="A21" s="46">
        <v>20</v>
      </c>
      <c r="B21" s="47">
        <v>42</v>
      </c>
      <c r="C21" s="48" t="s">
        <v>91</v>
      </c>
      <c r="D21" s="49" t="s">
        <v>90</v>
      </c>
      <c r="E21" s="50">
        <v>36.868000000000002</v>
      </c>
      <c r="F21" s="51">
        <v>1.6259999999999999</v>
      </c>
      <c r="G21" s="45">
        <f>E21*5</f>
        <v>184.34</v>
      </c>
      <c r="H21" s="45">
        <f>F21*5</f>
        <v>8.129999999999999</v>
      </c>
      <c r="I21" s="45">
        <f t="shared" si="1"/>
        <v>2.2656195831538843</v>
      </c>
      <c r="J21" s="45">
        <f t="shared" si="1"/>
        <v>0.9100905455940681</v>
      </c>
    </row>
    <row r="22" spans="1:10" ht="15.75" x14ac:dyDescent="0.25">
      <c r="A22" s="53">
        <v>21</v>
      </c>
      <c r="B22" s="52">
        <v>45</v>
      </c>
      <c r="C22" s="54" t="s">
        <v>89</v>
      </c>
      <c r="D22" s="55" t="s">
        <v>92</v>
      </c>
      <c r="E22" s="56">
        <v>58.01</v>
      </c>
      <c r="F22" s="57">
        <v>2.0049999999999999</v>
      </c>
      <c r="G22" s="58">
        <f>E22*2</f>
        <v>116.02</v>
      </c>
      <c r="H22" s="58">
        <f>F22*2</f>
        <v>4.01</v>
      </c>
      <c r="I22" s="58">
        <f t="shared" si="1"/>
        <v>2.0645328611315783</v>
      </c>
      <c r="J22" s="58">
        <f t="shared" si="1"/>
        <v>0.60314437262018228</v>
      </c>
    </row>
    <row r="23" spans="1:10" ht="15.75" x14ac:dyDescent="0.25">
      <c r="A23" s="53">
        <v>22</v>
      </c>
      <c r="B23" s="52">
        <v>45</v>
      </c>
      <c r="C23" s="54" t="s">
        <v>91</v>
      </c>
      <c r="D23" s="55" t="s">
        <v>94</v>
      </c>
      <c r="E23" s="56">
        <v>13.840999999999999</v>
      </c>
      <c r="F23" s="57">
        <v>0.49099999999999999</v>
      </c>
      <c r="G23" s="58">
        <f>E23*20</f>
        <v>276.82</v>
      </c>
      <c r="H23" s="58">
        <f>F23*20</f>
        <v>9.82</v>
      </c>
      <c r="I23" s="58">
        <f t="shared" si="1"/>
        <v>2.4421974643102136</v>
      </c>
      <c r="J23" s="58">
        <f t="shared" si="1"/>
        <v>0.99211148778694969</v>
      </c>
    </row>
    <row r="24" spans="1:10" ht="15.75" x14ac:dyDescent="0.25">
      <c r="A24" s="53">
        <v>23</v>
      </c>
      <c r="B24" s="52">
        <v>47</v>
      </c>
      <c r="C24" s="54" t="s">
        <v>89</v>
      </c>
      <c r="D24" s="55" t="s">
        <v>92</v>
      </c>
      <c r="E24" s="56">
        <v>18.530999999999999</v>
      </c>
      <c r="F24" s="57">
        <v>0.54400000000000004</v>
      </c>
      <c r="G24" s="58">
        <f>E24*2</f>
        <v>37.061999999999998</v>
      </c>
      <c r="H24" s="58">
        <f>F24*2</f>
        <v>1.0880000000000001</v>
      </c>
      <c r="I24" s="58">
        <f t="shared" si="1"/>
        <v>1.5689288517213373</v>
      </c>
      <c r="J24" s="58">
        <f t="shared" si="1"/>
        <v>3.6628895362161129E-2</v>
      </c>
    </row>
    <row r="25" spans="1:10" ht="15.75" x14ac:dyDescent="0.25">
      <c r="A25" s="53">
        <v>24</v>
      </c>
      <c r="B25" s="52">
        <v>47</v>
      </c>
      <c r="C25" s="54" t="s">
        <v>91</v>
      </c>
      <c r="D25" s="55" t="s">
        <v>90</v>
      </c>
      <c r="E25" s="56">
        <v>68.277000000000001</v>
      </c>
      <c r="F25" s="57">
        <v>1.8620000000000001</v>
      </c>
      <c r="G25" s="58">
        <f>E25*5</f>
        <v>341.38499999999999</v>
      </c>
      <c r="H25" s="58">
        <f>F25*5</f>
        <v>9.31</v>
      </c>
      <c r="I25" s="58">
        <f t="shared" si="1"/>
        <v>2.533244434879641</v>
      </c>
      <c r="J25" s="58">
        <f t="shared" si="1"/>
        <v>0.9689496809813426</v>
      </c>
    </row>
    <row r="26" spans="1:10" ht="15.75" x14ac:dyDescent="0.25">
      <c r="A26" s="53">
        <v>25</v>
      </c>
      <c r="B26" s="52">
        <v>50</v>
      </c>
      <c r="C26" s="54" t="s">
        <v>89</v>
      </c>
      <c r="D26" s="55" t="s">
        <v>92</v>
      </c>
      <c r="E26" s="56">
        <v>16.986999999999998</v>
      </c>
      <c r="F26" s="57">
        <v>0.626</v>
      </c>
      <c r="G26" s="58">
        <f t="shared" ref="G26:H28" si="3">E26*2</f>
        <v>33.973999999999997</v>
      </c>
      <c r="H26" s="58">
        <f t="shared" si="3"/>
        <v>1.252</v>
      </c>
      <c r="I26" s="58">
        <f t="shared" si="1"/>
        <v>1.5311466824502005</v>
      </c>
      <c r="J26" s="58">
        <f t="shared" si="1"/>
        <v>9.7604328874410881E-2</v>
      </c>
    </row>
    <row r="27" spans="1:10" ht="15.75" x14ac:dyDescent="0.25">
      <c r="A27" s="53">
        <v>26</v>
      </c>
      <c r="B27" s="52">
        <v>50</v>
      </c>
      <c r="C27" s="54" t="s">
        <v>91</v>
      </c>
      <c r="D27" s="55" t="s">
        <v>92</v>
      </c>
      <c r="E27" s="56">
        <v>109.11199999999999</v>
      </c>
      <c r="F27" s="57">
        <v>3.5950000000000002</v>
      </c>
      <c r="G27" s="58">
        <f t="shared" si="3"/>
        <v>218.22399999999999</v>
      </c>
      <c r="H27" s="58">
        <f t="shared" si="3"/>
        <v>7.19</v>
      </c>
      <c r="I27" s="58">
        <f t="shared" si="1"/>
        <v>2.3389025120377802</v>
      </c>
      <c r="J27" s="58">
        <f t="shared" si="1"/>
        <v>0.85672889038288258</v>
      </c>
    </row>
    <row r="28" spans="1:10" ht="15.75" x14ac:dyDescent="0.25">
      <c r="A28" s="53">
        <v>27</v>
      </c>
      <c r="B28" s="52">
        <v>51</v>
      </c>
      <c r="C28" s="54" t="s">
        <v>89</v>
      </c>
      <c r="D28" s="55" t="s">
        <v>92</v>
      </c>
      <c r="E28" s="56">
        <v>23.201000000000001</v>
      </c>
      <c r="F28" s="57">
        <v>1.0980000000000001</v>
      </c>
      <c r="G28" s="58">
        <f t="shared" si="3"/>
        <v>46.402000000000001</v>
      </c>
      <c r="H28" s="58">
        <f t="shared" si="3"/>
        <v>2.1960000000000002</v>
      </c>
      <c r="I28" s="58">
        <f t="shared" si="1"/>
        <v>1.6665366997411903</v>
      </c>
      <c r="J28" s="58">
        <f t="shared" si="1"/>
        <v>0.34163233577805435</v>
      </c>
    </row>
    <row r="29" spans="1:10" ht="16.5" thickBot="1" x14ac:dyDescent="0.3">
      <c r="A29" s="67">
        <v>28</v>
      </c>
      <c r="B29" s="68">
        <v>51</v>
      </c>
      <c r="C29" s="69" t="s">
        <v>91</v>
      </c>
      <c r="D29" s="70" t="s">
        <v>93</v>
      </c>
      <c r="E29" s="56">
        <v>20.510999999999999</v>
      </c>
      <c r="F29" s="57">
        <v>1.742</v>
      </c>
      <c r="G29" s="58">
        <f>E29*10</f>
        <v>205.10999999999999</v>
      </c>
      <c r="H29" s="58">
        <f>F29*10</f>
        <v>17.420000000000002</v>
      </c>
      <c r="I29" s="58">
        <f t="shared" si="1"/>
        <v>2.3119868346197006</v>
      </c>
      <c r="J29" s="58">
        <f t="shared" si="1"/>
        <v>1.2410481506716444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I20" sqref="I20"/>
    </sheetView>
  </sheetViews>
  <sheetFormatPr defaultRowHeight="15" x14ac:dyDescent="0.25"/>
  <sheetData>
    <row r="1" spans="1:13" s="74" customFormat="1" x14ac:dyDescent="0.25">
      <c r="A1" s="76" t="s">
        <v>99</v>
      </c>
      <c r="D1" s="75" t="s">
        <v>96</v>
      </c>
    </row>
    <row r="2" spans="1:13" x14ac:dyDescent="0.25">
      <c r="J2" t="s">
        <v>98</v>
      </c>
      <c r="M2" t="s">
        <v>97</v>
      </c>
    </row>
    <row r="25" spans="1:4" s="75" customFormat="1" x14ac:dyDescent="0.25">
      <c r="A25" s="76" t="s">
        <v>100</v>
      </c>
      <c r="D25" s="75" t="s">
        <v>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Distributions</vt:lpstr>
      <vt:lpstr>ANOVA T or C by Pore or Core</vt:lpstr>
      <vt:lpstr>SLS effects test</vt:lpstr>
      <vt:lpstr>DWP2013 solube C paired A D </vt:lpstr>
      <vt:lpstr>REML Fit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</dc:creator>
  <cp:lastModifiedBy>peyton</cp:lastModifiedBy>
  <dcterms:created xsi:type="dcterms:W3CDTF">2015-05-08T17:53:51Z</dcterms:created>
  <dcterms:modified xsi:type="dcterms:W3CDTF">2016-03-02T23:29:02Z</dcterms:modified>
</cp:coreProperties>
</file>