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005" windowHeight="15600"/>
  </bookViews>
  <sheets>
    <sheet name="Soil Mass" sheetId="2" r:id="rId1"/>
    <sheet name="dwp2013 soil properties" sheetId="1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2" l="1"/>
  <c r="T14" i="2" l="1"/>
  <c r="T11" i="2"/>
  <c r="T8" i="2"/>
  <c r="T2" i="2"/>
  <c r="T5" i="2"/>
  <c r="U3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U2" i="2" l="1"/>
  <c r="S2" i="2"/>
  <c r="Q38" i="2" l="1"/>
  <c r="Q36" i="2"/>
  <c r="Q34" i="2"/>
  <c r="Q32" i="2"/>
  <c r="Q31" i="2"/>
  <c r="Q29" i="2"/>
  <c r="Q27" i="2"/>
  <c r="Q25" i="2"/>
  <c r="Q21" i="2"/>
  <c r="Q16" i="2"/>
  <c r="Q15" i="2"/>
  <c r="Q14" i="2"/>
  <c r="Q13" i="2"/>
  <c r="Q11" i="2"/>
  <c r="Q2" i="2"/>
  <c r="Q37" i="2"/>
  <c r="Q35" i="2"/>
  <c r="Q33" i="2"/>
  <c r="Q28" i="2"/>
  <c r="Q26" i="2"/>
  <c r="Q12" i="2"/>
  <c r="Q6" i="2"/>
  <c r="Q5" i="2"/>
  <c r="Q3" i="2"/>
  <c r="Q4" i="2"/>
  <c r="Q7" i="2"/>
  <c r="Q8" i="2"/>
  <c r="Q9" i="2"/>
  <c r="Q10" i="2"/>
  <c r="Q17" i="2"/>
  <c r="Q18" i="2"/>
  <c r="Q19" i="2"/>
  <c r="Q20" i="2"/>
  <c r="Q22" i="2"/>
  <c r="Q23" i="2"/>
  <c r="Q24" i="2"/>
  <c r="Q30" i="2"/>
  <c r="Q39" i="2"/>
  <c r="Q40" i="2"/>
  <c r="Q41" i="2"/>
  <c r="Q42" i="2"/>
  <c r="Q4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2" i="2"/>
</calcChain>
</file>

<file path=xl/sharedStrings.xml><?xml version="1.0" encoding="utf-8"?>
<sst xmlns="http://schemas.openxmlformats.org/spreadsheetml/2006/main" count="226" uniqueCount="64">
  <si>
    <t>CoreNum</t>
  </si>
  <si>
    <t>Location</t>
  </si>
  <si>
    <t>Depth (cm)</t>
  </si>
  <si>
    <t>Notes</t>
  </si>
  <si>
    <t>marsh tower</t>
  </si>
  <si>
    <t>0-30</t>
  </si>
  <si>
    <t>spilt (0-10, 10-20, &gt; 20 cm) and weigh, sieve each section</t>
  </si>
  <si>
    <t>30-60</t>
  </si>
  <si>
    <t>weigh, sieve whole core</t>
  </si>
  <si>
    <t>60-90</t>
  </si>
  <si>
    <t>pine flatwoods</t>
  </si>
  <si>
    <t>gauge stn</t>
  </si>
  <si>
    <t xml:space="preserve">Pre-weight Suction (g) </t>
  </si>
  <si>
    <t>Mass 0-10 (g)</t>
  </si>
  <si>
    <t>Mass 10-20 (g)</t>
  </si>
  <si>
    <t>Mass &gt; 20 (g)</t>
  </si>
  <si>
    <t>*ODE? Or wet weight?</t>
  </si>
  <si>
    <t xml:space="preserve"> = already broken down </t>
  </si>
  <si>
    <t>*includes core sleeve/base</t>
  </si>
  <si>
    <t>*specify height or volume</t>
  </si>
  <si>
    <t>Needs:</t>
  </si>
  <si>
    <t>pH</t>
  </si>
  <si>
    <t>Weight Core Sleeve</t>
  </si>
  <si>
    <t>Bulk Denisty</t>
  </si>
  <si>
    <t>Porosity</t>
  </si>
  <si>
    <t>Texture</t>
  </si>
  <si>
    <t>WRC</t>
  </si>
  <si>
    <t>Headspace (height Cm)</t>
  </si>
  <si>
    <t>subsection</t>
  </si>
  <si>
    <t xml:space="preserve"> 10 - 20</t>
  </si>
  <si>
    <t xml:space="preserve"> 20+</t>
  </si>
  <si>
    <t xml:space="preserve"> 0 - 10</t>
  </si>
  <si>
    <t>Mass of Al</t>
  </si>
  <si>
    <t>Mass of Al + Soil (initial)</t>
  </si>
  <si>
    <t>Mass of Core Sleeve</t>
  </si>
  <si>
    <t>na</t>
  </si>
  <si>
    <t xml:space="preserve"> 20-23</t>
  </si>
  <si>
    <t>0-8-9</t>
  </si>
  <si>
    <t>0-12.5</t>
  </si>
  <si>
    <t>0-10</t>
  </si>
  <si>
    <t>10-20'</t>
  </si>
  <si>
    <t>20-26</t>
  </si>
  <si>
    <t>20-30</t>
  </si>
  <si>
    <t>9:00 AM (6-29-16) Mass Measurement</t>
  </si>
  <si>
    <t>10-19'</t>
  </si>
  <si>
    <t>10-16'</t>
  </si>
  <si>
    <t>Z</t>
  </si>
  <si>
    <t>4:00 PM (6-29-16) Mass Measurement</t>
  </si>
  <si>
    <t>9:00 AM (6-30-16) Mass Measurement</t>
  </si>
  <si>
    <t>Seived Mass 11:00 AM 6-30-16</t>
  </si>
  <si>
    <t>Weight with original Al Foil</t>
  </si>
  <si>
    <t>4:00 PM (6-30-16) Mass Measurement</t>
  </si>
  <si>
    <t>9:00 AM (7-1-16) Mass Measurement</t>
  </si>
  <si>
    <t>red - dry after 6-30-16 9:00 AM</t>
  </si>
  <si>
    <t>teal - dry after 7-1-16 9:00 AM</t>
  </si>
  <si>
    <t>20-30'</t>
  </si>
  <si>
    <t>Cores pulled on 7-1-16</t>
  </si>
  <si>
    <t>11:00 AM (7-5-16) Mass Measurement</t>
  </si>
  <si>
    <t>Seived Mass 7-5-16</t>
  </si>
  <si>
    <t>Seived Mass (7-5-16)</t>
  </si>
  <si>
    <t>Plant OM measurements</t>
  </si>
  <si>
    <t>Final Seived Mass</t>
  </si>
  <si>
    <t>Final Dry Mass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</si>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</sst>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3" xfId="0" applyFill="1" applyBorder="1"/>
    <xf numFmtId="0" fontId="0" fillId="0" borderId="7" xfId="0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Fill="1" applyBorder="1"/>
    <xf numFmtId="0" fontId="0" fillId="4" borderId="1" xfId="0" applyFill="1" applyBorder="1"/>
    <xf numFmtId="0" fontId="0" fillId="2" borderId="0" xfId="0" applyFill="1"/>
    <xf numFmtId="0" fontId="0" fillId="4" borderId="1" xfId="0" applyFill="1" applyBorder="1" applyAlignment="1">
      <alignment horizontal="right"/>
    </xf>
    <xf numFmtId="16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2" fillId="4" borderId="1" xfId="0" applyFont="1" applyFill="1" applyBorder="1" applyAlignment="1">
      <alignment horizontal="center" vertical="center" wrapText="1"/>
    </xf>
    <xf numFmtId="16" fontId="0" fillId="4" borderId="1" xfId="0" applyNumberFormat="1" applyFill="1" applyBorder="1"/>
    <xf numFmtId="0" fontId="0" fillId="3" borderId="1" xfId="0" applyFill="1" applyBorder="1"/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right"/>
    </xf>
    <xf numFmtId="0" fontId="8" fillId="7" borderId="0" xfId="0" applyFont="1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showWhiteSpace="0" view="pageLayout" workbookViewId="0">
      <selection activeCell="T42" sqref="T42"/>
    </sheetView>
  </sheetViews>
  <sheetFormatPr defaultColWidth="8.85546875" defaultRowHeight="15" x14ac:dyDescent="0.25"/>
  <cols>
    <col min="1" max="1" width="4.7109375" style="28" bestFit="1" customWidth="1"/>
    <col min="2" max="2" width="12.28515625" bestFit="1" customWidth="1"/>
    <col min="3" max="3" width="5.85546875" customWidth="1"/>
    <col min="4" max="4" width="7.85546875" style="27" bestFit="1" customWidth="1"/>
    <col min="5" max="5" width="8.42578125" bestFit="1" customWidth="1"/>
    <col min="6" max="6" width="9.7109375" bestFit="1" customWidth="1"/>
    <col min="7" max="7" width="12.42578125" customWidth="1"/>
    <col min="8" max="8" width="15.85546875" customWidth="1"/>
    <col min="9" max="9" width="19" customWidth="1"/>
    <col min="10" max="10" width="16.85546875" customWidth="1"/>
    <col min="11" max="11" width="13.85546875" customWidth="1"/>
    <col min="12" max="12" width="15.7109375" customWidth="1"/>
    <col min="13" max="14" width="16" customWidth="1"/>
    <col min="15" max="15" width="11.140625" customWidth="1"/>
    <col min="16" max="16" width="11.7109375" customWidth="1"/>
    <col min="17" max="17" width="9.85546875" style="30" customWidth="1"/>
    <col min="18" max="18" width="11.7109375" style="30" customWidth="1"/>
  </cols>
  <sheetData>
    <row r="1" spans="1:23" ht="38.25" x14ac:dyDescent="0.25">
      <c r="A1" s="47" t="s">
        <v>0</v>
      </c>
      <c r="B1" s="47" t="s">
        <v>1</v>
      </c>
      <c r="C1" s="47" t="s">
        <v>2</v>
      </c>
      <c r="D1" s="47" t="s">
        <v>28</v>
      </c>
      <c r="E1" s="47" t="s">
        <v>32</v>
      </c>
      <c r="F1" s="47" t="s">
        <v>33</v>
      </c>
      <c r="G1" s="47" t="s">
        <v>34</v>
      </c>
      <c r="H1" s="47" t="s">
        <v>43</v>
      </c>
      <c r="I1" s="47" t="s">
        <v>47</v>
      </c>
      <c r="J1" s="47" t="s">
        <v>48</v>
      </c>
      <c r="K1" s="47" t="s">
        <v>49</v>
      </c>
      <c r="L1" s="47" t="s">
        <v>51</v>
      </c>
      <c r="M1" s="47" t="s">
        <v>52</v>
      </c>
      <c r="N1" s="47" t="s">
        <v>57</v>
      </c>
      <c r="O1" s="47" t="s">
        <v>59</v>
      </c>
      <c r="P1" s="47" t="s">
        <v>60</v>
      </c>
      <c r="Q1" s="47" t="s">
        <v>62</v>
      </c>
      <c r="R1" s="47" t="s">
        <v>61</v>
      </c>
      <c r="S1" s="37"/>
      <c r="T1" s="37"/>
      <c r="U1" s="37" t="s">
        <v>63</v>
      </c>
    </row>
    <row r="2" spans="1:23" s="53" customFormat="1" x14ac:dyDescent="0.25">
      <c r="A2" s="50">
        <v>1</v>
      </c>
      <c r="B2" s="51" t="s">
        <v>4</v>
      </c>
      <c r="C2" s="51" t="s">
        <v>5</v>
      </c>
      <c r="D2" s="52" t="s">
        <v>31</v>
      </c>
      <c r="E2" s="51">
        <v>9.6</v>
      </c>
      <c r="F2" s="51">
        <v>128</v>
      </c>
      <c r="G2" s="51"/>
      <c r="H2" s="51">
        <v>112.2</v>
      </c>
      <c r="I2" s="51">
        <v>106.5</v>
      </c>
      <c r="J2" s="51">
        <v>95.3</v>
      </c>
      <c r="K2" s="51"/>
      <c r="L2" s="51">
        <v>92.4</v>
      </c>
      <c r="M2" s="51">
        <v>89.2</v>
      </c>
      <c r="N2" s="51"/>
      <c r="O2" s="51">
        <v>68.400000000000006</v>
      </c>
      <c r="P2" s="51"/>
      <c r="Q2" s="51">
        <f>M2</f>
        <v>89.2</v>
      </c>
      <c r="R2" s="51">
        <f t="shared" ref="R2:R43" si="0">K2+O2</f>
        <v>68.400000000000006</v>
      </c>
      <c r="S2" s="51">
        <f>R2-E2</f>
        <v>58.800000000000004</v>
      </c>
      <c r="T2" s="51">
        <f>SUM(S2:S4)</f>
        <v>361.3</v>
      </c>
      <c r="U2" s="51">
        <f>Q2-R2</f>
        <v>20.799999999999997</v>
      </c>
    </row>
    <row r="3" spans="1:23" x14ac:dyDescent="0.25">
      <c r="A3" s="42"/>
      <c r="B3" s="37"/>
      <c r="C3" s="37"/>
      <c r="D3" s="40" t="s">
        <v>29</v>
      </c>
      <c r="E3" s="37">
        <v>8.4</v>
      </c>
      <c r="F3" s="37">
        <v>439.2</v>
      </c>
      <c r="G3" s="37">
        <v>209.5</v>
      </c>
      <c r="H3" s="37">
        <v>414.4</v>
      </c>
      <c r="I3" s="37">
        <v>405.1</v>
      </c>
      <c r="J3" s="37">
        <v>382.1</v>
      </c>
      <c r="K3" s="37"/>
      <c r="L3" s="37">
        <v>368.8</v>
      </c>
      <c r="M3" s="37">
        <v>353.1</v>
      </c>
      <c r="N3" s="37">
        <v>314.8</v>
      </c>
      <c r="O3" s="37">
        <v>310.89999999999998</v>
      </c>
      <c r="P3" s="37"/>
      <c r="Q3" s="37">
        <f t="shared" ref="Q3:Q43" si="1">N3</f>
        <v>314.8</v>
      </c>
      <c r="R3" s="37">
        <f t="shared" si="0"/>
        <v>310.89999999999998</v>
      </c>
      <c r="S3" s="37">
        <f t="shared" ref="S3:S43" si="2">R3-E3</f>
        <v>302.5</v>
      </c>
      <c r="U3" s="37"/>
    </row>
    <row r="4" spans="1:23" s="45" customFormat="1" x14ac:dyDescent="0.25">
      <c r="A4" s="42"/>
      <c r="B4" s="37"/>
      <c r="C4" s="37"/>
      <c r="D4" s="39" t="s">
        <v>30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>
        <f t="shared" si="1"/>
        <v>0</v>
      </c>
      <c r="R4" s="37">
        <f t="shared" si="0"/>
        <v>0</v>
      </c>
      <c r="S4" s="37">
        <f t="shared" si="2"/>
        <v>0</v>
      </c>
      <c r="T4" s="37"/>
      <c r="U4" s="37"/>
      <c r="V4"/>
      <c r="W4"/>
    </row>
    <row r="5" spans="1:23" s="53" customFormat="1" x14ac:dyDescent="0.25">
      <c r="A5" s="50">
        <v>4</v>
      </c>
      <c r="B5" s="51" t="s">
        <v>4</v>
      </c>
      <c r="C5" s="51" t="s">
        <v>5</v>
      </c>
      <c r="D5" s="52" t="s">
        <v>31</v>
      </c>
      <c r="E5" s="51">
        <v>9</v>
      </c>
      <c r="F5" s="51">
        <v>202.5</v>
      </c>
      <c r="G5" s="51"/>
      <c r="H5" s="51">
        <v>186</v>
      </c>
      <c r="I5" s="51">
        <v>183.9</v>
      </c>
      <c r="J5" s="51">
        <v>182.1</v>
      </c>
      <c r="K5" s="51"/>
      <c r="L5" s="51">
        <v>181.2</v>
      </c>
      <c r="M5" s="51">
        <v>180.9</v>
      </c>
      <c r="N5" s="51"/>
      <c r="O5" s="51">
        <v>166.5</v>
      </c>
      <c r="P5" s="51"/>
      <c r="Q5" s="51">
        <f>M5</f>
        <v>180.9</v>
      </c>
      <c r="R5" s="51">
        <f t="shared" si="0"/>
        <v>166.5</v>
      </c>
      <c r="S5" s="51">
        <f t="shared" si="2"/>
        <v>157.5</v>
      </c>
      <c r="T5" s="51">
        <f>SUM(S5:S7)</f>
        <v>602.79999999999995</v>
      </c>
    </row>
    <row r="6" spans="1:23" s="38" customFormat="1" x14ac:dyDescent="0.25">
      <c r="A6" s="42"/>
      <c r="B6" s="37"/>
      <c r="C6" s="37"/>
      <c r="D6" s="40" t="s">
        <v>29</v>
      </c>
      <c r="E6" s="37">
        <v>8.9</v>
      </c>
      <c r="F6" s="37">
        <v>518.70000000000005</v>
      </c>
      <c r="G6" s="37">
        <v>204.5</v>
      </c>
      <c r="H6" s="37">
        <v>485.5</v>
      </c>
      <c r="I6" s="37">
        <v>477.3</v>
      </c>
      <c r="J6" s="37">
        <v>466.9</v>
      </c>
      <c r="K6" s="37"/>
      <c r="L6" s="37">
        <v>464.4</v>
      </c>
      <c r="M6" s="37">
        <v>461.1</v>
      </c>
      <c r="N6" s="37"/>
      <c r="O6" s="37">
        <v>454.2</v>
      </c>
      <c r="P6" s="37"/>
      <c r="Q6" s="37">
        <f>M6</f>
        <v>461.1</v>
      </c>
      <c r="R6" s="37">
        <f t="shared" si="0"/>
        <v>454.2</v>
      </c>
      <c r="S6" s="37">
        <f t="shared" si="2"/>
        <v>445.3</v>
      </c>
      <c r="T6" s="37"/>
      <c r="U6" s="37"/>
      <c r="V6"/>
      <c r="W6"/>
    </row>
    <row r="7" spans="1:23" s="45" customFormat="1" x14ac:dyDescent="0.25">
      <c r="A7" s="42"/>
      <c r="B7" s="37"/>
      <c r="C7" s="37"/>
      <c r="D7" s="39" t="s">
        <v>30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>
        <f t="shared" si="1"/>
        <v>0</v>
      </c>
      <c r="R7" s="37">
        <f t="shared" si="0"/>
        <v>0</v>
      </c>
      <c r="S7" s="37">
        <f t="shared" si="2"/>
        <v>0</v>
      </c>
      <c r="T7" s="37"/>
      <c r="U7" s="37"/>
      <c r="V7"/>
      <c r="W7"/>
    </row>
    <row r="8" spans="1:23" s="53" customFormat="1" x14ac:dyDescent="0.25">
      <c r="A8" s="50">
        <v>9</v>
      </c>
      <c r="B8" s="51" t="s">
        <v>4</v>
      </c>
      <c r="C8" s="51" t="s">
        <v>5</v>
      </c>
      <c r="D8" s="52" t="s">
        <v>31</v>
      </c>
      <c r="E8" s="51">
        <v>8.6</v>
      </c>
      <c r="F8" s="51">
        <v>277.60000000000002</v>
      </c>
      <c r="G8" s="51"/>
      <c r="H8" s="51">
        <v>260.7</v>
      </c>
      <c r="I8" s="51">
        <v>252.4</v>
      </c>
      <c r="J8" s="51">
        <v>238.6</v>
      </c>
      <c r="K8" s="51"/>
      <c r="L8" s="51">
        <v>233.3</v>
      </c>
      <c r="M8" s="51">
        <v>225.9</v>
      </c>
      <c r="N8" s="51">
        <v>213.6</v>
      </c>
      <c r="O8" s="51">
        <v>206.8</v>
      </c>
      <c r="P8" s="51">
        <v>5.9</v>
      </c>
      <c r="Q8" s="51">
        <f t="shared" si="1"/>
        <v>213.6</v>
      </c>
      <c r="R8" s="51">
        <f t="shared" si="0"/>
        <v>206.8</v>
      </c>
      <c r="S8" s="51">
        <f t="shared" si="2"/>
        <v>198.20000000000002</v>
      </c>
      <c r="T8" s="51">
        <f>SUM(S8:S10)</f>
        <v>710.2</v>
      </c>
      <c r="U8" s="51"/>
    </row>
    <row r="9" spans="1:23" x14ac:dyDescent="0.25">
      <c r="A9" s="42"/>
      <c r="B9" s="37"/>
      <c r="C9" s="37"/>
      <c r="D9" s="40" t="s">
        <v>29</v>
      </c>
      <c r="E9" s="37">
        <v>9.1</v>
      </c>
      <c r="F9" s="37">
        <v>517</v>
      </c>
      <c r="G9" s="37"/>
      <c r="H9" s="37">
        <v>492.8</v>
      </c>
      <c r="I9" s="37">
        <v>480.1</v>
      </c>
      <c r="J9" s="37">
        <v>455.8</v>
      </c>
      <c r="K9" s="37"/>
      <c r="L9" s="37">
        <v>441.4</v>
      </c>
      <c r="M9" s="37">
        <v>423.6</v>
      </c>
      <c r="N9" s="37">
        <v>374.2</v>
      </c>
      <c r="O9" s="37">
        <v>369.6</v>
      </c>
      <c r="P9" s="37"/>
      <c r="Q9" s="37">
        <f t="shared" si="1"/>
        <v>374.2</v>
      </c>
      <c r="R9" s="37">
        <f t="shared" si="0"/>
        <v>369.6</v>
      </c>
      <c r="S9" s="37">
        <f t="shared" si="2"/>
        <v>360.5</v>
      </c>
      <c r="T9" s="37"/>
      <c r="U9" s="37"/>
    </row>
    <row r="10" spans="1:23" x14ac:dyDescent="0.25">
      <c r="A10" s="42"/>
      <c r="B10" s="37"/>
      <c r="C10" s="37"/>
      <c r="D10" s="39" t="s">
        <v>36</v>
      </c>
      <c r="E10" s="37">
        <v>7.6</v>
      </c>
      <c r="F10" s="37">
        <v>201.3</v>
      </c>
      <c r="G10" s="37"/>
      <c r="H10" s="37">
        <v>178.2</v>
      </c>
      <c r="I10" s="37">
        <v>172.8</v>
      </c>
      <c r="J10" s="37">
        <v>164.4</v>
      </c>
      <c r="K10" s="37"/>
      <c r="L10" s="37">
        <v>161.6</v>
      </c>
      <c r="M10" s="37">
        <v>160</v>
      </c>
      <c r="N10" s="37">
        <v>159.9</v>
      </c>
      <c r="O10" s="37">
        <v>159.1</v>
      </c>
      <c r="P10" s="37"/>
      <c r="Q10" s="37">
        <f t="shared" si="1"/>
        <v>159.9</v>
      </c>
      <c r="R10" s="37">
        <f t="shared" si="0"/>
        <v>159.1</v>
      </c>
      <c r="S10" s="37">
        <f t="shared" si="2"/>
        <v>151.5</v>
      </c>
      <c r="T10" s="37"/>
      <c r="U10" s="37"/>
    </row>
    <row r="11" spans="1:23" s="53" customFormat="1" x14ac:dyDescent="0.25">
      <c r="A11" s="50">
        <v>19</v>
      </c>
      <c r="B11" s="51" t="s">
        <v>10</v>
      </c>
      <c r="C11" s="51" t="s">
        <v>5</v>
      </c>
      <c r="D11" s="52" t="s">
        <v>31</v>
      </c>
      <c r="E11" s="51">
        <v>9.6999999999999993</v>
      </c>
      <c r="F11" s="51">
        <v>528.4</v>
      </c>
      <c r="G11" s="51"/>
      <c r="H11" s="51">
        <v>527.5</v>
      </c>
      <c r="I11" s="51">
        <v>527.20000000000005</v>
      </c>
      <c r="J11" s="51">
        <v>527.20000000000005</v>
      </c>
      <c r="K11" s="51">
        <v>523.79999999999995</v>
      </c>
      <c r="L11" s="51"/>
      <c r="M11" s="51"/>
      <c r="N11" s="51"/>
      <c r="O11" s="51"/>
      <c r="P11" s="51"/>
      <c r="Q11" s="51">
        <f>J11</f>
        <v>527.20000000000005</v>
      </c>
      <c r="R11" s="51">
        <f t="shared" si="0"/>
        <v>523.79999999999995</v>
      </c>
      <c r="S11" s="51">
        <f t="shared" si="2"/>
        <v>514.09999999999991</v>
      </c>
      <c r="T11" s="51">
        <f>SUM(S11:S13)</f>
        <v>1701.7999999999997</v>
      </c>
      <c r="U11" s="51"/>
    </row>
    <row r="12" spans="1:23" s="46" customFormat="1" x14ac:dyDescent="0.25">
      <c r="A12" s="42"/>
      <c r="B12" s="37"/>
      <c r="C12" s="37"/>
      <c r="D12" s="40" t="s">
        <v>29</v>
      </c>
      <c r="E12" s="37">
        <v>7.9</v>
      </c>
      <c r="F12" s="37">
        <v>647.4</v>
      </c>
      <c r="G12" s="37"/>
      <c r="H12" s="37">
        <v>653.70000000000005</v>
      </c>
      <c r="I12" s="37">
        <v>632.79999999999995</v>
      </c>
      <c r="J12" s="37">
        <v>632.4</v>
      </c>
      <c r="K12" s="37"/>
      <c r="L12" s="37">
        <v>632.20000000000005</v>
      </c>
      <c r="M12" s="37">
        <v>632.20000000000005</v>
      </c>
      <c r="N12" s="37"/>
      <c r="O12" s="37">
        <v>630</v>
      </c>
      <c r="P12" s="37"/>
      <c r="Q12" s="37">
        <f>M12</f>
        <v>632.20000000000005</v>
      </c>
      <c r="R12" s="37">
        <f t="shared" si="0"/>
        <v>630</v>
      </c>
      <c r="S12" s="37">
        <f t="shared" si="2"/>
        <v>622.1</v>
      </c>
      <c r="T12" s="37"/>
      <c r="U12" s="37"/>
      <c r="V12"/>
      <c r="W12"/>
    </row>
    <row r="13" spans="1:23" s="30" customFormat="1" x14ac:dyDescent="0.25">
      <c r="A13" s="42"/>
      <c r="B13" s="37"/>
      <c r="C13" s="37"/>
      <c r="D13" s="39" t="s">
        <v>30</v>
      </c>
      <c r="E13" s="37">
        <v>8.1</v>
      </c>
      <c r="F13" s="37">
        <v>588.1</v>
      </c>
      <c r="G13" s="37">
        <v>210.6</v>
      </c>
      <c r="H13" s="37">
        <v>576.5</v>
      </c>
      <c r="I13" s="37">
        <v>575.6</v>
      </c>
      <c r="J13" s="37">
        <v>575.6</v>
      </c>
      <c r="K13" s="37">
        <v>573.70000000000005</v>
      </c>
      <c r="L13" s="37"/>
      <c r="M13" s="37"/>
      <c r="N13" s="37"/>
      <c r="O13" s="37"/>
      <c r="P13" s="37"/>
      <c r="Q13" s="37">
        <f>J13</f>
        <v>575.6</v>
      </c>
      <c r="R13" s="37">
        <f t="shared" si="0"/>
        <v>573.70000000000005</v>
      </c>
      <c r="S13" s="37">
        <f t="shared" si="2"/>
        <v>565.6</v>
      </c>
      <c r="T13" s="37"/>
      <c r="U13" s="37"/>
      <c r="V13"/>
      <c r="W13"/>
    </row>
    <row r="14" spans="1:23" s="53" customFormat="1" x14ac:dyDescent="0.25">
      <c r="A14" s="50">
        <v>26</v>
      </c>
      <c r="B14" s="51" t="s">
        <v>10</v>
      </c>
      <c r="C14" s="51" t="s">
        <v>5</v>
      </c>
      <c r="D14" s="52" t="s">
        <v>31</v>
      </c>
      <c r="E14" s="51">
        <v>7.8</v>
      </c>
      <c r="F14" s="51">
        <v>541.9</v>
      </c>
      <c r="G14" s="51"/>
      <c r="H14" s="51">
        <v>541.9</v>
      </c>
      <c r="I14" s="51">
        <v>541.79999999999995</v>
      </c>
      <c r="J14" s="51">
        <v>541.79999999999995</v>
      </c>
      <c r="K14" s="51">
        <v>539.70000000000005</v>
      </c>
      <c r="L14" s="51"/>
      <c r="M14" s="51"/>
      <c r="N14" s="51"/>
      <c r="O14" s="51"/>
      <c r="P14" s="51"/>
      <c r="Q14" s="51">
        <f>J14</f>
        <v>541.79999999999995</v>
      </c>
      <c r="R14" s="51">
        <f t="shared" si="0"/>
        <v>539.70000000000005</v>
      </c>
      <c r="S14" s="51">
        <f t="shared" si="2"/>
        <v>531.90000000000009</v>
      </c>
      <c r="T14" s="51">
        <f>SUM(S14:S16)</f>
        <v>1704.7000000000003</v>
      </c>
      <c r="U14" s="51"/>
    </row>
    <row r="15" spans="1:23" s="30" customFormat="1" x14ac:dyDescent="0.25">
      <c r="A15" s="42"/>
      <c r="B15" s="37"/>
      <c r="C15" s="37"/>
      <c r="D15" s="40" t="s">
        <v>29</v>
      </c>
      <c r="E15" s="37">
        <v>8.9</v>
      </c>
      <c r="F15" s="37">
        <v>563.70000000000005</v>
      </c>
      <c r="G15" s="37"/>
      <c r="H15" s="37">
        <v>563.20000000000005</v>
      </c>
      <c r="I15" s="37">
        <v>563</v>
      </c>
      <c r="J15" s="37">
        <v>563</v>
      </c>
      <c r="K15" s="37">
        <v>561.20000000000005</v>
      </c>
      <c r="L15" s="37"/>
      <c r="M15" s="37"/>
      <c r="N15" s="37"/>
      <c r="O15" s="37"/>
      <c r="P15" s="37"/>
      <c r="Q15" s="37">
        <f>J15</f>
        <v>563</v>
      </c>
      <c r="R15" s="37">
        <f t="shared" si="0"/>
        <v>561.20000000000005</v>
      </c>
      <c r="S15" s="37">
        <f t="shared" si="2"/>
        <v>552.30000000000007</v>
      </c>
      <c r="T15" s="37"/>
      <c r="U15" s="37"/>
      <c r="V15"/>
      <c r="W15"/>
    </row>
    <row r="16" spans="1:23" s="30" customFormat="1" x14ac:dyDescent="0.25">
      <c r="A16" s="42"/>
      <c r="B16" s="37"/>
      <c r="C16" s="37"/>
      <c r="D16" s="39" t="s">
        <v>30</v>
      </c>
      <c r="E16" s="37">
        <v>7.7</v>
      </c>
      <c r="F16" s="37">
        <v>632.79999999999995</v>
      </c>
      <c r="G16" s="37">
        <v>209.7</v>
      </c>
      <c r="H16" s="37">
        <v>629.6</v>
      </c>
      <c r="I16" s="37">
        <v>629.4</v>
      </c>
      <c r="J16" s="37">
        <v>629.4</v>
      </c>
      <c r="K16" s="37">
        <v>628.20000000000005</v>
      </c>
      <c r="L16" s="37"/>
      <c r="M16" s="37"/>
      <c r="N16" s="37"/>
      <c r="O16" s="37"/>
      <c r="P16" s="37"/>
      <c r="Q16" s="37">
        <f>J16</f>
        <v>629.4</v>
      </c>
      <c r="R16" s="37">
        <f t="shared" si="0"/>
        <v>628.20000000000005</v>
      </c>
      <c r="S16" s="37">
        <f t="shared" si="2"/>
        <v>620.5</v>
      </c>
      <c r="T16" s="37"/>
      <c r="U16" s="37"/>
      <c r="V16"/>
      <c r="W16"/>
    </row>
    <row r="17" spans="1:23" s="53" customFormat="1" x14ac:dyDescent="0.25">
      <c r="A17" s="50">
        <v>34</v>
      </c>
      <c r="B17" s="51" t="s">
        <v>10</v>
      </c>
      <c r="C17" s="51"/>
      <c r="D17" s="52" t="s">
        <v>31</v>
      </c>
      <c r="E17" s="51">
        <v>8.6</v>
      </c>
      <c r="F17" s="51">
        <v>744.1</v>
      </c>
      <c r="G17" s="51"/>
      <c r="H17" s="51">
        <v>713.6</v>
      </c>
      <c r="I17" s="51">
        <v>697.7</v>
      </c>
      <c r="J17" s="51">
        <v>648.5</v>
      </c>
      <c r="K17" s="51"/>
      <c r="L17" s="51">
        <v>635.79999999999995</v>
      </c>
      <c r="M17" s="51">
        <v>624.9</v>
      </c>
      <c r="N17" s="51">
        <v>623.1</v>
      </c>
      <c r="O17" s="51">
        <v>619.4</v>
      </c>
      <c r="P17" s="51"/>
      <c r="Q17" s="51">
        <f t="shared" si="1"/>
        <v>623.1</v>
      </c>
      <c r="R17" s="51">
        <f t="shared" si="0"/>
        <v>619.4</v>
      </c>
      <c r="S17" s="51">
        <f t="shared" si="2"/>
        <v>610.79999999999995</v>
      </c>
      <c r="T17" s="51"/>
      <c r="U17" s="51"/>
    </row>
    <row r="18" spans="1:23" s="46" customFormat="1" x14ac:dyDescent="0.25">
      <c r="A18" s="42"/>
      <c r="B18" s="37"/>
      <c r="C18" s="37"/>
      <c r="D18" s="48" t="s">
        <v>44</v>
      </c>
      <c r="E18" s="37">
        <v>7.9</v>
      </c>
      <c r="F18" s="37">
        <v>542.5</v>
      </c>
      <c r="G18" s="37"/>
      <c r="H18" s="37">
        <v>516.6</v>
      </c>
      <c r="I18" s="37">
        <v>510</v>
      </c>
      <c r="J18" s="37">
        <v>500</v>
      </c>
      <c r="K18" s="37"/>
      <c r="L18" s="37">
        <v>498.4</v>
      </c>
      <c r="M18" s="37">
        <v>497.4</v>
      </c>
      <c r="N18" s="37">
        <v>497.4</v>
      </c>
      <c r="O18" s="37">
        <v>494.8</v>
      </c>
      <c r="P18" s="37"/>
      <c r="Q18" s="37">
        <f t="shared" si="1"/>
        <v>497.4</v>
      </c>
      <c r="R18" s="37">
        <f t="shared" si="0"/>
        <v>494.8</v>
      </c>
      <c r="S18" s="37">
        <f t="shared" si="2"/>
        <v>486.90000000000003</v>
      </c>
      <c r="T18" s="37"/>
      <c r="U18" s="37"/>
      <c r="V18"/>
      <c r="W18"/>
    </row>
    <row r="19" spans="1:23" s="53" customFormat="1" x14ac:dyDescent="0.25">
      <c r="A19" s="50">
        <v>42</v>
      </c>
      <c r="B19" s="51" t="s">
        <v>11</v>
      </c>
      <c r="C19" s="51"/>
      <c r="D19" s="52" t="s">
        <v>31</v>
      </c>
      <c r="E19" s="51">
        <v>8.1999999999999993</v>
      </c>
      <c r="F19" s="51">
        <v>759.5</v>
      </c>
      <c r="G19" s="51"/>
      <c r="H19" s="51">
        <v>708.9</v>
      </c>
      <c r="I19" s="51">
        <v>694.4</v>
      </c>
      <c r="J19" s="51">
        <v>673.3</v>
      </c>
      <c r="K19" s="51"/>
      <c r="L19" s="51">
        <v>666</v>
      </c>
      <c r="M19" s="51">
        <v>654.29999999999995</v>
      </c>
      <c r="N19" s="51">
        <v>642.20000000000005</v>
      </c>
      <c r="O19" s="51">
        <v>642.1</v>
      </c>
      <c r="P19" s="51"/>
      <c r="Q19" s="51">
        <f t="shared" si="1"/>
        <v>642.20000000000005</v>
      </c>
      <c r="R19" s="51">
        <f t="shared" si="0"/>
        <v>642.1</v>
      </c>
      <c r="S19" s="51">
        <f t="shared" si="2"/>
        <v>633.9</v>
      </c>
      <c r="T19" s="51"/>
      <c r="U19" s="51"/>
    </row>
    <row r="20" spans="1:23" s="38" customFormat="1" x14ac:dyDescent="0.25">
      <c r="A20" s="42"/>
      <c r="B20" s="37"/>
      <c r="C20" s="37"/>
      <c r="D20" s="48" t="s">
        <v>45</v>
      </c>
      <c r="E20" s="37">
        <v>7.5</v>
      </c>
      <c r="F20" s="37">
        <v>355.5</v>
      </c>
      <c r="G20" s="37"/>
      <c r="H20" s="37">
        <v>327.9</v>
      </c>
      <c r="I20" s="37">
        <v>323.2</v>
      </c>
      <c r="J20" s="37">
        <v>318.8</v>
      </c>
      <c r="K20" s="37"/>
      <c r="L20" s="37">
        <v>318.5</v>
      </c>
      <c r="M20" s="37">
        <v>318.5</v>
      </c>
      <c r="N20" s="37">
        <v>312.39999999999998</v>
      </c>
      <c r="O20" s="37">
        <v>311.89999999999998</v>
      </c>
      <c r="P20" s="37"/>
      <c r="Q20" s="37">
        <f t="shared" si="1"/>
        <v>312.39999999999998</v>
      </c>
      <c r="R20" s="37">
        <f t="shared" si="0"/>
        <v>311.89999999999998</v>
      </c>
      <c r="S20" s="37">
        <f t="shared" si="2"/>
        <v>304.39999999999998</v>
      </c>
      <c r="T20" s="37"/>
      <c r="U20" s="37"/>
      <c r="V20"/>
      <c r="W20"/>
    </row>
    <row r="21" spans="1:23" s="30" customFormat="1" x14ac:dyDescent="0.25">
      <c r="A21" s="42"/>
      <c r="B21" s="37"/>
      <c r="C21" s="37"/>
      <c r="D21" s="37" t="s">
        <v>38</v>
      </c>
      <c r="E21" s="37">
        <v>9.1</v>
      </c>
      <c r="F21" s="37">
        <v>593.20000000000005</v>
      </c>
      <c r="G21" s="37"/>
      <c r="H21" s="37">
        <v>573.29999999999995</v>
      </c>
      <c r="I21" s="37">
        <v>572.6</v>
      </c>
      <c r="J21" s="37">
        <v>572.5</v>
      </c>
      <c r="K21" s="37">
        <v>570.9</v>
      </c>
      <c r="L21" s="37"/>
      <c r="M21" s="37"/>
      <c r="N21" s="37"/>
      <c r="O21" s="37"/>
      <c r="P21" s="37"/>
      <c r="Q21" s="37">
        <f>J21</f>
        <v>572.5</v>
      </c>
      <c r="R21" s="37">
        <f t="shared" si="0"/>
        <v>570.9</v>
      </c>
      <c r="S21" s="37">
        <f t="shared" si="2"/>
        <v>561.79999999999995</v>
      </c>
      <c r="T21" s="37"/>
      <c r="U21" s="37"/>
      <c r="V21"/>
      <c r="W21"/>
    </row>
    <row r="22" spans="1:23" x14ac:dyDescent="0.25">
      <c r="A22" s="42">
        <v>2</v>
      </c>
      <c r="B22" s="37" t="s">
        <v>4</v>
      </c>
      <c r="C22" s="37" t="s">
        <v>7</v>
      </c>
      <c r="D22" s="41" t="s">
        <v>35</v>
      </c>
      <c r="E22" s="37">
        <v>11.7</v>
      </c>
      <c r="F22" s="37">
        <v>906.2</v>
      </c>
      <c r="G22" s="37">
        <v>206.4</v>
      </c>
      <c r="H22" s="37">
        <v>850.1</v>
      </c>
      <c r="I22" s="37">
        <v>836.5</v>
      </c>
      <c r="J22" s="37">
        <v>824.4</v>
      </c>
      <c r="K22" s="37"/>
      <c r="L22" s="37">
        <v>822.3</v>
      </c>
      <c r="M22" s="37">
        <v>821.1</v>
      </c>
      <c r="N22" s="37">
        <v>819.1</v>
      </c>
      <c r="O22" s="37">
        <v>803.6</v>
      </c>
      <c r="P22" s="37"/>
      <c r="Q22" s="37">
        <f t="shared" si="1"/>
        <v>819.1</v>
      </c>
      <c r="R22" s="37">
        <f t="shared" si="0"/>
        <v>803.6</v>
      </c>
      <c r="S22" s="37">
        <f t="shared" si="2"/>
        <v>791.9</v>
      </c>
      <c r="T22" s="37"/>
      <c r="U22" s="37"/>
    </row>
    <row r="23" spans="1:23" x14ac:dyDescent="0.25">
      <c r="A23" s="42">
        <v>5</v>
      </c>
      <c r="B23" s="37" t="s">
        <v>4</v>
      </c>
      <c r="C23" s="37" t="s">
        <v>7</v>
      </c>
      <c r="D23" s="41" t="s">
        <v>35</v>
      </c>
      <c r="E23" s="37">
        <v>11.5</v>
      </c>
      <c r="F23" s="37">
        <v>1662.3</v>
      </c>
      <c r="G23" s="37">
        <v>213</v>
      </c>
      <c r="H23" s="37">
        <v>1600.6</v>
      </c>
      <c r="I23" s="37">
        <v>1579.9</v>
      </c>
      <c r="J23" s="37">
        <v>1559.6</v>
      </c>
      <c r="K23" s="37"/>
      <c r="L23" s="37">
        <v>1555.4</v>
      </c>
      <c r="M23" s="37">
        <v>1552.3</v>
      </c>
      <c r="N23" s="37">
        <v>1550.7</v>
      </c>
      <c r="O23" s="37">
        <v>1545.6</v>
      </c>
      <c r="P23" s="37"/>
      <c r="Q23" s="37">
        <f t="shared" si="1"/>
        <v>1550.7</v>
      </c>
      <c r="R23" s="37">
        <f t="shared" si="0"/>
        <v>1545.6</v>
      </c>
      <c r="S23" s="37">
        <f t="shared" si="2"/>
        <v>1534.1</v>
      </c>
      <c r="T23" s="37"/>
      <c r="U23" s="37"/>
    </row>
    <row r="24" spans="1:23" s="38" customFormat="1" x14ac:dyDescent="0.25">
      <c r="A24" s="42">
        <v>10</v>
      </c>
      <c r="B24" s="37" t="s">
        <v>4</v>
      </c>
      <c r="C24" s="37" t="s">
        <v>7</v>
      </c>
      <c r="D24" s="41" t="s">
        <v>35</v>
      </c>
      <c r="E24" s="37">
        <v>10.3</v>
      </c>
      <c r="F24" s="37">
        <v>2152.8000000000002</v>
      </c>
      <c r="G24" s="37">
        <v>208.2</v>
      </c>
      <c r="H24" s="37">
        <v>2134.8000000000002</v>
      </c>
      <c r="I24" s="37">
        <v>2131.4</v>
      </c>
      <c r="J24" s="37">
        <v>2128.4</v>
      </c>
      <c r="K24" s="37"/>
      <c r="L24" s="37">
        <v>2126.6</v>
      </c>
      <c r="M24" s="37">
        <v>2125</v>
      </c>
      <c r="N24" s="37">
        <v>2123.1</v>
      </c>
      <c r="O24" s="37">
        <v>2119.6999999999998</v>
      </c>
      <c r="P24" s="37"/>
      <c r="Q24" s="37">
        <f t="shared" si="1"/>
        <v>2123.1</v>
      </c>
      <c r="R24" s="37">
        <f t="shared" si="0"/>
        <v>2119.6999999999998</v>
      </c>
      <c r="S24" s="37">
        <f t="shared" si="2"/>
        <v>2109.3999999999996</v>
      </c>
      <c r="T24" s="37"/>
      <c r="U24" s="37"/>
      <c r="V24"/>
      <c r="W24"/>
    </row>
    <row r="25" spans="1:23" s="30" customFormat="1" x14ac:dyDescent="0.25">
      <c r="A25" s="42">
        <v>20</v>
      </c>
      <c r="B25" s="37" t="s">
        <v>10</v>
      </c>
      <c r="C25" s="37" t="s">
        <v>7</v>
      </c>
      <c r="D25" s="41" t="s">
        <v>35</v>
      </c>
      <c r="E25" s="37">
        <v>12.2</v>
      </c>
      <c r="F25" s="37">
        <v>1659</v>
      </c>
      <c r="G25" s="37">
        <v>203.2</v>
      </c>
      <c r="H25" s="37">
        <v>1642</v>
      </c>
      <c r="I25" s="37">
        <v>1642</v>
      </c>
      <c r="J25" s="37">
        <v>1642</v>
      </c>
      <c r="K25" s="37">
        <v>1631.4</v>
      </c>
      <c r="L25" s="37"/>
      <c r="M25" s="37"/>
      <c r="N25" s="37"/>
      <c r="O25" s="37"/>
      <c r="P25" s="37"/>
      <c r="Q25" s="37">
        <f>J25</f>
        <v>1642</v>
      </c>
      <c r="R25" s="37">
        <f t="shared" si="0"/>
        <v>1631.4</v>
      </c>
      <c r="S25" s="37">
        <f t="shared" si="2"/>
        <v>1619.2</v>
      </c>
      <c r="T25" s="37"/>
      <c r="U25" s="37"/>
      <c r="V25"/>
      <c r="W25"/>
    </row>
    <row r="26" spans="1:23" s="46" customFormat="1" x14ac:dyDescent="0.25">
      <c r="A26" s="42">
        <v>27</v>
      </c>
      <c r="B26" s="37" t="s">
        <v>10</v>
      </c>
      <c r="C26" s="37" t="s">
        <v>7</v>
      </c>
      <c r="D26" s="41" t="s">
        <v>35</v>
      </c>
      <c r="E26" s="37">
        <v>12.9</v>
      </c>
      <c r="F26" s="37">
        <v>1603</v>
      </c>
      <c r="G26" s="37">
        <v>209.8</v>
      </c>
      <c r="H26" s="37">
        <v>1566.6</v>
      </c>
      <c r="I26" s="37">
        <v>1565.3</v>
      </c>
      <c r="J26" s="37">
        <v>1564.4</v>
      </c>
      <c r="K26" s="37"/>
      <c r="L26" s="37">
        <v>1564.2</v>
      </c>
      <c r="M26" s="37">
        <v>1564</v>
      </c>
      <c r="N26" s="37"/>
      <c r="O26" s="37">
        <v>1553.6</v>
      </c>
      <c r="P26" s="37"/>
      <c r="Q26" s="37">
        <f>M26</f>
        <v>1564</v>
      </c>
      <c r="R26" s="37">
        <f t="shared" si="0"/>
        <v>1553.6</v>
      </c>
      <c r="S26" s="37">
        <f t="shared" si="2"/>
        <v>1540.6999999999998</v>
      </c>
      <c r="T26" s="37"/>
      <c r="U26" s="37"/>
      <c r="V26"/>
      <c r="W26"/>
    </row>
    <row r="27" spans="1:23" s="30" customFormat="1" x14ac:dyDescent="0.25">
      <c r="A27" s="42">
        <v>35</v>
      </c>
      <c r="B27" s="37" t="s">
        <v>10</v>
      </c>
      <c r="C27" s="37" t="s">
        <v>7</v>
      </c>
      <c r="D27" s="41" t="s">
        <v>35</v>
      </c>
      <c r="E27" s="37">
        <v>17.899999999999999</v>
      </c>
      <c r="F27" s="37">
        <v>1704.2</v>
      </c>
      <c r="G27" s="37">
        <v>205.2</v>
      </c>
      <c r="H27" s="37">
        <v>1695.3</v>
      </c>
      <c r="I27" s="37">
        <v>1695.2</v>
      </c>
      <c r="J27" s="37">
        <v>1695.1</v>
      </c>
      <c r="K27" s="37">
        <v>1687.2</v>
      </c>
      <c r="L27" s="37"/>
      <c r="M27" s="37"/>
      <c r="N27" s="37"/>
      <c r="O27" s="37"/>
      <c r="P27" s="37"/>
      <c r="Q27" s="37">
        <f>J27</f>
        <v>1695.1</v>
      </c>
      <c r="R27" s="37">
        <f t="shared" si="0"/>
        <v>1687.2</v>
      </c>
      <c r="S27" s="37">
        <f t="shared" si="2"/>
        <v>1669.3</v>
      </c>
      <c r="T27" s="37"/>
      <c r="U27" s="37"/>
      <c r="V27"/>
      <c r="W27"/>
    </row>
    <row r="28" spans="1:23" s="46" customFormat="1" x14ac:dyDescent="0.25">
      <c r="A28" s="42">
        <v>43</v>
      </c>
      <c r="B28" s="37" t="s">
        <v>11</v>
      </c>
      <c r="C28" s="37" t="s">
        <v>7</v>
      </c>
      <c r="D28" s="41" t="s">
        <v>35</v>
      </c>
      <c r="E28" s="37">
        <v>11.4</v>
      </c>
      <c r="F28" s="37">
        <v>1903</v>
      </c>
      <c r="G28" s="37">
        <v>218.5</v>
      </c>
      <c r="H28" s="37">
        <v>1856.7</v>
      </c>
      <c r="I28" s="37">
        <v>1849</v>
      </c>
      <c r="J28" s="37">
        <v>1845.9</v>
      </c>
      <c r="K28" s="37"/>
      <c r="L28" s="37">
        <v>1845.4</v>
      </c>
      <c r="M28" s="37">
        <v>1845</v>
      </c>
      <c r="N28" s="37"/>
      <c r="O28" s="37">
        <v>1842.5</v>
      </c>
      <c r="P28" s="37"/>
      <c r="Q28" s="37">
        <f>M28</f>
        <v>1845</v>
      </c>
      <c r="R28" s="37">
        <f t="shared" si="0"/>
        <v>1842.5</v>
      </c>
      <c r="S28" s="37">
        <f t="shared" si="2"/>
        <v>1831.1</v>
      </c>
      <c r="T28" s="37"/>
      <c r="U28" s="37"/>
      <c r="V28"/>
      <c r="W28"/>
    </row>
    <row r="29" spans="1:23" s="30" customFormat="1" x14ac:dyDescent="0.25">
      <c r="A29" s="42">
        <v>46</v>
      </c>
      <c r="B29" s="37" t="s">
        <v>11</v>
      </c>
      <c r="C29" s="37" t="s">
        <v>7</v>
      </c>
      <c r="D29" s="41" t="s">
        <v>35</v>
      </c>
      <c r="E29" s="37">
        <v>13.4</v>
      </c>
      <c r="F29" s="37">
        <v>1855.2</v>
      </c>
      <c r="G29" s="37">
        <v>209.2</v>
      </c>
      <c r="H29" s="37">
        <v>1845.7</v>
      </c>
      <c r="I29" s="37">
        <v>1845.7</v>
      </c>
      <c r="J29" s="37">
        <v>1845.6</v>
      </c>
      <c r="K29" s="37">
        <v>1844.3</v>
      </c>
      <c r="L29" s="37"/>
      <c r="M29" s="37"/>
      <c r="N29" s="37"/>
      <c r="O29" s="37"/>
      <c r="P29" s="37"/>
      <c r="Q29" s="37">
        <f>J29</f>
        <v>1845.6</v>
      </c>
      <c r="R29" s="37">
        <f t="shared" si="0"/>
        <v>1844.3</v>
      </c>
      <c r="S29" s="37">
        <f t="shared" si="2"/>
        <v>1830.8999999999999</v>
      </c>
      <c r="T29" s="37"/>
      <c r="U29" s="37"/>
      <c r="V29"/>
      <c r="W29"/>
    </row>
    <row r="30" spans="1:23" s="30" customFormat="1" x14ac:dyDescent="0.25">
      <c r="A30" s="42">
        <v>3</v>
      </c>
      <c r="B30" s="37" t="s">
        <v>4</v>
      </c>
      <c r="C30" s="37" t="s">
        <v>9</v>
      </c>
      <c r="D30" s="41" t="s">
        <v>35</v>
      </c>
      <c r="E30" s="37">
        <v>11.8</v>
      </c>
      <c r="F30" s="37">
        <v>2267.6999999999998</v>
      </c>
      <c r="G30" s="37">
        <v>221.7</v>
      </c>
      <c r="H30" s="37">
        <v>2184.6</v>
      </c>
      <c r="I30" s="37">
        <v>2162.1</v>
      </c>
      <c r="J30" s="37">
        <v>2130.9</v>
      </c>
      <c r="K30" s="37"/>
      <c r="L30" s="37">
        <v>2121.8000000000002</v>
      </c>
      <c r="M30" s="37">
        <v>2115.3000000000002</v>
      </c>
      <c r="N30" s="37">
        <v>2111.6</v>
      </c>
      <c r="O30" s="37">
        <v>2088.9</v>
      </c>
      <c r="P30" s="37"/>
      <c r="Q30" s="37">
        <f t="shared" si="1"/>
        <v>2111.6</v>
      </c>
      <c r="R30" s="37">
        <f t="shared" si="0"/>
        <v>2088.9</v>
      </c>
      <c r="S30" s="37">
        <f t="shared" si="2"/>
        <v>2077.1</v>
      </c>
      <c r="T30" s="37"/>
      <c r="U30" s="37"/>
      <c r="V30"/>
      <c r="W30"/>
    </row>
    <row r="31" spans="1:23" s="30" customFormat="1" x14ac:dyDescent="0.25">
      <c r="A31" s="42">
        <v>6</v>
      </c>
      <c r="B31" s="37" t="s">
        <v>4</v>
      </c>
      <c r="C31" s="37" t="s">
        <v>9</v>
      </c>
      <c r="D31" s="41" t="s">
        <v>35</v>
      </c>
      <c r="E31" s="37">
        <v>12.5</v>
      </c>
      <c r="F31" s="37">
        <v>1380.9</v>
      </c>
      <c r="G31" s="37">
        <v>215</v>
      </c>
      <c r="H31" s="37">
        <v>1363.9</v>
      </c>
      <c r="I31" s="37">
        <v>1363.7</v>
      </c>
      <c r="J31" s="37">
        <v>1363.5</v>
      </c>
      <c r="K31" s="37">
        <v>1331.6</v>
      </c>
      <c r="L31" s="37"/>
      <c r="M31" s="37"/>
      <c r="N31" s="37"/>
      <c r="O31" s="37"/>
      <c r="P31" s="37"/>
      <c r="Q31" s="37">
        <f>J31</f>
        <v>1363.5</v>
      </c>
      <c r="R31" s="37">
        <f t="shared" si="0"/>
        <v>1331.6</v>
      </c>
      <c r="S31" s="37">
        <f t="shared" si="2"/>
        <v>1319.1</v>
      </c>
      <c r="T31" s="37"/>
      <c r="U31" s="37"/>
      <c r="V31"/>
      <c r="W31"/>
    </row>
    <row r="32" spans="1:23" s="30" customFormat="1" x14ac:dyDescent="0.25">
      <c r="A32" s="42" t="s">
        <v>46</v>
      </c>
      <c r="B32" s="37" t="s">
        <v>10</v>
      </c>
      <c r="C32" s="37" t="s">
        <v>9</v>
      </c>
      <c r="D32" s="41" t="s">
        <v>35</v>
      </c>
      <c r="E32" s="37">
        <v>12.2</v>
      </c>
      <c r="F32" s="37">
        <v>1778.5</v>
      </c>
      <c r="G32" s="37">
        <v>212.6</v>
      </c>
      <c r="H32" s="37">
        <v>1764.3</v>
      </c>
      <c r="I32" s="37">
        <v>1764.3</v>
      </c>
      <c r="J32" s="37">
        <v>1764.2</v>
      </c>
      <c r="K32" s="37">
        <v>1759.1</v>
      </c>
      <c r="L32" s="37"/>
      <c r="M32" s="37"/>
      <c r="N32" s="37"/>
      <c r="O32" s="37"/>
      <c r="P32" s="37"/>
      <c r="Q32" s="37">
        <f>J32</f>
        <v>1764.2</v>
      </c>
      <c r="R32" s="37">
        <f t="shared" si="0"/>
        <v>1759.1</v>
      </c>
      <c r="S32" s="37">
        <f t="shared" si="2"/>
        <v>1746.8999999999999</v>
      </c>
      <c r="T32" s="37"/>
      <c r="U32" s="37"/>
      <c r="V32"/>
      <c r="W32"/>
    </row>
    <row r="33" spans="1:23" s="46" customFormat="1" x14ac:dyDescent="0.25">
      <c r="A33" s="42">
        <v>28</v>
      </c>
      <c r="B33" s="37" t="s">
        <v>10</v>
      </c>
      <c r="C33" s="37" t="s">
        <v>9</v>
      </c>
      <c r="D33" s="41" t="s">
        <v>35</v>
      </c>
      <c r="E33" s="37">
        <v>15.3</v>
      </c>
      <c r="F33" s="37">
        <v>1640.7</v>
      </c>
      <c r="G33" s="37">
        <v>200.2</v>
      </c>
      <c r="H33" s="37">
        <v>1630.9</v>
      </c>
      <c r="I33" s="37">
        <v>1630.8</v>
      </c>
      <c r="J33" s="37">
        <v>1630.7</v>
      </c>
      <c r="K33" s="37"/>
      <c r="L33" s="37">
        <v>1630.5</v>
      </c>
      <c r="M33" s="37">
        <v>1630.5</v>
      </c>
      <c r="N33" s="37"/>
      <c r="O33" s="37">
        <v>1629.4</v>
      </c>
      <c r="P33" s="37"/>
      <c r="Q33" s="37">
        <f>M33</f>
        <v>1630.5</v>
      </c>
      <c r="R33" s="37">
        <f t="shared" si="0"/>
        <v>1629.4</v>
      </c>
      <c r="S33" s="37">
        <f t="shared" si="2"/>
        <v>1614.1000000000001</v>
      </c>
      <c r="T33" s="37"/>
      <c r="U33" s="37"/>
      <c r="V33"/>
      <c r="W33"/>
    </row>
    <row r="34" spans="1:23" s="30" customFormat="1" x14ac:dyDescent="0.25">
      <c r="A34" s="42">
        <v>36</v>
      </c>
      <c r="B34" s="37" t="s">
        <v>10</v>
      </c>
      <c r="C34" s="37" t="s">
        <v>9</v>
      </c>
      <c r="D34" s="41" t="s">
        <v>39</v>
      </c>
      <c r="E34" s="37">
        <v>8.5</v>
      </c>
      <c r="F34" s="37">
        <v>482.1</v>
      </c>
      <c r="G34" s="37"/>
      <c r="H34" s="37">
        <v>466.8</v>
      </c>
      <c r="I34" s="37">
        <v>463.4</v>
      </c>
      <c r="J34" s="37">
        <v>462.5</v>
      </c>
      <c r="K34" s="37">
        <v>461</v>
      </c>
      <c r="L34" s="37"/>
      <c r="M34" s="37"/>
      <c r="N34" s="37"/>
      <c r="O34" s="37"/>
      <c r="P34" s="37"/>
      <c r="Q34" s="37">
        <f>J34</f>
        <v>462.5</v>
      </c>
      <c r="R34" s="37">
        <f t="shared" si="0"/>
        <v>461</v>
      </c>
      <c r="S34" s="37">
        <f t="shared" si="2"/>
        <v>452.5</v>
      </c>
      <c r="T34" s="37"/>
      <c r="U34" s="37">
        <f>SUM(S34:S37)</f>
        <v>1774.8</v>
      </c>
      <c r="V34"/>
      <c r="W34"/>
    </row>
    <row r="35" spans="1:23" s="30" customFormat="1" x14ac:dyDescent="0.25">
      <c r="A35" s="43"/>
      <c r="B35" s="37"/>
      <c r="C35" s="37"/>
      <c r="D35" s="41" t="s">
        <v>40</v>
      </c>
      <c r="E35" s="37">
        <v>9.3000000000000007</v>
      </c>
      <c r="F35" s="37">
        <v>752.4</v>
      </c>
      <c r="G35" s="37"/>
      <c r="H35" s="37">
        <v>722.4</v>
      </c>
      <c r="I35" s="37">
        <v>711.9</v>
      </c>
      <c r="J35" s="37">
        <v>692.6</v>
      </c>
      <c r="K35" s="37"/>
      <c r="L35" s="37">
        <v>682.1</v>
      </c>
      <c r="M35" s="37">
        <v>664.3</v>
      </c>
      <c r="N35" s="37">
        <v>649.79999999999995</v>
      </c>
      <c r="O35" s="37">
        <v>648.4</v>
      </c>
      <c r="P35" s="37"/>
      <c r="Q35" s="37">
        <f t="shared" si="1"/>
        <v>649.79999999999995</v>
      </c>
      <c r="R35" s="37">
        <f t="shared" si="0"/>
        <v>648.4</v>
      </c>
      <c r="S35" s="37">
        <f t="shared" si="2"/>
        <v>639.1</v>
      </c>
      <c r="T35" s="37"/>
      <c r="U35" s="37"/>
      <c r="V35"/>
      <c r="W35"/>
    </row>
    <row r="36" spans="1:23" s="30" customFormat="1" x14ac:dyDescent="0.25">
      <c r="A36" s="43"/>
      <c r="B36" s="37"/>
      <c r="C36" s="37"/>
      <c r="D36" s="41">
        <v>0.3</v>
      </c>
      <c r="E36" s="37">
        <v>7.5</v>
      </c>
      <c r="F36" s="37">
        <v>339.9</v>
      </c>
      <c r="G36" s="37"/>
      <c r="H36" s="37">
        <v>339.6</v>
      </c>
      <c r="I36" s="37">
        <v>339.8</v>
      </c>
      <c r="J36" s="37">
        <v>339.5</v>
      </c>
      <c r="K36" s="37">
        <v>337.4</v>
      </c>
      <c r="L36" s="37"/>
      <c r="M36" s="37"/>
      <c r="N36" s="37"/>
      <c r="O36" s="37"/>
      <c r="P36" s="37"/>
      <c r="Q36" s="37">
        <f>J36</f>
        <v>339.5</v>
      </c>
      <c r="R36" s="37">
        <f t="shared" si="0"/>
        <v>337.4</v>
      </c>
      <c r="S36" s="37">
        <f t="shared" si="2"/>
        <v>329.9</v>
      </c>
      <c r="T36" s="37"/>
      <c r="U36" s="37"/>
      <c r="V36"/>
      <c r="W36"/>
    </row>
    <row r="37" spans="1:23" s="38" customFormat="1" x14ac:dyDescent="0.25">
      <c r="A37" s="43"/>
      <c r="B37" s="37"/>
      <c r="C37" s="37"/>
      <c r="D37" s="41" t="s">
        <v>41</v>
      </c>
      <c r="E37" s="37">
        <v>7.9</v>
      </c>
      <c r="F37" s="37">
        <v>423.7</v>
      </c>
      <c r="G37" s="37"/>
      <c r="H37" s="37">
        <v>388.5</v>
      </c>
      <c r="I37" s="37">
        <v>377.7</v>
      </c>
      <c r="J37" s="37">
        <v>363</v>
      </c>
      <c r="K37" s="37"/>
      <c r="L37" s="37">
        <v>363</v>
      </c>
      <c r="M37" s="37">
        <v>362.3</v>
      </c>
      <c r="N37" s="37"/>
      <c r="O37" s="37">
        <v>361.2</v>
      </c>
      <c r="P37" s="37"/>
      <c r="Q37" s="37">
        <f>M37</f>
        <v>362.3</v>
      </c>
      <c r="R37" s="37">
        <f t="shared" si="0"/>
        <v>361.2</v>
      </c>
      <c r="S37" s="37">
        <f t="shared" si="2"/>
        <v>353.3</v>
      </c>
      <c r="T37" s="37"/>
      <c r="U37" s="37"/>
      <c r="V37"/>
      <c r="W37"/>
    </row>
    <row r="38" spans="1:23" s="30" customFormat="1" x14ac:dyDescent="0.25">
      <c r="A38" s="42"/>
      <c r="B38" s="37"/>
      <c r="C38" s="37"/>
      <c r="D38" s="49" t="s">
        <v>37</v>
      </c>
      <c r="E38" s="49">
        <v>7.8</v>
      </c>
      <c r="F38" s="49">
        <v>421.6</v>
      </c>
      <c r="G38" s="49"/>
      <c r="H38" s="49">
        <v>420.8</v>
      </c>
      <c r="I38" s="49">
        <v>420.6</v>
      </c>
      <c r="J38" s="49">
        <v>420.3</v>
      </c>
      <c r="K38" s="49">
        <v>411.9</v>
      </c>
      <c r="L38" s="49"/>
      <c r="M38" s="49"/>
      <c r="N38" s="49"/>
      <c r="O38" s="49">
        <v>361.2</v>
      </c>
      <c r="P38" s="49"/>
      <c r="Q38" s="49">
        <f>J38</f>
        <v>420.3</v>
      </c>
      <c r="R38" s="49">
        <f t="shared" si="0"/>
        <v>773.09999999999991</v>
      </c>
      <c r="S38" s="49">
        <f t="shared" si="2"/>
        <v>765.3</v>
      </c>
      <c r="T38" s="49"/>
      <c r="U38" s="37"/>
      <c r="V38"/>
      <c r="W38"/>
    </row>
    <row r="39" spans="1:23" s="29" customFormat="1" x14ac:dyDescent="0.25">
      <c r="A39" s="42">
        <v>44</v>
      </c>
      <c r="B39" s="37" t="s">
        <v>11</v>
      </c>
      <c r="C39" s="37" t="s">
        <v>9</v>
      </c>
      <c r="D39" s="41" t="s">
        <v>35</v>
      </c>
      <c r="E39" s="37">
        <v>11.8</v>
      </c>
      <c r="F39" s="37">
        <v>1183.7</v>
      </c>
      <c r="G39" s="37">
        <v>216.8</v>
      </c>
      <c r="H39" s="37">
        <v>1119.5999999999999</v>
      </c>
      <c r="I39" s="37">
        <v>1110.9000000000001</v>
      </c>
      <c r="J39" s="37">
        <v>1104.9000000000001</v>
      </c>
      <c r="K39" s="37"/>
      <c r="L39" s="37">
        <v>1103.9000000000001</v>
      </c>
      <c r="M39" s="37">
        <v>1103.2</v>
      </c>
      <c r="N39" s="37">
        <v>1102</v>
      </c>
      <c r="O39" s="37">
        <v>1100.5</v>
      </c>
      <c r="P39" s="37"/>
      <c r="Q39" s="37">
        <f t="shared" si="1"/>
        <v>1102</v>
      </c>
      <c r="R39" s="37">
        <f t="shared" si="0"/>
        <v>1100.5</v>
      </c>
      <c r="S39" s="37">
        <f t="shared" si="2"/>
        <v>1088.7</v>
      </c>
      <c r="T39" s="37"/>
      <c r="U39" s="37"/>
      <c r="V39"/>
      <c r="W39"/>
    </row>
    <row r="40" spans="1:23" s="38" customFormat="1" x14ac:dyDescent="0.25">
      <c r="A40" s="42">
        <v>47</v>
      </c>
      <c r="B40" s="37" t="s">
        <v>11</v>
      </c>
      <c r="C40" s="37" t="s">
        <v>9</v>
      </c>
      <c r="D40" s="41" t="s">
        <v>35</v>
      </c>
      <c r="E40" s="37">
        <v>11.5</v>
      </c>
      <c r="F40" s="37">
        <v>1673</v>
      </c>
      <c r="G40" s="37">
        <v>204.4</v>
      </c>
      <c r="H40" s="37">
        <v>1614</v>
      </c>
      <c r="I40" s="37">
        <v>1602.5</v>
      </c>
      <c r="J40" s="37">
        <v>1597.6</v>
      </c>
      <c r="K40" s="37"/>
      <c r="L40" s="37">
        <v>1597.1</v>
      </c>
      <c r="M40" s="37">
        <v>1596.7</v>
      </c>
      <c r="N40" s="37">
        <v>1596.1</v>
      </c>
      <c r="O40" s="37">
        <v>1595.6</v>
      </c>
      <c r="P40" s="37"/>
      <c r="Q40" s="37">
        <f t="shared" si="1"/>
        <v>1596.1</v>
      </c>
      <c r="R40" s="37">
        <f t="shared" si="0"/>
        <v>1595.6</v>
      </c>
      <c r="S40" s="37">
        <f t="shared" si="2"/>
        <v>1584.1</v>
      </c>
      <c r="T40" s="37"/>
      <c r="U40" s="37"/>
      <c r="V40"/>
      <c r="W40"/>
    </row>
    <row r="41" spans="1:23" s="29" customFormat="1" x14ac:dyDescent="0.25">
      <c r="A41" s="42">
        <v>53</v>
      </c>
      <c r="B41" s="37" t="s">
        <v>11</v>
      </c>
      <c r="C41" s="37" t="s">
        <v>9</v>
      </c>
      <c r="D41" s="41" t="s">
        <v>39</v>
      </c>
      <c r="E41" s="37">
        <v>7.4</v>
      </c>
      <c r="F41" s="37">
        <v>431.9</v>
      </c>
      <c r="G41" s="37"/>
      <c r="H41" s="37">
        <v>411.4</v>
      </c>
      <c r="I41" s="37">
        <v>406.9</v>
      </c>
      <c r="J41" s="37">
        <v>402.8</v>
      </c>
      <c r="K41" s="37"/>
      <c r="L41" s="37">
        <v>401.3</v>
      </c>
      <c r="M41" s="37">
        <v>400.2</v>
      </c>
      <c r="N41" s="37">
        <v>399.9</v>
      </c>
      <c r="O41" s="37">
        <v>398.6</v>
      </c>
      <c r="P41" s="37"/>
      <c r="Q41" s="37">
        <f t="shared" si="1"/>
        <v>399.9</v>
      </c>
      <c r="R41" s="37">
        <f t="shared" si="0"/>
        <v>398.6</v>
      </c>
      <c r="S41" s="37">
        <f t="shared" si="2"/>
        <v>391.20000000000005</v>
      </c>
      <c r="T41" s="37">
        <f>SUM(S41:S43)</f>
        <v>1480.8000000000002</v>
      </c>
      <c r="U41" s="37"/>
      <c r="V41"/>
      <c r="W41"/>
    </row>
    <row r="42" spans="1:23" x14ac:dyDescent="0.25">
      <c r="A42" s="43"/>
      <c r="B42" s="37"/>
      <c r="C42" s="37"/>
      <c r="D42" s="41" t="s">
        <v>42</v>
      </c>
      <c r="E42" s="37">
        <v>8.3000000000000007</v>
      </c>
      <c r="F42" s="37">
        <v>706.2</v>
      </c>
      <c r="G42" s="37"/>
      <c r="H42" s="37">
        <v>682.8</v>
      </c>
      <c r="I42" s="37">
        <v>668.5</v>
      </c>
      <c r="J42" s="37">
        <v>647.1</v>
      </c>
      <c r="K42" s="37"/>
      <c r="L42" s="37">
        <v>636.4</v>
      </c>
      <c r="M42" s="37">
        <v>622.79999999999995</v>
      </c>
      <c r="N42" s="37">
        <v>592.9</v>
      </c>
      <c r="O42" s="37">
        <v>591.6</v>
      </c>
      <c r="P42" s="37"/>
      <c r="Q42" s="37">
        <f t="shared" si="1"/>
        <v>592.9</v>
      </c>
      <c r="R42" s="37">
        <f t="shared" si="0"/>
        <v>591.6</v>
      </c>
      <c r="S42" s="37">
        <f t="shared" si="2"/>
        <v>583.30000000000007</v>
      </c>
      <c r="T42" s="37"/>
      <c r="U42" s="37"/>
    </row>
    <row r="43" spans="1:23" x14ac:dyDescent="0.25">
      <c r="A43" s="43"/>
      <c r="B43" s="37"/>
      <c r="C43" s="37"/>
      <c r="D43" s="41" t="s">
        <v>40</v>
      </c>
      <c r="E43" s="37">
        <v>8.4</v>
      </c>
      <c r="F43" s="37">
        <v>596.5</v>
      </c>
      <c r="G43" s="37"/>
      <c r="H43" s="37">
        <v>579.9</v>
      </c>
      <c r="I43" s="37">
        <v>570.4</v>
      </c>
      <c r="J43" s="37">
        <v>550.20000000000005</v>
      </c>
      <c r="K43" s="37"/>
      <c r="L43" s="37">
        <v>541.70000000000005</v>
      </c>
      <c r="M43" s="37">
        <v>532.20000000000005</v>
      </c>
      <c r="N43" s="37">
        <v>515.1</v>
      </c>
      <c r="O43" s="37">
        <v>514.70000000000005</v>
      </c>
      <c r="P43" s="37"/>
      <c r="Q43" s="37">
        <f t="shared" si="1"/>
        <v>515.1</v>
      </c>
      <c r="R43" s="37">
        <f t="shared" si="0"/>
        <v>514.70000000000005</v>
      </c>
      <c r="S43" s="37">
        <f t="shared" si="2"/>
        <v>506.30000000000007</v>
      </c>
      <c r="T43" s="37"/>
      <c r="U43" s="37"/>
    </row>
    <row r="47" spans="1:23" ht="15.75" thickBot="1" x14ac:dyDescent="0.3">
      <c r="B47" t="s">
        <v>53</v>
      </c>
      <c r="E47" t="s">
        <v>54</v>
      </c>
      <c r="K47" t="s">
        <v>50</v>
      </c>
      <c r="N47" t="s">
        <v>50</v>
      </c>
    </row>
    <row r="48" spans="1:23" ht="38.25" x14ac:dyDescent="0.25">
      <c r="A48" s="31" t="s">
        <v>0</v>
      </c>
      <c r="B48" s="32" t="s">
        <v>1</v>
      </c>
      <c r="C48" s="32" t="s">
        <v>2</v>
      </c>
      <c r="D48" s="33" t="s">
        <v>28</v>
      </c>
      <c r="E48" s="33" t="s">
        <v>32</v>
      </c>
      <c r="F48" s="44" t="s">
        <v>33</v>
      </c>
      <c r="G48" s="44" t="s">
        <v>34</v>
      </c>
      <c r="H48" s="44" t="s">
        <v>58</v>
      </c>
    </row>
    <row r="49" spans="1:8" x14ac:dyDescent="0.25">
      <c r="A49" s="34">
        <v>45</v>
      </c>
      <c r="B49" s="3" t="s">
        <v>11</v>
      </c>
      <c r="C49" s="3" t="s">
        <v>5</v>
      </c>
      <c r="D49" s="26" t="s">
        <v>39</v>
      </c>
      <c r="E49" s="3">
        <v>9.8000000000000007</v>
      </c>
      <c r="F49" s="3">
        <v>321</v>
      </c>
      <c r="G49" s="3"/>
      <c r="H49" s="3">
        <v>313.89999999999998</v>
      </c>
    </row>
    <row r="50" spans="1:8" x14ac:dyDescent="0.25">
      <c r="A50" s="3"/>
      <c r="B50" s="3"/>
      <c r="C50" s="3"/>
      <c r="D50" s="26" t="s">
        <v>40</v>
      </c>
      <c r="E50" s="3">
        <v>9.3000000000000007</v>
      </c>
      <c r="F50" s="3">
        <v>947.4</v>
      </c>
      <c r="G50" s="3">
        <v>200.8</v>
      </c>
      <c r="H50" s="36">
        <v>931.2</v>
      </c>
    </row>
    <row r="51" spans="1:8" x14ac:dyDescent="0.25">
      <c r="A51" s="35"/>
      <c r="B51" s="3"/>
      <c r="C51" s="3"/>
      <c r="D51" s="26" t="s">
        <v>55</v>
      </c>
      <c r="E51" s="3"/>
      <c r="F51" s="3"/>
      <c r="G51" s="3"/>
      <c r="H51" s="3"/>
    </row>
    <row r="52" spans="1:8" x14ac:dyDescent="0.25">
      <c r="A52" s="34">
        <v>51</v>
      </c>
      <c r="B52" s="3" t="s">
        <v>11</v>
      </c>
      <c r="C52" s="3" t="s">
        <v>5</v>
      </c>
      <c r="D52" s="26" t="s">
        <v>39</v>
      </c>
      <c r="E52" s="3">
        <v>9.1999999999999993</v>
      </c>
      <c r="F52" s="3">
        <v>275.39999999999998</v>
      </c>
      <c r="G52" s="3"/>
      <c r="H52" s="3">
        <v>267</v>
      </c>
    </row>
    <row r="53" spans="1:8" x14ac:dyDescent="0.25">
      <c r="A53" s="35"/>
      <c r="B53" s="3"/>
      <c r="C53" s="3"/>
      <c r="D53" s="26" t="s">
        <v>40</v>
      </c>
      <c r="E53" s="36">
        <v>8.6</v>
      </c>
      <c r="F53" s="3">
        <v>449.2</v>
      </c>
      <c r="G53" s="3">
        <v>208.5</v>
      </c>
      <c r="H53" s="36">
        <v>437</v>
      </c>
    </row>
    <row r="54" spans="1:8" x14ac:dyDescent="0.25">
      <c r="A54" s="35"/>
      <c r="B54" s="3"/>
      <c r="C54" s="3"/>
      <c r="D54" s="26" t="s">
        <v>55</v>
      </c>
      <c r="E54" s="3"/>
      <c r="F54" s="3"/>
      <c r="G54" s="3"/>
      <c r="H54" s="3"/>
    </row>
    <row r="55" spans="1:8" x14ac:dyDescent="0.25">
      <c r="A55" s="35">
        <v>52</v>
      </c>
      <c r="B55" s="3"/>
      <c r="C55" s="3"/>
      <c r="D55" s="26"/>
      <c r="E55" s="3">
        <v>11.4</v>
      </c>
      <c r="F55" s="3">
        <v>1233.9000000000001</v>
      </c>
      <c r="G55" s="3">
        <v>210.9</v>
      </c>
      <c r="H55" s="36">
        <v>1181.8</v>
      </c>
    </row>
    <row r="57" spans="1:8" x14ac:dyDescent="0.25">
      <c r="B57" t="s">
        <v>56</v>
      </c>
    </row>
  </sheetData>
  <sortState ref="A2:C27">
    <sortCondition ref="C2:C27"/>
    <sortCondition ref="A2:A27"/>
  </sortState>
  <phoneticPr fontId="4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" sqref="E1:E27"/>
    </sheetView>
  </sheetViews>
  <sheetFormatPr defaultColWidth="8.85546875" defaultRowHeight="15" x14ac:dyDescent="0.25"/>
  <cols>
    <col min="2" max="2" width="16.42578125" customWidth="1"/>
    <col min="9" max="9" width="51.28515625" customWidth="1"/>
    <col min="10" max="10" width="8.140625" customWidth="1"/>
    <col min="11" max="11" width="7.140625" customWidth="1"/>
    <col min="12" max="12" width="9.42578125" customWidth="1"/>
  </cols>
  <sheetData>
    <row r="1" spans="1:16" s="1" customFormat="1" ht="51.75" thickBot="1" x14ac:dyDescent="0.3">
      <c r="A1" s="8" t="s">
        <v>0</v>
      </c>
      <c r="B1" s="9" t="s">
        <v>1</v>
      </c>
      <c r="C1" s="9" t="s">
        <v>2</v>
      </c>
      <c r="D1" s="9" t="s">
        <v>27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3</v>
      </c>
      <c r="J1" s="1" t="s">
        <v>20</v>
      </c>
      <c r="K1" s="17" t="s">
        <v>22</v>
      </c>
      <c r="L1" s="1" t="s">
        <v>21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5">
      <c r="A2" s="6">
        <v>1</v>
      </c>
      <c r="B2" s="7" t="s">
        <v>4</v>
      </c>
      <c r="C2" s="7" t="s">
        <v>5</v>
      </c>
      <c r="D2" s="7">
        <v>11.5</v>
      </c>
      <c r="E2" s="7">
        <v>882.6</v>
      </c>
      <c r="F2" s="7"/>
      <c r="G2" s="7"/>
      <c r="H2" s="7"/>
      <c r="I2" s="7" t="s">
        <v>6</v>
      </c>
    </row>
    <row r="3" spans="1:16" x14ac:dyDescent="0.25">
      <c r="A3" s="2">
        <v>2</v>
      </c>
      <c r="B3" s="3" t="s">
        <v>4</v>
      </c>
      <c r="C3" s="3" t="s">
        <v>7</v>
      </c>
      <c r="D3" s="3">
        <v>9</v>
      </c>
      <c r="E3" s="3">
        <v>1304.5</v>
      </c>
      <c r="F3" s="3"/>
      <c r="G3" s="3"/>
      <c r="H3" s="3"/>
      <c r="I3" s="3" t="s">
        <v>8</v>
      </c>
    </row>
    <row r="4" spans="1:16" x14ac:dyDescent="0.25">
      <c r="A4" s="2">
        <v>3</v>
      </c>
      <c r="B4" s="3" t="s">
        <v>4</v>
      </c>
      <c r="C4" s="3" t="s">
        <v>9</v>
      </c>
      <c r="D4" s="3">
        <v>1</v>
      </c>
      <c r="E4" s="3">
        <v>2627.1</v>
      </c>
      <c r="F4" s="3"/>
      <c r="G4" s="3"/>
      <c r="H4" s="3"/>
      <c r="I4" s="3" t="s">
        <v>8</v>
      </c>
    </row>
    <row r="5" spans="1:16" x14ac:dyDescent="0.25">
      <c r="A5" s="2">
        <v>4</v>
      </c>
      <c r="B5" s="3" t="s">
        <v>4</v>
      </c>
      <c r="C5" s="3" t="s">
        <v>5</v>
      </c>
      <c r="D5" s="3">
        <v>12</v>
      </c>
      <c r="E5" s="3">
        <v>1106.5999999999999</v>
      </c>
      <c r="F5" s="3"/>
      <c r="G5" s="3"/>
      <c r="H5" s="3"/>
      <c r="I5" s="3" t="s">
        <v>6</v>
      </c>
    </row>
    <row r="6" spans="1:16" x14ac:dyDescent="0.25">
      <c r="A6" s="2">
        <v>5</v>
      </c>
      <c r="B6" s="3" t="s">
        <v>4</v>
      </c>
      <c r="C6" s="3" t="s">
        <v>7</v>
      </c>
      <c r="D6" s="3">
        <v>6</v>
      </c>
      <c r="E6" s="3">
        <v>2031.8</v>
      </c>
      <c r="F6" s="3"/>
      <c r="G6" s="3"/>
      <c r="H6" s="3"/>
      <c r="I6" s="3" t="s">
        <v>8</v>
      </c>
    </row>
    <row r="7" spans="1:16" ht="15.75" thickBot="1" x14ac:dyDescent="0.3">
      <c r="A7" s="2">
        <v>6</v>
      </c>
      <c r="B7" s="3" t="s">
        <v>4</v>
      </c>
      <c r="C7" s="3" t="s">
        <v>9</v>
      </c>
      <c r="D7" s="3">
        <v>12.5</v>
      </c>
      <c r="E7" s="3">
        <v>1761.7</v>
      </c>
      <c r="F7" s="3"/>
      <c r="G7" s="3"/>
      <c r="H7" s="3"/>
      <c r="I7" s="3" t="s">
        <v>8</v>
      </c>
    </row>
    <row r="8" spans="1:16" ht="15.75" thickBot="1" x14ac:dyDescent="0.3">
      <c r="A8" s="4">
        <v>9</v>
      </c>
      <c r="B8" s="5" t="s">
        <v>4</v>
      </c>
      <c r="C8" s="5" t="s">
        <v>5</v>
      </c>
      <c r="D8" s="5">
        <v>7</v>
      </c>
      <c r="E8" s="5">
        <v>1272</v>
      </c>
      <c r="F8" s="5"/>
      <c r="G8" s="5"/>
      <c r="H8" s="5"/>
      <c r="I8" s="5" t="s">
        <v>6</v>
      </c>
      <c r="K8" s="11"/>
    </row>
    <row r="9" spans="1:16" x14ac:dyDescent="0.25">
      <c r="A9" s="2">
        <v>10</v>
      </c>
      <c r="B9" s="3" t="s">
        <v>4</v>
      </c>
      <c r="C9" s="3" t="s">
        <v>7</v>
      </c>
      <c r="D9" s="3">
        <v>1</v>
      </c>
      <c r="E9" s="3">
        <v>2414.6999999999998</v>
      </c>
      <c r="F9" s="3"/>
      <c r="G9" s="3"/>
      <c r="H9" s="3"/>
      <c r="I9" s="3" t="s">
        <v>8</v>
      </c>
    </row>
    <row r="10" spans="1:16" x14ac:dyDescent="0.25">
      <c r="A10" s="2">
        <v>19</v>
      </c>
      <c r="B10" s="3" t="s">
        <v>10</v>
      </c>
      <c r="C10" s="3" t="s">
        <v>5</v>
      </c>
      <c r="D10" s="3">
        <v>2.5</v>
      </c>
      <c r="E10" s="3">
        <v>2120.6</v>
      </c>
      <c r="F10" s="3"/>
      <c r="G10" s="3"/>
      <c r="H10" s="3"/>
      <c r="I10" s="3" t="s">
        <v>6</v>
      </c>
    </row>
    <row r="11" spans="1:16" x14ac:dyDescent="0.25">
      <c r="A11" s="2">
        <v>20</v>
      </c>
      <c r="B11" s="3" t="s">
        <v>10</v>
      </c>
      <c r="C11" s="3" t="s">
        <v>7</v>
      </c>
      <c r="D11" s="3">
        <v>5.5</v>
      </c>
      <c r="E11" s="3">
        <v>2020.2</v>
      </c>
      <c r="F11" s="3"/>
      <c r="G11" s="3"/>
      <c r="H11" s="3"/>
      <c r="I11" s="3" t="s">
        <v>8</v>
      </c>
    </row>
    <row r="12" spans="1:16" x14ac:dyDescent="0.25">
      <c r="A12" s="2">
        <v>21</v>
      </c>
      <c r="B12" s="3" t="s">
        <v>10</v>
      </c>
      <c r="C12" s="3" t="s">
        <v>9</v>
      </c>
      <c r="D12" s="3">
        <v>4</v>
      </c>
      <c r="E12" s="3">
        <v>2168.5</v>
      </c>
      <c r="F12" s="3"/>
      <c r="G12" s="3"/>
      <c r="H12" s="3"/>
      <c r="I12" s="3" t="s">
        <v>8</v>
      </c>
    </row>
    <row r="13" spans="1:16" x14ac:dyDescent="0.25">
      <c r="A13" s="2">
        <v>26</v>
      </c>
      <c r="B13" s="3" t="s">
        <v>10</v>
      </c>
      <c r="C13" s="3" t="s">
        <v>5</v>
      </c>
      <c r="D13" s="3">
        <v>1.5</v>
      </c>
      <c r="E13" s="3">
        <v>2018.8</v>
      </c>
      <c r="F13" s="3"/>
      <c r="G13" s="3"/>
      <c r="H13" s="3"/>
      <c r="I13" s="3" t="s">
        <v>6</v>
      </c>
    </row>
    <row r="14" spans="1:16" x14ac:dyDescent="0.25">
      <c r="A14" s="2">
        <v>27</v>
      </c>
      <c r="B14" s="3" t="s">
        <v>10</v>
      </c>
      <c r="C14" s="3" t="s">
        <v>7</v>
      </c>
      <c r="D14" s="3">
        <v>7</v>
      </c>
      <c r="E14" s="3">
        <v>1944.2</v>
      </c>
      <c r="F14" s="3"/>
      <c r="G14" s="3"/>
      <c r="H14" s="3"/>
      <c r="I14" s="3" t="s">
        <v>8</v>
      </c>
    </row>
    <row r="15" spans="1:16" ht="15.75" thickBot="1" x14ac:dyDescent="0.3">
      <c r="A15" s="2">
        <v>28</v>
      </c>
      <c r="B15" s="3" t="s">
        <v>10</v>
      </c>
      <c r="C15" s="3" t="s">
        <v>9</v>
      </c>
      <c r="D15" s="3">
        <v>5.5</v>
      </c>
      <c r="E15" s="3">
        <v>2055.9</v>
      </c>
      <c r="F15" s="3"/>
      <c r="G15" s="3"/>
      <c r="H15" s="3"/>
      <c r="I15" s="3" t="s">
        <v>8</v>
      </c>
    </row>
    <row r="16" spans="1:16" ht="15.75" thickBot="1" x14ac:dyDescent="0.3">
      <c r="A16" s="4">
        <v>34</v>
      </c>
      <c r="B16" s="5" t="s">
        <v>10</v>
      </c>
      <c r="C16" s="5" t="s">
        <v>5</v>
      </c>
      <c r="D16" s="5">
        <v>3.5</v>
      </c>
      <c r="E16" s="5">
        <v>2067.3000000000002</v>
      </c>
      <c r="F16" s="5"/>
      <c r="G16" s="5"/>
      <c r="H16" s="5"/>
      <c r="I16" s="5" t="s">
        <v>6</v>
      </c>
      <c r="K16" s="11"/>
    </row>
    <row r="17" spans="1:11" ht="15.75" thickBot="1" x14ac:dyDescent="0.3">
      <c r="A17" s="2">
        <v>35</v>
      </c>
      <c r="B17" s="3" t="s">
        <v>10</v>
      </c>
      <c r="C17" s="3" t="s">
        <v>7</v>
      </c>
      <c r="D17" s="3">
        <v>4.5</v>
      </c>
      <c r="E17" s="3">
        <v>1956.2</v>
      </c>
      <c r="F17" s="12"/>
      <c r="G17" s="12"/>
      <c r="H17" s="12"/>
      <c r="I17" s="3" t="s">
        <v>8</v>
      </c>
    </row>
    <row r="18" spans="1:11" ht="15.75" thickBot="1" x14ac:dyDescent="0.3">
      <c r="A18" s="4">
        <v>36</v>
      </c>
      <c r="B18" s="5" t="s">
        <v>10</v>
      </c>
      <c r="C18" s="5" t="s">
        <v>9</v>
      </c>
      <c r="D18" s="5">
        <v>1</v>
      </c>
      <c r="E18" s="19">
        <v>2076</v>
      </c>
      <c r="F18" s="19"/>
      <c r="G18" s="22"/>
      <c r="H18" s="20"/>
      <c r="I18" s="20" t="s">
        <v>8</v>
      </c>
      <c r="K18" s="11"/>
    </row>
    <row r="19" spans="1:11" ht="15.75" thickBot="1" x14ac:dyDescent="0.3">
      <c r="A19" s="4">
        <v>42</v>
      </c>
      <c r="B19" s="5" t="s">
        <v>11</v>
      </c>
      <c r="C19" s="5" t="s">
        <v>5</v>
      </c>
      <c r="D19" s="5">
        <v>2</v>
      </c>
      <c r="E19" s="5">
        <v>1962.7</v>
      </c>
      <c r="F19" s="21"/>
      <c r="G19" s="21"/>
      <c r="H19" s="21"/>
      <c r="I19" s="5" t="s">
        <v>6</v>
      </c>
      <c r="K19" s="11"/>
    </row>
    <row r="20" spans="1:11" x14ac:dyDescent="0.25">
      <c r="A20" s="2">
        <v>43</v>
      </c>
      <c r="B20" s="3" t="s">
        <v>11</v>
      </c>
      <c r="C20" s="3" t="s">
        <v>7</v>
      </c>
      <c r="D20" s="3">
        <v>2.5</v>
      </c>
      <c r="E20" s="3">
        <v>2229.6999999999998</v>
      </c>
      <c r="F20" s="3"/>
      <c r="G20" s="3"/>
      <c r="H20" s="3"/>
      <c r="I20" s="3" t="s">
        <v>8</v>
      </c>
    </row>
    <row r="21" spans="1:11" x14ac:dyDescent="0.25">
      <c r="A21" s="2">
        <v>44</v>
      </c>
      <c r="B21" s="3" t="s">
        <v>11</v>
      </c>
      <c r="C21" s="3" t="s">
        <v>9</v>
      </c>
      <c r="D21" s="3">
        <v>13</v>
      </c>
      <c r="E21" s="3">
        <v>1490.7</v>
      </c>
      <c r="F21" s="3"/>
      <c r="G21" s="3"/>
      <c r="H21" s="3"/>
      <c r="I21" s="3" t="s">
        <v>8</v>
      </c>
    </row>
    <row r="22" spans="1:11" x14ac:dyDescent="0.25">
      <c r="A22" s="2">
        <v>45</v>
      </c>
      <c r="B22" s="3" t="s">
        <v>11</v>
      </c>
      <c r="C22" s="3" t="s">
        <v>5</v>
      </c>
      <c r="D22" s="3">
        <v>6</v>
      </c>
      <c r="E22" s="3">
        <v>1622.6</v>
      </c>
      <c r="F22" s="3"/>
      <c r="G22" s="3"/>
      <c r="H22" s="3"/>
      <c r="I22" s="3" t="s">
        <v>6</v>
      </c>
    </row>
    <row r="23" spans="1:11" x14ac:dyDescent="0.25">
      <c r="A23" s="2">
        <v>46</v>
      </c>
      <c r="B23" s="3" t="s">
        <v>11</v>
      </c>
      <c r="C23" s="3" t="s">
        <v>7</v>
      </c>
      <c r="D23" s="3">
        <v>2</v>
      </c>
      <c r="E23" s="3">
        <v>2231</v>
      </c>
      <c r="F23" s="3"/>
      <c r="G23" s="3"/>
      <c r="H23" s="3"/>
      <c r="I23" s="3" t="s">
        <v>8</v>
      </c>
    </row>
    <row r="24" spans="1:11" x14ac:dyDescent="0.25">
      <c r="A24" s="2">
        <v>47</v>
      </c>
      <c r="B24" s="3" t="s">
        <v>11</v>
      </c>
      <c r="C24" s="3" t="s">
        <v>9</v>
      </c>
      <c r="D24" s="3">
        <v>6.5</v>
      </c>
      <c r="E24" s="3">
        <v>1978</v>
      </c>
      <c r="F24" s="3"/>
      <c r="G24" s="3"/>
      <c r="H24" s="3"/>
      <c r="I24" s="3" t="s">
        <v>8</v>
      </c>
    </row>
    <row r="25" spans="1:11" x14ac:dyDescent="0.25">
      <c r="A25" s="2">
        <v>51</v>
      </c>
      <c r="B25" s="3" t="s">
        <v>11</v>
      </c>
      <c r="C25" s="3" t="s">
        <v>5</v>
      </c>
      <c r="D25" s="3">
        <v>7.5</v>
      </c>
      <c r="E25" s="3">
        <v>1003.5</v>
      </c>
      <c r="F25" s="3"/>
      <c r="G25" s="3"/>
      <c r="H25" s="3"/>
      <c r="I25" s="3" t="s">
        <v>6</v>
      </c>
    </row>
    <row r="26" spans="1:11" ht="15.75" thickBot="1" x14ac:dyDescent="0.3">
      <c r="A26" s="2">
        <v>52</v>
      </c>
      <c r="B26" s="3" t="s">
        <v>11</v>
      </c>
      <c r="C26" s="3" t="s">
        <v>7</v>
      </c>
      <c r="D26" s="3">
        <v>4.5</v>
      </c>
      <c r="E26" s="3">
        <v>1606.4</v>
      </c>
      <c r="F26" s="12"/>
      <c r="G26" s="12"/>
      <c r="H26" s="12"/>
      <c r="I26" s="3" t="s">
        <v>8</v>
      </c>
    </row>
    <row r="27" spans="1:11" ht="15.75" thickBot="1" x14ac:dyDescent="0.3">
      <c r="A27" s="4">
        <v>53</v>
      </c>
      <c r="B27" s="5" t="s">
        <v>11</v>
      </c>
      <c r="C27" s="5" t="s">
        <v>9</v>
      </c>
      <c r="D27" s="18">
        <v>0</v>
      </c>
      <c r="E27" s="23">
        <v>2049</v>
      </c>
      <c r="F27" s="23"/>
      <c r="G27" s="24"/>
      <c r="H27" s="25"/>
      <c r="I27" s="20" t="s">
        <v>8</v>
      </c>
      <c r="K27" s="11"/>
    </row>
    <row r="28" spans="1:11" ht="45.75" thickBot="1" x14ac:dyDescent="0.3">
      <c r="D28" s="15" t="s">
        <v>19</v>
      </c>
      <c r="E28" s="15" t="s">
        <v>18</v>
      </c>
      <c r="F28" s="16" t="s">
        <v>16</v>
      </c>
      <c r="G28" s="13"/>
      <c r="H28" s="14"/>
    </row>
    <row r="29" spans="1:11" ht="15.75" thickBot="1" x14ac:dyDescent="0.3">
      <c r="A29" s="11"/>
      <c r="B29" t="s">
        <v>17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Soil Mass</vt:lpstr>
      <vt:lpstr>dwp2013 soil properties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cp:lastPrinted>2016-06-30T17:31:12Z</cp:lastPrinted>
  <dcterms:created xsi:type="dcterms:W3CDTF">2016-06-27T22:26:55Z</dcterms:created>
  <dcterms:modified xsi:type="dcterms:W3CDTF">2016-08-09T19:03:39Z</dcterms:modified>
</cp:coreProperties>
</file>