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en925/Library/CloudStorage/OneDrive-PNNL/Documents/PHREEQC_AquaMEND/AquaMEND_process/"/>
    </mc:Choice>
  </mc:AlternateContent>
  <xr:revisionPtr revIDLastSave="0" documentId="13_ncr:9_{7FA7769B-6BEA-6E4D-9A40-016D9AA4E49D}" xr6:coauthVersionLast="47" xr6:coauthVersionMax="47" xr10:uidLastSave="{00000000-0000-0000-0000-000000000000}"/>
  <bookViews>
    <workbookView xWindow="43560" yWindow="4180" windowWidth="39820" windowHeight="19400" xr2:uid="{6625B776-3497-D34B-979B-6D4988155FE2}"/>
  </bookViews>
  <sheets>
    <sheet name="annulflux_aquamend_output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O6" i="1"/>
  <c r="O12" i="1"/>
  <c r="O17" i="1"/>
  <c r="O16" i="1"/>
  <c r="O15" i="1"/>
  <c r="O14" i="1"/>
  <c r="O13" i="1"/>
  <c r="O11" i="1"/>
  <c r="O10" i="1"/>
  <c r="O9" i="1"/>
  <c r="O8" i="1"/>
  <c r="O7" i="1"/>
  <c r="M7" i="1"/>
  <c r="M8" i="1"/>
  <c r="M9" i="1"/>
  <c r="M10" i="1"/>
  <c r="M11" i="1"/>
  <c r="M12" i="1"/>
  <c r="M13" i="1"/>
  <c r="M14" i="1"/>
  <c r="M15" i="1"/>
  <c r="M16" i="1"/>
  <c r="M17" i="1"/>
  <c r="M6" i="1"/>
  <c r="N6" i="1"/>
  <c r="N17" i="1"/>
  <c r="N16" i="1"/>
  <c r="N15" i="1"/>
  <c r="N14" i="1"/>
  <c r="N13" i="1"/>
  <c r="N12" i="1"/>
  <c r="N11" i="1"/>
  <c r="N10" i="1"/>
  <c r="N9" i="1"/>
  <c r="N8" i="1"/>
  <c r="N7" i="1"/>
  <c r="L7" i="1"/>
  <c r="L8" i="1"/>
  <c r="L9" i="1"/>
  <c r="L10" i="1"/>
  <c r="L11" i="1"/>
  <c r="L12" i="1"/>
  <c r="L13" i="1"/>
  <c r="L14" i="1"/>
  <c r="L15" i="1"/>
  <c r="L16" i="1"/>
  <c r="L17" i="1"/>
  <c r="L6" i="1"/>
</calcChain>
</file>

<file path=xl/sharedStrings.xml><?xml version="1.0" encoding="utf-8"?>
<sst xmlns="http://schemas.openxmlformats.org/spreadsheetml/2006/main" count="46" uniqueCount="39">
  <si>
    <t>Simulations</t>
  </si>
  <si>
    <t>enzyme_fs1</t>
  </si>
  <si>
    <t>enzyme_cue_fs1</t>
  </si>
  <si>
    <t>annual IC</t>
  </si>
  <si>
    <t>enzyme_sul_fs1</t>
  </si>
  <si>
    <t>cue_fs1</t>
  </si>
  <si>
    <t>mort_fs1</t>
  </si>
  <si>
    <t>enzyme_mort_fs1</t>
  </si>
  <si>
    <t>cue_mort_fs1</t>
  </si>
  <si>
    <t>final DOM</t>
  </si>
  <si>
    <t>OAC</t>
  </si>
  <si>
    <t>all_process_ref</t>
  </si>
  <si>
    <t>all_process_redox_shift</t>
  </si>
  <si>
    <t>cue_mort_enzyme_fs1 ?</t>
  </si>
  <si>
    <t>cue_sul_fs1</t>
  </si>
  <si>
    <t>mort_sul_fs1</t>
  </si>
  <si>
    <t>cue_qmax_fs1</t>
  </si>
  <si>
    <t>enzyme_qmax_fs1</t>
  </si>
  <si>
    <t>mort_qmax_fs1</t>
  </si>
  <si>
    <t>If sulfate reducer is a fraction of biomass</t>
  </si>
  <si>
    <t>mort_sul_fs1_new</t>
  </si>
  <si>
    <t>If sulfate reducer is controlled by ft (2-ft)</t>
  </si>
  <si>
    <t>fs1</t>
  </si>
  <si>
    <t>cue_kba_fs1</t>
  </si>
  <si>
    <t>enzyme_kba_fs1</t>
  </si>
  <si>
    <t>mort_kba_fs1</t>
  </si>
  <si>
    <t>new (keep DOM pool, diverge POM output to OA--1%)</t>
  </si>
  <si>
    <t>f2_annual IC</t>
  </si>
  <si>
    <t>f3</t>
  </si>
  <si>
    <t>f4</t>
  </si>
  <si>
    <t>Model range</t>
  </si>
  <si>
    <t>Obv range</t>
  </si>
  <si>
    <t>sensitive</t>
  </si>
  <si>
    <t>sen.error</t>
  </si>
  <si>
    <t>resistant</t>
  </si>
  <si>
    <t>res.error</t>
  </si>
  <si>
    <t>Set salfate concentration from 5 to 3</t>
  </si>
  <si>
    <t>Sulfate concentration at 5</t>
  </si>
  <si>
    <t>new low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</si>
</sst>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2" tint="-9.9978637043366805E-2"/>
      <name val="Aptos Narrow"/>
      <family val="2"/>
      <scheme val="minor"/>
    </font>
    <font>
      <b/>
      <sz val="12"/>
      <color rgb="FFC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8" fillId="0" borderId="0" xfId="0" applyFont="1"/>
    <xf numFmtId="9" fontId="0" fillId="0" borderId="0" xfId="1" applyFont="1"/>
    <xf numFmtId="0" fontId="0" fillId="0" borderId="0" xfId="0" applyFill="1"/>
    <xf numFmtId="0" fontId="19" fillId="0" borderId="0" xfId="0" applyFont="1" applyFill="1"/>
    <xf numFmtId="0" fontId="7" fillId="3" borderId="0" xfId="8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annulflux_aquamend_output!$G$3:$G$17</c:f>
              <c:numCache>
                <c:formatCode>General</c:formatCode>
                <c:ptCount val="15"/>
                <c:pt idx="0">
                  <c:v>3.97</c:v>
                </c:pt>
                <c:pt idx="1">
                  <c:v>4.46</c:v>
                </c:pt>
                <c:pt idx="3">
                  <c:v>3.87</c:v>
                </c:pt>
                <c:pt idx="4">
                  <c:v>3.14</c:v>
                </c:pt>
                <c:pt idx="5">
                  <c:v>3.24</c:v>
                </c:pt>
                <c:pt idx="6">
                  <c:v>3.93</c:v>
                </c:pt>
                <c:pt idx="7">
                  <c:v>3.37</c:v>
                </c:pt>
                <c:pt idx="8">
                  <c:v>3.8</c:v>
                </c:pt>
                <c:pt idx="9">
                  <c:v>3.45</c:v>
                </c:pt>
                <c:pt idx="10">
                  <c:v>2.68</c:v>
                </c:pt>
                <c:pt idx="11">
                  <c:v>2.91</c:v>
                </c:pt>
                <c:pt idx="12">
                  <c:v>3.94</c:v>
                </c:pt>
                <c:pt idx="13">
                  <c:v>3.25</c:v>
                </c:pt>
                <c:pt idx="1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9-2244-84A2-298493FE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599296"/>
        <c:axId val="377601008"/>
      </c:barChart>
      <c:catAx>
        <c:axId val="37759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01008"/>
        <c:crosses val="autoZero"/>
        <c:auto val="1"/>
        <c:lblAlgn val="ctr"/>
        <c:lblOffset val="100"/>
        <c:noMultiLvlLbl val="0"/>
      </c:catAx>
      <c:valAx>
        <c:axId val="3776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annulflux_aquamend_output!$G$6:$G$17</c:f>
              <c:numCache>
                <c:formatCode>General</c:formatCode>
                <c:ptCount val="12"/>
                <c:pt idx="0">
                  <c:v>3.87</c:v>
                </c:pt>
                <c:pt idx="1">
                  <c:v>3.14</c:v>
                </c:pt>
                <c:pt idx="2">
                  <c:v>3.24</c:v>
                </c:pt>
                <c:pt idx="3">
                  <c:v>3.93</c:v>
                </c:pt>
                <c:pt idx="4">
                  <c:v>3.37</c:v>
                </c:pt>
                <c:pt idx="5">
                  <c:v>3.8</c:v>
                </c:pt>
                <c:pt idx="6">
                  <c:v>3.45</c:v>
                </c:pt>
                <c:pt idx="7">
                  <c:v>2.68</c:v>
                </c:pt>
                <c:pt idx="8">
                  <c:v>2.91</c:v>
                </c:pt>
                <c:pt idx="9">
                  <c:v>3.94</c:v>
                </c:pt>
                <c:pt idx="10">
                  <c:v>3.25</c:v>
                </c:pt>
                <c:pt idx="11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4-E746-A614-1D1713D4E9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annulflux_aquamend_output!$H$6:$H$17</c:f>
              <c:numCache>
                <c:formatCode>General</c:formatCode>
                <c:ptCount val="12"/>
                <c:pt idx="0">
                  <c:v>4.07</c:v>
                </c:pt>
                <c:pt idx="1">
                  <c:v>3.8</c:v>
                </c:pt>
                <c:pt idx="2">
                  <c:v>3.32</c:v>
                </c:pt>
                <c:pt idx="3">
                  <c:v>4.22</c:v>
                </c:pt>
                <c:pt idx="4">
                  <c:v>4.1100000000000003</c:v>
                </c:pt>
                <c:pt idx="5">
                  <c:v>3.91</c:v>
                </c:pt>
                <c:pt idx="6">
                  <c:v>3.54</c:v>
                </c:pt>
                <c:pt idx="7">
                  <c:v>3.33</c:v>
                </c:pt>
                <c:pt idx="8">
                  <c:v>2.98</c:v>
                </c:pt>
                <c:pt idx="9">
                  <c:v>4.16</c:v>
                </c:pt>
                <c:pt idx="10">
                  <c:v>3.91</c:v>
                </c:pt>
                <c:pt idx="11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4-E746-A614-1D1713D4E9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annulflux_aquamend_output!$I$6:$I$17</c:f>
              <c:numCache>
                <c:formatCode>General</c:formatCode>
                <c:ptCount val="12"/>
                <c:pt idx="0">
                  <c:v>4.16</c:v>
                </c:pt>
                <c:pt idx="1">
                  <c:v>3.93</c:v>
                </c:pt>
                <c:pt idx="2">
                  <c:v>3.44</c:v>
                </c:pt>
                <c:pt idx="3">
                  <c:v>4.38</c:v>
                </c:pt>
                <c:pt idx="4">
                  <c:v>4.2300000000000004</c:v>
                </c:pt>
                <c:pt idx="5">
                  <c:v>3.96</c:v>
                </c:pt>
                <c:pt idx="6">
                  <c:v>3.63</c:v>
                </c:pt>
                <c:pt idx="7">
                  <c:v>3.45</c:v>
                </c:pt>
                <c:pt idx="8">
                  <c:v>3.11</c:v>
                </c:pt>
                <c:pt idx="9">
                  <c:v>4.25</c:v>
                </c:pt>
                <c:pt idx="10">
                  <c:v>4.04</c:v>
                </c:pt>
                <c:pt idx="11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4-E746-A614-1D1713D4E90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annulflux_aquamend_output!$J$6:$J$17</c:f>
              <c:numCache>
                <c:formatCode>General</c:formatCode>
                <c:ptCount val="12"/>
                <c:pt idx="0">
                  <c:v>4.04</c:v>
                </c:pt>
                <c:pt idx="1">
                  <c:v>3.97</c:v>
                </c:pt>
                <c:pt idx="2">
                  <c:v>3.75</c:v>
                </c:pt>
                <c:pt idx="3">
                  <c:v>4.34</c:v>
                </c:pt>
                <c:pt idx="4">
                  <c:v>4.2699999999999996</c:v>
                </c:pt>
                <c:pt idx="5">
                  <c:v>4.0999999999999996</c:v>
                </c:pt>
                <c:pt idx="6">
                  <c:v>3.54</c:v>
                </c:pt>
                <c:pt idx="7">
                  <c:v>3.48</c:v>
                </c:pt>
                <c:pt idx="8">
                  <c:v>3.4</c:v>
                </c:pt>
                <c:pt idx="9">
                  <c:v>4.1399999999999997</c:v>
                </c:pt>
                <c:pt idx="10">
                  <c:v>4.08</c:v>
                </c:pt>
                <c:pt idx="11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4-E746-A614-1D1713D4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47920"/>
        <c:axId val="546170640"/>
      </c:barChart>
      <c:catAx>
        <c:axId val="54134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70640"/>
        <c:crosses val="autoZero"/>
        <c:auto val="1"/>
        <c:lblAlgn val="ctr"/>
        <c:lblOffset val="100"/>
        <c:noMultiLvlLbl val="0"/>
      </c:catAx>
      <c:valAx>
        <c:axId val="5461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annulflux_aquamend_output!$M$6:$M$18</c:f>
                <c:numCache>
                  <c:formatCode>General</c:formatCode>
                  <c:ptCount val="13"/>
                  <c:pt idx="0">
                    <c:v>0.20000000000000018</c:v>
                  </c:pt>
                  <c:pt idx="1">
                    <c:v>0.6599999999999997</c:v>
                  </c:pt>
                  <c:pt idx="2">
                    <c:v>7.9999999999999627E-2</c:v>
                  </c:pt>
                  <c:pt idx="3">
                    <c:v>0.28999999999999959</c:v>
                  </c:pt>
                  <c:pt idx="4">
                    <c:v>0.74000000000000021</c:v>
                  </c:pt>
                  <c:pt idx="5">
                    <c:v>0.11000000000000032</c:v>
                  </c:pt>
                  <c:pt idx="6">
                    <c:v>8.9999999999999858E-2</c:v>
                  </c:pt>
                  <c:pt idx="7">
                    <c:v>0.64999999999999991</c:v>
                  </c:pt>
                  <c:pt idx="8">
                    <c:v>6.999999999999984E-2</c:v>
                  </c:pt>
                  <c:pt idx="9">
                    <c:v>0.2200000000000002</c:v>
                  </c:pt>
                  <c:pt idx="10">
                    <c:v>0.66000000000000014</c:v>
                  </c:pt>
                  <c:pt idx="11">
                    <c:v>7.0000000000000284E-2</c:v>
                  </c:pt>
                </c:numCache>
              </c:numRef>
            </c:plus>
            <c:minus>
              <c:numRef>
                <c:f>annulflux_aquamend_output!$M$6:$M$16</c:f>
                <c:numCache>
                  <c:formatCode>General</c:formatCode>
                  <c:ptCount val="11"/>
                  <c:pt idx="0">
                    <c:v>0.20000000000000018</c:v>
                  </c:pt>
                  <c:pt idx="1">
                    <c:v>0.6599999999999997</c:v>
                  </c:pt>
                  <c:pt idx="2">
                    <c:v>7.9999999999999627E-2</c:v>
                  </c:pt>
                  <c:pt idx="3">
                    <c:v>0.28999999999999959</c:v>
                  </c:pt>
                  <c:pt idx="4">
                    <c:v>0.74000000000000021</c:v>
                  </c:pt>
                  <c:pt idx="5">
                    <c:v>0.11000000000000032</c:v>
                  </c:pt>
                  <c:pt idx="6">
                    <c:v>8.9999999999999858E-2</c:v>
                  </c:pt>
                  <c:pt idx="7">
                    <c:v>0.64999999999999991</c:v>
                  </c:pt>
                  <c:pt idx="8">
                    <c:v>6.999999999999984E-2</c:v>
                  </c:pt>
                  <c:pt idx="9">
                    <c:v>0.2200000000000002</c:v>
                  </c:pt>
                  <c:pt idx="10">
                    <c:v>0.66000000000000014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annulflux_aquamend_output!$L$6:$L$17</c:f>
              <c:numCache>
                <c:formatCode>General</c:formatCode>
                <c:ptCount val="12"/>
                <c:pt idx="0">
                  <c:v>3.97</c:v>
                </c:pt>
                <c:pt idx="1">
                  <c:v>3.4699999999999998</c:v>
                </c:pt>
                <c:pt idx="2">
                  <c:v>3.2800000000000002</c:v>
                </c:pt>
                <c:pt idx="3">
                  <c:v>4.0750000000000002</c:v>
                </c:pt>
                <c:pt idx="4">
                  <c:v>3.74</c:v>
                </c:pt>
                <c:pt idx="5">
                  <c:v>3.855</c:v>
                </c:pt>
                <c:pt idx="6">
                  <c:v>3.4950000000000001</c:v>
                </c:pt>
                <c:pt idx="7">
                  <c:v>3.0049999999999999</c:v>
                </c:pt>
                <c:pt idx="8">
                  <c:v>2.9450000000000003</c:v>
                </c:pt>
                <c:pt idx="9">
                  <c:v>4.05</c:v>
                </c:pt>
                <c:pt idx="10">
                  <c:v>3.58</c:v>
                </c:pt>
                <c:pt idx="11">
                  <c:v>3.355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824D-83AA-DF447064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50016"/>
        <c:axId val="540106432"/>
      </c:barChart>
      <c:catAx>
        <c:axId val="54065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06432"/>
        <c:crosses val="autoZero"/>
        <c:auto val="1"/>
        <c:lblAlgn val="ctr"/>
        <c:lblOffset val="100"/>
        <c:noMultiLvlLbl val="0"/>
      </c:catAx>
      <c:valAx>
        <c:axId val="540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230335</xdr:colOff>
      <xdr:row>31</xdr:row>
      <xdr:rowOff>40388</xdr:rowOff>
    </xdr:from>
    <xdr:to>
      <xdr:col>4</xdr:col>
      <xdr:colOff>637366</xdr:colOff>
      <xdr:row>44</xdr:row>
      <xdr:rowOff>117377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FF76-D6F7-6FC2-357F-D3D06A740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24744</xdr:colOff>
      <xdr:row>34</xdr:row>
      <xdr:rowOff>18466</xdr:rowOff>
    </xdr:from>
    <xdr:to>
      <xdr:col>11</xdr:col>
      <xdr:colOff>455439</xdr:colOff>
      <xdr:row>47</xdr:row>
      <xdr:rowOff>95455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A64E1-3B62-71C8-0DC8-77F043D3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504180</xdr:colOff>
      <xdr:row>19</xdr:row>
      <xdr:rowOff>131311</xdr:rowOff>
    </xdr:from>
    <xdr:to>
      <xdr:col>18</xdr:col>
      <xdr:colOff>106615</xdr:colOff>
      <xdr:row>33</xdr:row>
      <xdr:rowOff>3207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4E082D-3BCB-745D-E7A8-8BA9B9CF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6582-CF02-7D4E-85B9-B0F6B5D9EB44}">
  <dimension ref="A1:O45"/>
  <sheetViews>
    <sheetView tabSelected="1" zoomScale="95" zoomScaleNormal="95" workbookViewId="0">
      <selection activeCell="I23" sqref="I23"/>
    </sheetView>
  </sheetViews>
  <sheetFormatPr baseColWidth="10" defaultRowHeight="16" x14ac:dyDescent="0.2"/>
  <cols>
    <col min="1" max="1" width="22" customWidth="1"/>
  </cols>
  <sheetData>
    <row r="1" spans="1:15" x14ac:dyDescent="0.2">
      <c r="B1" t="s">
        <v>22</v>
      </c>
      <c r="G1" t="s">
        <v>26</v>
      </c>
    </row>
    <row r="2" spans="1:15" x14ac:dyDescent="0.2">
      <c r="A2" t="s">
        <v>0</v>
      </c>
      <c r="B2" t="s">
        <v>3</v>
      </c>
      <c r="C2" t="s">
        <v>9</v>
      </c>
      <c r="D2" t="s">
        <v>10</v>
      </c>
      <c r="G2" t="s">
        <v>3</v>
      </c>
      <c r="H2" t="s">
        <v>27</v>
      </c>
      <c r="I2" t="s">
        <v>28</v>
      </c>
      <c r="J2" t="s">
        <v>29</v>
      </c>
      <c r="L2" t="s">
        <v>30</v>
      </c>
      <c r="M2" t="s">
        <v>31</v>
      </c>
    </row>
    <row r="3" spans="1:15" x14ac:dyDescent="0.2">
      <c r="A3" t="s">
        <v>11</v>
      </c>
      <c r="B3">
        <v>3.97</v>
      </c>
      <c r="C3">
        <v>1.6E-2</v>
      </c>
      <c r="D3">
        <v>0.5</v>
      </c>
      <c r="E3" s="3">
        <f>4.09/3.97</f>
        <v>1.030226700251889</v>
      </c>
      <c r="F3" s="3"/>
      <c r="G3">
        <v>3.97</v>
      </c>
      <c r="L3">
        <v>3.96</v>
      </c>
      <c r="M3">
        <v>3.59</v>
      </c>
    </row>
    <row r="4" spans="1:15" x14ac:dyDescent="0.2">
      <c r="A4" t="s">
        <v>12</v>
      </c>
      <c r="B4" s="1">
        <v>3.97</v>
      </c>
      <c r="C4" s="1">
        <v>1.6E-2</v>
      </c>
      <c r="D4" s="1">
        <v>0.82</v>
      </c>
      <c r="E4" s="3">
        <f>4.19/3.97</f>
        <v>1.0554156171284634</v>
      </c>
      <c r="F4" s="3"/>
      <c r="G4" s="1">
        <v>4.46</v>
      </c>
      <c r="L4">
        <v>3.99</v>
      </c>
      <c r="M4">
        <v>3.89</v>
      </c>
    </row>
    <row r="5" spans="1:15" x14ac:dyDescent="0.2">
      <c r="L5" t="s">
        <v>32</v>
      </c>
      <c r="M5" t="s">
        <v>33</v>
      </c>
      <c r="N5" t="s">
        <v>34</v>
      </c>
      <c r="O5" t="s">
        <v>35</v>
      </c>
    </row>
    <row r="6" spans="1:15" x14ac:dyDescent="0.2">
      <c r="A6" t="s">
        <v>5</v>
      </c>
      <c r="B6">
        <v>3.49</v>
      </c>
      <c r="C6">
        <v>2.8000000000000001E-2</v>
      </c>
      <c r="F6">
        <v>3.3000000000000002E-2</v>
      </c>
      <c r="G6">
        <v>3.87</v>
      </c>
      <c r="H6">
        <v>4.07</v>
      </c>
      <c r="I6">
        <v>4.16</v>
      </c>
      <c r="J6">
        <v>4.04</v>
      </c>
      <c r="L6">
        <f>AVERAGE(G6:H6)</f>
        <v>3.97</v>
      </c>
      <c r="M6">
        <f>H6-G6</f>
        <v>0.20000000000000018</v>
      </c>
      <c r="N6">
        <f>AVERAGE(I6:J6)</f>
        <v>4.0999999999999996</v>
      </c>
      <c r="O6">
        <f>J6-I6</f>
        <v>-0.12000000000000011</v>
      </c>
    </row>
    <row r="7" spans="1:15" x14ac:dyDescent="0.2">
      <c r="A7" t="s">
        <v>1</v>
      </c>
      <c r="B7">
        <v>3.03</v>
      </c>
      <c r="C7">
        <v>1.6E-2</v>
      </c>
      <c r="F7">
        <v>1.4999999999999999E-2</v>
      </c>
      <c r="G7">
        <v>3.14</v>
      </c>
      <c r="H7">
        <v>3.8</v>
      </c>
      <c r="I7">
        <v>3.93</v>
      </c>
      <c r="J7">
        <v>3.97</v>
      </c>
      <c r="L7">
        <f t="shared" ref="L7:N17" si="0">AVERAGE(G7:H7)</f>
        <v>3.4699999999999998</v>
      </c>
      <c r="M7">
        <f t="shared" ref="M7:O17" si="1">H7-G7</f>
        <v>0.6599999999999997</v>
      </c>
      <c r="N7">
        <f t="shared" si="0"/>
        <v>3.95</v>
      </c>
      <c r="O7">
        <f t="shared" si="1"/>
        <v>4.0000000000000036E-2</v>
      </c>
    </row>
    <row r="8" spans="1:15" x14ac:dyDescent="0.2">
      <c r="A8" t="s">
        <v>6</v>
      </c>
      <c r="B8">
        <v>2.72</v>
      </c>
      <c r="C8">
        <v>2.7E-2</v>
      </c>
      <c r="F8">
        <v>0.03</v>
      </c>
      <c r="G8">
        <v>3.24</v>
      </c>
      <c r="H8">
        <v>3.32</v>
      </c>
      <c r="I8">
        <v>3.44</v>
      </c>
      <c r="J8">
        <v>3.75</v>
      </c>
      <c r="L8">
        <f t="shared" si="0"/>
        <v>3.2800000000000002</v>
      </c>
      <c r="M8">
        <f t="shared" si="1"/>
        <v>7.9999999999999627E-2</v>
      </c>
      <c r="N8">
        <f t="shared" si="0"/>
        <v>3.5949999999999998</v>
      </c>
      <c r="O8">
        <f t="shared" si="1"/>
        <v>0.31000000000000005</v>
      </c>
    </row>
    <row r="9" spans="1:15" s="4" customFormat="1" x14ac:dyDescent="0.2">
      <c r="A9" s="4" t="s">
        <v>14</v>
      </c>
      <c r="B9" s="4">
        <v>3.78</v>
      </c>
      <c r="C9" s="4">
        <v>2.8000000000000001E-2</v>
      </c>
      <c r="F9" s="4">
        <v>3.3000000000000002E-2</v>
      </c>
      <c r="G9" s="5">
        <v>3.93</v>
      </c>
      <c r="H9" s="5">
        <v>4.22</v>
      </c>
      <c r="I9" s="5">
        <v>4.38</v>
      </c>
      <c r="J9" s="5">
        <v>4.34</v>
      </c>
      <c r="L9" s="4">
        <f t="shared" si="0"/>
        <v>4.0750000000000002</v>
      </c>
      <c r="M9" s="4">
        <f t="shared" si="1"/>
        <v>0.28999999999999959</v>
      </c>
      <c r="N9" s="4">
        <f t="shared" si="0"/>
        <v>4.3599999999999994</v>
      </c>
      <c r="O9" s="4">
        <f t="shared" si="1"/>
        <v>-4.0000000000000036E-2</v>
      </c>
    </row>
    <row r="10" spans="1:15" s="4" customFormat="1" x14ac:dyDescent="0.2">
      <c r="A10" s="4" t="s">
        <v>4</v>
      </c>
      <c r="B10" s="4">
        <v>3.64</v>
      </c>
      <c r="C10" s="4">
        <v>1.6E-2</v>
      </c>
      <c r="G10" s="5">
        <v>3.37</v>
      </c>
      <c r="H10" s="5">
        <v>4.1100000000000003</v>
      </c>
      <c r="I10" s="5">
        <v>4.2300000000000004</v>
      </c>
      <c r="J10" s="5">
        <v>4.2699999999999996</v>
      </c>
      <c r="L10" s="4">
        <f t="shared" si="0"/>
        <v>3.74</v>
      </c>
      <c r="M10" s="4">
        <f t="shared" si="1"/>
        <v>0.74000000000000021</v>
      </c>
      <c r="N10" s="4">
        <f t="shared" si="0"/>
        <v>4.25</v>
      </c>
      <c r="O10" s="4">
        <f t="shared" si="1"/>
        <v>3.9999999999999147E-2</v>
      </c>
    </row>
    <row r="11" spans="1:15" s="4" customFormat="1" x14ac:dyDescent="0.2">
      <c r="A11" s="4" t="s">
        <v>20</v>
      </c>
      <c r="B11" s="4">
        <v>3.19</v>
      </c>
      <c r="C11" s="4">
        <v>2.7E-2</v>
      </c>
      <c r="D11" s="4" t="s">
        <v>21</v>
      </c>
      <c r="G11" s="5">
        <v>3.8</v>
      </c>
      <c r="H11" s="5">
        <v>3.91</v>
      </c>
      <c r="I11" s="5">
        <v>3.96</v>
      </c>
      <c r="J11" s="5">
        <v>4.0999999999999996</v>
      </c>
      <c r="L11" s="4">
        <f t="shared" si="0"/>
        <v>3.855</v>
      </c>
      <c r="M11" s="4">
        <f t="shared" si="1"/>
        <v>0.11000000000000032</v>
      </c>
      <c r="N11" s="4">
        <f t="shared" si="0"/>
        <v>4.0299999999999994</v>
      </c>
      <c r="O11" s="4">
        <f t="shared" si="1"/>
        <v>0.13999999999999968</v>
      </c>
    </row>
    <row r="12" spans="1:15" x14ac:dyDescent="0.2">
      <c r="A12" t="s">
        <v>16</v>
      </c>
      <c r="B12">
        <v>3.24</v>
      </c>
      <c r="C12">
        <v>1.7000000000000001E-2</v>
      </c>
      <c r="F12">
        <v>0.15</v>
      </c>
      <c r="G12">
        <v>3.45</v>
      </c>
      <c r="H12">
        <v>3.54</v>
      </c>
      <c r="I12">
        <v>3.63</v>
      </c>
      <c r="J12">
        <v>3.54</v>
      </c>
      <c r="L12">
        <f t="shared" si="0"/>
        <v>3.4950000000000001</v>
      </c>
      <c r="M12">
        <f t="shared" si="1"/>
        <v>8.9999999999999858E-2</v>
      </c>
      <c r="N12">
        <f t="shared" si="0"/>
        <v>3.585</v>
      </c>
      <c r="O12">
        <f>J12-I12</f>
        <v>-8.9999999999999858E-2</v>
      </c>
    </row>
    <row r="13" spans="1:15" x14ac:dyDescent="0.2">
      <c r="A13" t="s">
        <v>17</v>
      </c>
      <c r="F13">
        <v>1.4999999999999999E-2</v>
      </c>
      <c r="G13">
        <v>2.68</v>
      </c>
      <c r="H13">
        <v>3.33</v>
      </c>
      <c r="I13">
        <v>3.45</v>
      </c>
      <c r="J13">
        <v>3.48</v>
      </c>
      <c r="L13">
        <f t="shared" si="0"/>
        <v>3.0049999999999999</v>
      </c>
      <c r="M13">
        <f t="shared" si="1"/>
        <v>0.64999999999999991</v>
      </c>
      <c r="N13">
        <f t="shared" si="0"/>
        <v>3.4649999999999999</v>
      </c>
      <c r="O13">
        <f t="shared" si="1"/>
        <v>2.9999999999999805E-2</v>
      </c>
    </row>
    <row r="14" spans="1:15" x14ac:dyDescent="0.2">
      <c r="A14" t="s">
        <v>18</v>
      </c>
      <c r="F14">
        <v>3.2000000000000001E-2</v>
      </c>
      <c r="G14">
        <v>2.91</v>
      </c>
      <c r="H14">
        <v>2.98</v>
      </c>
      <c r="I14">
        <v>3.11</v>
      </c>
      <c r="J14">
        <v>3.4</v>
      </c>
      <c r="L14">
        <f t="shared" si="0"/>
        <v>2.9450000000000003</v>
      </c>
      <c r="M14">
        <f t="shared" si="1"/>
        <v>6.999999999999984E-2</v>
      </c>
      <c r="N14">
        <f t="shared" si="0"/>
        <v>3.2549999999999999</v>
      </c>
      <c r="O14">
        <f t="shared" si="1"/>
        <v>0.29000000000000004</v>
      </c>
    </row>
    <row r="15" spans="1:15" x14ac:dyDescent="0.2">
      <c r="A15" t="s">
        <v>23</v>
      </c>
      <c r="B15">
        <v>3.53</v>
      </c>
      <c r="F15">
        <v>0.35</v>
      </c>
      <c r="G15">
        <v>3.94</v>
      </c>
      <c r="H15">
        <v>4.16</v>
      </c>
      <c r="I15">
        <v>4.25</v>
      </c>
      <c r="J15">
        <v>4.1399999999999997</v>
      </c>
      <c r="L15">
        <f t="shared" si="0"/>
        <v>4.05</v>
      </c>
      <c r="M15">
        <f t="shared" si="1"/>
        <v>0.2200000000000002</v>
      </c>
      <c r="N15">
        <f t="shared" si="0"/>
        <v>4.1950000000000003</v>
      </c>
      <c r="O15">
        <f t="shared" si="1"/>
        <v>-0.11000000000000032</v>
      </c>
    </row>
    <row r="16" spans="1:15" x14ac:dyDescent="0.2">
      <c r="A16" t="s">
        <v>24</v>
      </c>
      <c r="F16">
        <v>1.4999999999999999E-2</v>
      </c>
      <c r="G16">
        <v>3.25</v>
      </c>
      <c r="H16">
        <v>3.91</v>
      </c>
      <c r="I16">
        <v>4.04</v>
      </c>
      <c r="J16">
        <v>4.08</v>
      </c>
      <c r="L16">
        <f t="shared" si="0"/>
        <v>3.58</v>
      </c>
      <c r="M16">
        <f t="shared" si="1"/>
        <v>0.66000000000000014</v>
      </c>
      <c r="N16">
        <f t="shared" si="0"/>
        <v>4.0600000000000005</v>
      </c>
      <c r="O16">
        <f t="shared" si="1"/>
        <v>4.0000000000000036E-2</v>
      </c>
    </row>
    <row r="17" spans="1:15" x14ac:dyDescent="0.2">
      <c r="A17" t="s">
        <v>25</v>
      </c>
      <c r="F17">
        <v>3.2000000000000001E-2</v>
      </c>
      <c r="G17">
        <v>3.32</v>
      </c>
      <c r="H17">
        <v>3.39</v>
      </c>
      <c r="I17">
        <v>3.52</v>
      </c>
      <c r="J17">
        <v>3.84</v>
      </c>
      <c r="L17">
        <f t="shared" si="0"/>
        <v>3.355</v>
      </c>
      <c r="M17">
        <f t="shared" si="1"/>
        <v>7.0000000000000284E-2</v>
      </c>
      <c r="N17">
        <f t="shared" si="0"/>
        <v>3.6799999999999997</v>
      </c>
      <c r="O17">
        <f t="shared" si="1"/>
        <v>0.31999999999999984</v>
      </c>
    </row>
    <row r="20" spans="1:15" x14ac:dyDescent="0.2">
      <c r="F20" t="s">
        <v>37</v>
      </c>
    </row>
    <row r="21" spans="1:15" x14ac:dyDescent="0.2">
      <c r="F21" s="4" t="s">
        <v>14</v>
      </c>
      <c r="G21" s="5">
        <v>3.95</v>
      </c>
    </row>
    <row r="22" spans="1:15" x14ac:dyDescent="0.2">
      <c r="F22" s="4" t="s">
        <v>4</v>
      </c>
      <c r="G22" s="5">
        <v>3.43</v>
      </c>
    </row>
    <row r="23" spans="1:15" x14ac:dyDescent="0.2">
      <c r="F23" s="4" t="s">
        <v>20</v>
      </c>
      <c r="G23" s="5">
        <v>3.87</v>
      </c>
    </row>
    <row r="24" spans="1:15" x14ac:dyDescent="0.2">
      <c r="A24" s="2" t="s">
        <v>2</v>
      </c>
      <c r="B24" s="2">
        <v>1.99</v>
      </c>
      <c r="C24" s="2">
        <v>4.1000000000000002E-2</v>
      </c>
      <c r="E24" t="s">
        <v>38</v>
      </c>
      <c r="F24" t="s">
        <v>36</v>
      </c>
    </row>
    <row r="25" spans="1:15" x14ac:dyDescent="0.2">
      <c r="A25" s="2" t="s">
        <v>7</v>
      </c>
      <c r="B25" s="2">
        <v>1.97</v>
      </c>
      <c r="C25" s="2">
        <v>3.1E-2</v>
      </c>
      <c r="F25" s="4" t="s">
        <v>14</v>
      </c>
      <c r="G25" s="6">
        <v>3.93</v>
      </c>
    </row>
    <row r="26" spans="1:15" x14ac:dyDescent="0.2">
      <c r="A26" s="2" t="s">
        <v>8</v>
      </c>
      <c r="B26" s="2">
        <v>2.76</v>
      </c>
      <c r="C26" s="2">
        <v>5.0999999999999997E-2</v>
      </c>
      <c r="F26" s="4" t="s">
        <v>4</v>
      </c>
      <c r="G26" s="6">
        <v>3.37</v>
      </c>
    </row>
    <row r="27" spans="1:15" x14ac:dyDescent="0.2">
      <c r="A27" s="2" t="s">
        <v>13</v>
      </c>
      <c r="B27" s="2"/>
      <c r="C27" s="2"/>
      <c r="F27" s="4" t="s">
        <v>20</v>
      </c>
      <c r="G27" s="6">
        <v>3.8</v>
      </c>
    </row>
    <row r="29" spans="1:15" x14ac:dyDescent="0.2">
      <c r="A29" s="2" t="s">
        <v>15</v>
      </c>
      <c r="B29" s="2">
        <v>2.83</v>
      </c>
      <c r="C29" s="2">
        <v>2.7E-2</v>
      </c>
      <c r="D29" s="2" t="s">
        <v>19</v>
      </c>
    </row>
    <row r="42" spans="2:2" x14ac:dyDescent="0.2">
      <c r="B42">
        <v>0.39</v>
      </c>
    </row>
    <row r="43" spans="2:2" x14ac:dyDescent="0.2">
      <c r="B43">
        <v>0.52</v>
      </c>
    </row>
    <row r="44" spans="2:2" x14ac:dyDescent="0.2">
      <c r="B44">
        <v>0.6</v>
      </c>
    </row>
    <row r="45" spans="2:2" x14ac:dyDescent="0.2">
      <c r="B45">
        <v>0.24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annulflux_aquamend_output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Jianqiu</dc:creator>
  <cp:lastModifiedBy>Zheng, Jianqiu</cp:lastModifiedBy>
  <dcterms:created xsi:type="dcterms:W3CDTF">2024-06-11T05:14:24Z</dcterms:created>
  <dcterms:modified xsi:type="dcterms:W3CDTF">2024-06-12T00:20:27Z</dcterms:modified>
</cp:coreProperties>
</file>