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edding" sheetId="1" r:id="rId4"/>
    <sheet state="visible" name="Scaled DP attention" sheetId="2" r:id="rId5"/>
    <sheet state="visible" name="Encoder multi-head attention" sheetId="3" r:id="rId6"/>
    <sheet state="visible" name="Encoder FFN" sheetId="4" r:id="rId7"/>
    <sheet state="visible" name="Decoder masked MHA" sheetId="5" r:id="rId8"/>
    <sheet state="visible" name="Decoder MHA" sheetId="6" r:id="rId9"/>
    <sheet state="visible" name="Decoder FFN" sheetId="7" r:id="rId10"/>
    <sheet state="visible" name="Linear" sheetId="8" r:id="rId11"/>
  </sheets>
  <definedNames/>
  <calcPr/>
  <extLst>
    <ext uri="GoogleSheetsCustomDataVersion2">
      <go:sheetsCustomData xmlns:go="http://customooxmlschemas.google.com/" r:id="rId12" roundtripDataChecksum="k7gKN5gzuv/AvY+Gp3/NLlo+YCf1Umcf8GA36OgylXM="/>
    </ext>
  </extLst>
</workbook>
</file>

<file path=xl/sharedStrings.xml><?xml version="1.0" encoding="utf-8"?>
<sst xmlns="http://schemas.openxmlformats.org/spreadsheetml/2006/main" count="243" uniqueCount="123">
  <si>
    <t>Input - [1; 28] value of the three tokens</t>
  </si>
  <si>
    <t>positional embedding base</t>
  </si>
  <si>
    <t>embedding dimensions</t>
  </si>
  <si>
    <r>
      <rPr>
        <rFont val="Calibri"/>
        <b/>
        <color theme="1"/>
        <sz val="11.0"/>
      </rPr>
      <t>sqrt(d</t>
    </r>
    <r>
      <rPr>
        <rFont val="Calibri"/>
        <b/>
        <color theme="1"/>
        <sz val="11.0"/>
        <vertAlign val="subscript"/>
      </rPr>
      <t>m</t>
    </r>
    <r>
      <rPr>
        <rFont val="Calibri"/>
        <b/>
        <color theme="1"/>
        <sz val="11.0"/>
      </rPr>
      <t>)</t>
    </r>
  </si>
  <si>
    <t>nr. of heads</t>
  </si>
  <si>
    <r>
      <rPr>
        <rFont val="Calibri"/>
        <b/>
        <color theme="1"/>
        <sz val="11.0"/>
      </rPr>
      <t>d</t>
    </r>
    <r>
      <rPr>
        <rFont val="Calibri"/>
        <b/>
        <color theme="1"/>
        <sz val="11.0"/>
        <vertAlign val="subscript"/>
      </rPr>
      <t>k</t>
    </r>
  </si>
  <si>
    <r>
      <rPr>
        <rFont val="Calibri"/>
        <b/>
        <color theme="1"/>
        <sz val="11.0"/>
      </rPr>
      <t>sqrt(d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)</t>
    </r>
  </si>
  <si>
    <t>→</t>
  </si>
  <si>
    <t>Embeddings - choosen embedding is highlighted with yellow/orange</t>
  </si>
  <si>
    <t>Embedded values (output)</t>
  </si>
  <si>
    <t>&lt;SOS&gt;</t>
  </si>
  <si>
    <t>a</t>
  </si>
  <si>
    <t>b</t>
  </si>
  <si>
    <t>c</t>
  </si>
  <si>
    <t>d</t>
  </si>
  <si>
    <t>Sinusoidal positional encoding - static, calculated</t>
  </si>
  <si>
    <t>e</t>
  </si>
  <si>
    <t>f</t>
  </si>
  <si>
    <t>g</t>
  </si>
  <si>
    <t>h</t>
  </si>
  <si>
    <t>j</t>
  </si>
  <si>
    <t>Positional coded embedding (simple element-wise addition) - output</t>
  </si>
  <si>
    <t>k</t>
  </si>
  <si>
    <t>l</t>
  </si>
  <si>
    <t>m</t>
  </si>
  <si>
    <t>n</t>
  </si>
  <si>
    <t>o</t>
  </si>
  <si>
    <t>Change after positional embedding relative to embedded values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</si>
  <si>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</si>
  <si>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</si>
  <si>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</si>
  <si>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</si>
  <si>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</si>
  <si>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</si>
  <si>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</si>
  <si>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</si>
  <si>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</si>
  <si>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</si>
  <si>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</si>
  <si>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' '</t>
  </si>
  <si>
    <t>&lt;PAD&gt;</t>
  </si>
  <si>
    <t>Positional coded embedding - input from Ebedding sheet</t>
  </si>
  <si>
    <t>Transposed embedding</t>
  </si>
  <si>
    <t>Dot product</t>
  </si>
  <si>
    <t>↓</t>
  </si>
  <si>
    <r>
      <rPr>
        <rFont val="Calibri"/>
        <b/>
        <color theme="1"/>
        <sz val="11.0"/>
      </rPr>
      <t>Dot product / sqrt(d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)</t>
    </r>
  </si>
  <si>
    <t>softmax(Q*KT/sqrt(dk)) * V</t>
  </si>
  <si>
    <r>
      <rPr>
        <rFont val="Calibri"/>
        <b/>
        <color theme="1"/>
        <sz val="11.0"/>
      </rPr>
      <t>softmax(Q*K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>/sqrt(d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))</t>
    </r>
  </si>
  <si>
    <t>Exponentials for softmax</t>
  </si>
  <si>
    <t>Sum of exp</t>
  </si>
  <si>
    <t>←</t>
  </si>
  <si>
    <t>Add (positional encoded + softmax*V)</t>
  </si>
  <si>
    <t>Average</t>
  </si>
  <si>
    <t>Standard deviation</t>
  </si>
  <si>
    <t>Gamma</t>
  </si>
  <si>
    <t>Beta</t>
  </si>
  <si>
    <t>Layer normalization - Scaled Dot-Product (self) attention output</t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</si>
  <si>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Q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</si>
  <si>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K</t>
    </r>
  </si>
  <si>
    <r>
      <rPr>
        <rFont val="Calibri"/>
        <b/>
        <color theme="1"/>
        <sz val="11.0"/>
      </rPr>
      <t>Q' = Input * W</t>
    </r>
    <r>
      <rPr>
        <rFont val="Calibri"/>
        <b/>
        <color theme="1"/>
        <sz val="11.0"/>
        <vertAlign val="superscript"/>
      </rPr>
      <t>Q</t>
    </r>
  </si>
  <si>
    <r>
      <rPr>
        <rFont val="Calibri"/>
        <b/>
        <color theme="1"/>
        <sz val="11.0"/>
      </rPr>
      <t>K' = Input * W</t>
    </r>
    <r>
      <rPr>
        <rFont val="Calibri"/>
        <b/>
        <color theme="1"/>
        <sz val="11.0"/>
        <vertAlign val="superscript"/>
      </rPr>
      <t>K</t>
    </r>
  </si>
  <si>
    <t>Head 1</t>
  </si>
  <si>
    <t>Head 2</t>
  </si>
  <si>
    <r>
      <rPr>
        <rFont val="Calibri"/>
        <b/>
        <color theme="1"/>
        <sz val="11.0"/>
      </rPr>
      <t xml:space="preserve"> 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 xml:space="preserve"> - head 1</t>
    </r>
  </si>
  <si>
    <r>
      <rPr>
        <rFont val="Calibri"/>
        <b/>
        <color theme="1"/>
        <sz val="11.0"/>
      </rPr>
      <t xml:space="preserve"> 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 xml:space="preserve"> - head 2</t>
    </r>
  </si>
  <si>
    <t>Transpose K' - head 1</t>
  </si>
  <si>
    <t>Transpose K' - head 2</t>
  </si>
  <si>
    <r>
      <rPr>
        <rFont val="Calibri"/>
        <b/>
        <color theme="1"/>
        <sz val="11.0"/>
      </rPr>
      <t>Divide by sqrt(d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</si>
  <si>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V</t>
    </r>
  </si>
  <si>
    <t>Exponential</t>
  </si>
  <si>
    <t>SumExp</t>
  </si>
  <si>
    <t>Softmax - head 1</t>
  </si>
  <si>
    <t>Softmax - head 2</t>
  </si>
  <si>
    <r>
      <rPr>
        <rFont val="Calibri"/>
        <b/>
        <color theme="1"/>
        <sz val="11.0"/>
      </rPr>
      <t>V' = Input * W</t>
    </r>
    <r>
      <rPr>
        <rFont val="Calibri"/>
        <b/>
        <color theme="1"/>
        <sz val="11.0"/>
        <vertAlign val="superscript"/>
      </rPr>
      <t>V</t>
    </r>
  </si>
  <si>
    <t>Softmax * V'</t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</si>
  <si>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0</t>
    </r>
  </si>
  <si>
    <r>
      <rPr>
        <rFont val="Calibri"/>
        <b/>
        <color theme="1"/>
        <sz val="11.0"/>
      </rPr>
      <t>Concat(softmax*V')*W</t>
    </r>
    <r>
      <rPr>
        <rFont val="Calibri"/>
        <b/>
        <color theme="1"/>
        <sz val="11.0"/>
        <vertAlign val="superscript"/>
      </rPr>
      <t>0</t>
    </r>
    <r>
      <rPr>
        <rFont val="Calibri"/>
        <b/>
        <color theme="1"/>
        <sz val="11.0"/>
      </rPr>
      <t xml:space="preserve"> </t>
    </r>
  </si>
  <si>
    <t>Add (position encoded + concatted softmax)</t>
  </si>
  <si>
    <t>Layer normalization - Multi-head attention output</t>
  </si>
  <si>
    <t>Transposed, layer normalized values from Encoder multi-head attention sheet</t>
  </si>
  <si>
    <t>Weight matrix W1 (2x upscale, instead of 4, as in the original paper)</t>
  </si>
  <si>
    <t>Bias (b1)</t>
  </si>
  <si>
    <t>W1*x + b1</t>
  </si>
  <si>
    <t>ReLU</t>
  </si>
  <si>
    <t>Weight matrix W2 (downscale back to the original dimensions)</t>
  </si>
  <si>
    <t>Bias (b2)</t>
  </si>
  <si>
    <t>W2*RelU + b2</t>
  </si>
  <si>
    <t>Adding the input</t>
  </si>
  <si>
    <t>Transpose to regain original form</t>
  </si>
  <si>
    <t>Layer Normalization - output</t>
  </si>
  <si>
    <t>Embedding of the answer</t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</si>
  <si>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Q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</si>
  <si>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K</t>
    </r>
  </si>
  <si>
    <r>
      <rPr>
        <rFont val="Calibri"/>
        <b/>
        <color theme="1"/>
        <sz val="11.0"/>
      </rPr>
      <t>Q' = Input * W</t>
    </r>
    <r>
      <rPr>
        <rFont val="Calibri"/>
        <b/>
        <color theme="1"/>
        <sz val="11.0"/>
        <vertAlign val="superscript"/>
      </rPr>
      <t>Q</t>
    </r>
  </si>
  <si>
    <r>
      <rPr>
        <rFont val="Calibri"/>
        <b/>
        <color theme="1"/>
        <sz val="11.0"/>
      </rPr>
      <t>K' = Input * W</t>
    </r>
    <r>
      <rPr>
        <rFont val="Calibri"/>
        <b/>
        <color theme="1"/>
        <sz val="11.0"/>
        <vertAlign val="superscript"/>
      </rPr>
      <t>K</t>
    </r>
  </si>
  <si>
    <r>
      <rPr>
        <rFont val="Calibri"/>
        <b/>
        <color theme="1"/>
        <sz val="11.0"/>
      </rPr>
      <t xml:space="preserve"> 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 xml:space="preserve"> - head 1</t>
    </r>
  </si>
  <si>
    <r>
      <rPr>
        <rFont val="Calibri"/>
        <b/>
        <color theme="1"/>
        <sz val="11.0"/>
      </rPr>
      <t xml:space="preserve"> 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 xml:space="preserve"> - head 2</t>
    </r>
  </si>
  <si>
    <r>
      <rPr>
        <rFont val="Calibri"/>
        <b/>
        <color theme="1"/>
        <sz val="11.0"/>
      </rPr>
      <t>Divide by sqrt(d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</si>
  <si>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V</t>
    </r>
  </si>
  <si>
    <t>Note, that mask is applied here</t>
  </si>
  <si>
    <r>
      <rPr>
        <rFont val="Calibri"/>
        <b/>
        <color theme="1"/>
        <sz val="11.0"/>
      </rPr>
      <t>V' = Input * W</t>
    </r>
    <r>
      <rPr>
        <rFont val="Calibri"/>
        <b/>
        <color theme="1"/>
        <sz val="11.0"/>
        <vertAlign val="superscript"/>
      </rPr>
      <t>V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</si>
  <si>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0</t>
    </r>
  </si>
  <si>
    <r>
      <rPr>
        <rFont val="Calibri"/>
        <b/>
        <color theme="1"/>
        <sz val="11.0"/>
      </rPr>
      <t>Concat(softmax*V')*W</t>
    </r>
    <r>
      <rPr>
        <rFont val="Calibri"/>
        <b/>
        <color theme="1"/>
        <sz val="11.0"/>
        <vertAlign val="superscript"/>
      </rPr>
      <t>0</t>
    </r>
    <r>
      <rPr>
        <rFont val="Calibri"/>
        <b/>
        <color theme="1"/>
        <sz val="11.0"/>
      </rPr>
      <t xml:space="preserve"> - output</t>
    </r>
  </si>
  <si>
    <t>Encoder's output from Encoder FFN sheet - affects K, V calculations</t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</si>
  <si>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Q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</si>
  <si>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K</t>
    </r>
  </si>
  <si>
    <t>Decoder's masked multi-head attention output, affects Q calculations</t>
  </si>
  <si>
    <t>Q' = Decoder's Masked MHA Output * WQ</t>
  </si>
  <si>
    <t>K' = Encoder's Output * WK</t>
  </si>
  <si>
    <r>
      <rPr>
        <rFont val="Calibri"/>
        <b/>
        <color theme="1"/>
        <sz val="11.0"/>
      </rPr>
      <t xml:space="preserve"> 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 xml:space="preserve"> - head 1</t>
    </r>
  </si>
  <si>
    <r>
      <rPr>
        <rFont val="Calibri"/>
        <b/>
        <color theme="1"/>
        <sz val="11.0"/>
      </rPr>
      <t xml:space="preserve"> Q*K</t>
    </r>
    <r>
      <rPr>
        <rFont val="Calibri"/>
        <b/>
        <color theme="1"/>
        <sz val="11.0"/>
        <vertAlign val="superscript"/>
      </rPr>
      <t>T</t>
    </r>
    <r>
      <rPr>
        <rFont val="Calibri"/>
        <b/>
        <color theme="1"/>
        <sz val="11.0"/>
      </rPr>
      <t xml:space="preserve"> - head 2</t>
    </r>
  </si>
  <si>
    <r>
      <rPr>
        <rFont val="Calibri"/>
        <b/>
        <color theme="1"/>
        <sz val="11.0"/>
      </rPr>
      <t>Divide by sqrt(d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</si>
  <si>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V</t>
    </r>
  </si>
  <si>
    <t>V' = Encoder's Output * WV</t>
  </si>
  <si>
    <r>
      <rPr>
        <rFont val="Calibri"/>
        <b/>
        <color theme="1"/>
        <sz val="11.0"/>
      </rPr>
      <t>W</t>
    </r>
    <r>
      <rPr>
        <rFont val="Calibri"/>
        <b/>
        <color theme="1"/>
        <sz val="11.0"/>
        <vertAlign val="superscript"/>
      </rPr>
      <t>0</t>
    </r>
  </si>
  <si>
    <r>
      <rPr>
        <rFont val="Calibri"/>
        <b/>
        <color theme="1"/>
        <sz val="11.0"/>
      </rPr>
      <t>Concat(softmax*V')*W</t>
    </r>
    <r>
      <rPr>
        <rFont val="Calibri"/>
        <b/>
        <color theme="1"/>
        <sz val="11.0"/>
        <vertAlign val="superscript"/>
      </rPr>
      <t>0</t>
    </r>
    <r>
      <rPr>
        <rFont val="Calibri"/>
        <b/>
        <color theme="1"/>
        <sz val="11.0"/>
      </rPr>
      <t xml:space="preserve"> - output</t>
    </r>
  </si>
  <si>
    <t>Transposed, layer normalized values from Decoder's multi-head attention sheet</t>
  </si>
  <si>
    <t>Linear layer for output generation</t>
  </si>
  <si>
    <t>Decoder's FFN output - we are generating the real output from here</t>
  </si>
  <si>
    <t>Sum for softmax</t>
  </si>
  <si>
    <t>Exponential for softmax</t>
  </si>
  <si>
    <t>Softmax</t>
  </si>
  <si>
    <t>Represented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</si>
</sst>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E+00"/>
    <numFmt numFmtId="166" formatCode="0.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6100"/>
      <name val="Calibri"/>
    </font>
    <font>
      <sz val="11.0"/>
      <color theme="1"/>
      <name val="Calibri"/>
    </font>
    <font>
      <sz val="11.0"/>
      <color theme="1"/>
      <name val="Aptos Narrow"/>
    </font>
    <font>
      <color theme="1"/>
      <name val="Calibri"/>
      <scheme val="minor"/>
    </font>
    <font>
      <sz val="11.0"/>
      <color rgb="FF9C5700"/>
      <name val="Calibri"/>
    </font>
    <font/>
    <font>
      <sz val="11.0"/>
      <color rgb="FF9C0006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</fills>
  <borders count="2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3" fillId="0" fontId="3" numFmtId="164" xfId="0" applyBorder="1" applyFont="1" applyNumberFormat="1"/>
    <xf borderId="4" fillId="0" fontId="3" numFmtId="164" xfId="0" applyBorder="1" applyFont="1" applyNumberFormat="1"/>
    <xf borderId="5" fillId="0" fontId="3" numFmtId="164" xfId="0" applyBorder="1" applyFont="1" applyNumberFormat="1"/>
    <xf borderId="6" fillId="0" fontId="3" numFmtId="164" xfId="0" applyBorder="1" applyFont="1" applyNumberFormat="1"/>
    <xf borderId="0" fillId="0" fontId="3" numFmtId="164" xfId="0" applyFont="1" applyNumberFormat="1"/>
    <xf borderId="7" fillId="0" fontId="3" numFmtId="164" xfId="0" applyBorder="1" applyFont="1" applyNumberFormat="1"/>
    <xf borderId="8" fillId="0" fontId="3" numFmtId="164" xfId="0" applyBorder="1" applyFont="1" applyNumberFormat="1"/>
    <xf borderId="9" fillId="0" fontId="3" numFmtId="164" xfId="0" applyBorder="1" applyFont="1" applyNumberFormat="1"/>
    <xf borderId="10" fillId="0" fontId="3" numFmtId="164" xfId="0" applyBorder="1" applyFont="1" applyNumberFormat="1"/>
    <xf quotePrefix="1" borderId="0" fillId="0" fontId="3" numFmtId="0" xfId="0" applyAlignment="1" applyFont="1">
      <alignment horizontal="center"/>
    </xf>
    <xf borderId="11" fillId="2" fontId="2" numFmtId="0" xfId="0" applyBorder="1" applyFont="1"/>
    <xf borderId="12" fillId="2" fontId="2" numFmtId="0" xfId="0" applyBorder="1" applyFont="1"/>
    <xf borderId="13" fillId="2" fontId="2" numFmtId="0" xfId="0" applyBorder="1" applyFont="1"/>
    <xf borderId="14" fillId="2" fontId="2" numFmtId="0" xfId="0" applyBorder="1" applyFont="1"/>
    <xf borderId="15" fillId="2" fontId="2" numFmtId="0" xfId="0" applyBorder="1" applyFont="1"/>
    <xf borderId="16" fillId="2" fontId="2" numFmtId="0" xfId="0" applyBorder="1" applyFont="1"/>
    <xf borderId="17" fillId="2" fontId="2" numFmtId="0" xfId="0" applyBorder="1" applyFont="1"/>
    <xf borderId="18" fillId="2" fontId="2" numFmtId="0" xfId="0" applyBorder="1" applyFont="1"/>
    <xf borderId="0" fillId="0" fontId="3" numFmtId="9" xfId="0" applyFont="1" applyNumberFormat="1"/>
    <xf borderId="3" fillId="0" fontId="3" numFmtId="165" xfId="0" applyBorder="1" applyFont="1" applyNumberFormat="1"/>
    <xf borderId="4" fillId="0" fontId="3" numFmtId="165" xfId="0" applyBorder="1" applyFont="1" applyNumberFormat="1"/>
    <xf borderId="5" fillId="0" fontId="3" numFmtId="165" xfId="0" applyBorder="1" applyFont="1" applyNumberFormat="1"/>
    <xf borderId="19" fillId="0" fontId="3" numFmtId="11" xfId="0" applyBorder="1" applyFont="1" applyNumberFormat="1"/>
    <xf borderId="6" fillId="0" fontId="3" numFmtId="165" xfId="0" applyBorder="1" applyFont="1" applyNumberFormat="1"/>
    <xf borderId="0" fillId="0" fontId="3" numFmtId="165" xfId="0" applyFont="1" applyNumberFormat="1"/>
    <xf borderId="7" fillId="0" fontId="3" numFmtId="165" xfId="0" applyBorder="1" applyFont="1" applyNumberFormat="1"/>
    <xf borderId="20" fillId="0" fontId="3" numFmtId="11" xfId="0" applyBorder="1" applyFont="1" applyNumberFormat="1"/>
    <xf borderId="8" fillId="0" fontId="3" numFmtId="165" xfId="0" applyBorder="1" applyFont="1" applyNumberFormat="1"/>
    <xf borderId="9" fillId="0" fontId="3" numFmtId="165" xfId="0" applyBorder="1" applyFont="1" applyNumberFormat="1"/>
    <xf borderId="10" fillId="0" fontId="3" numFmtId="165" xfId="0" applyBorder="1" applyFont="1" applyNumberFormat="1"/>
    <xf borderId="21" fillId="0" fontId="3" numFmtId="11" xfId="0" applyBorder="1" applyFont="1" applyNumberFormat="1"/>
    <xf borderId="0" fillId="0" fontId="1" numFmtId="0" xfId="0" applyAlignment="1" applyFont="1">
      <alignment horizontal="right"/>
    </xf>
    <xf borderId="19" fillId="0" fontId="3" numFmtId="0" xfId="0" applyBorder="1" applyFont="1"/>
    <xf borderId="22" fillId="3" fontId="6" numFmtId="0" xfId="0" applyBorder="1" applyFill="1" applyFont="1"/>
    <xf borderId="20" fillId="0" fontId="3" numFmtId="0" xfId="0" applyBorder="1" applyFont="1"/>
    <xf borderId="23" fillId="3" fontId="6" numFmtId="0" xfId="0" applyBorder="1" applyFont="1"/>
    <xf borderId="21" fillId="0" fontId="3" numFmtId="0" xfId="0" applyBorder="1" applyFont="1"/>
    <xf borderId="24" fillId="3" fontId="6" numFmtId="0" xfId="0" applyBorder="1" applyFont="1"/>
    <xf borderId="11" fillId="2" fontId="2" numFmtId="2" xfId="0" applyBorder="1" applyFont="1" applyNumberFormat="1"/>
    <xf borderId="12" fillId="2" fontId="2" numFmtId="2" xfId="0" applyBorder="1" applyFont="1" applyNumberFormat="1"/>
    <xf borderId="13" fillId="2" fontId="2" numFmtId="2" xfId="0" applyBorder="1" applyFont="1" applyNumberFormat="1"/>
    <xf borderId="14" fillId="2" fontId="2" numFmtId="2" xfId="0" applyBorder="1" applyFont="1" applyNumberFormat="1"/>
    <xf borderId="1" fillId="2" fontId="2" numFmtId="2" xfId="0" applyBorder="1" applyFont="1" applyNumberFormat="1"/>
    <xf borderId="15" fillId="2" fontId="2" numFmtId="2" xfId="0" applyBorder="1" applyFont="1" applyNumberFormat="1"/>
    <xf borderId="16" fillId="2" fontId="2" numFmtId="2" xfId="0" applyBorder="1" applyFont="1" applyNumberFormat="1"/>
    <xf borderId="17" fillId="2" fontId="2" numFmtId="2" xfId="0" applyBorder="1" applyFont="1" applyNumberFormat="1"/>
    <xf borderId="18" fillId="2" fontId="2" numFmtId="2" xfId="0" applyBorder="1" applyFont="1" applyNumberFormat="1"/>
    <xf borderId="1" fillId="3" fontId="6" numFmtId="0" xfId="0" applyBorder="1" applyFont="1"/>
    <xf borderId="1" fillId="4" fontId="3" numFmtId="0" xfId="0" applyBorder="1" applyFill="1" applyFont="1"/>
    <xf borderId="1" fillId="5" fontId="3" numFmtId="0" xfId="0" applyBorder="1" applyFill="1" applyFont="1"/>
    <xf borderId="25" fillId="4" fontId="3" numFmtId="0" xfId="0" applyAlignment="1" applyBorder="1" applyFont="1">
      <alignment horizontal="center" vertical="center"/>
    </xf>
    <xf borderId="26" fillId="0" fontId="7" numFmtId="0" xfId="0" applyBorder="1" applyFont="1"/>
    <xf borderId="27" fillId="0" fontId="7" numFmtId="0" xfId="0" applyBorder="1" applyFont="1"/>
    <xf borderId="25" fillId="5" fontId="3" numFmtId="0" xfId="0" applyAlignment="1" applyBorder="1" applyFont="1">
      <alignment horizontal="center" vertical="center"/>
    </xf>
    <xf borderId="0" fillId="0" fontId="3" numFmtId="2" xfId="0" applyFont="1" applyNumberFormat="1"/>
    <xf borderId="3" fillId="0" fontId="3" numFmtId="2" xfId="0" applyBorder="1" applyFont="1" applyNumberFormat="1"/>
    <xf borderId="4" fillId="0" fontId="3" numFmtId="2" xfId="0" applyBorder="1" applyFont="1" applyNumberFormat="1"/>
    <xf borderId="5" fillId="0" fontId="3" numFmtId="2" xfId="0" applyBorder="1" applyFont="1" applyNumberFormat="1"/>
    <xf borderId="6" fillId="0" fontId="3" numFmtId="2" xfId="0" applyBorder="1" applyFont="1" applyNumberFormat="1"/>
    <xf borderId="7" fillId="0" fontId="3" numFmtId="2" xfId="0" applyBorder="1" applyFont="1" applyNumberFormat="1"/>
    <xf borderId="8" fillId="0" fontId="3" numFmtId="2" xfId="0" applyBorder="1" applyFont="1" applyNumberFormat="1"/>
    <xf borderId="9" fillId="0" fontId="3" numFmtId="2" xfId="0" applyBorder="1" applyFont="1" applyNumberFormat="1"/>
    <xf borderId="10" fillId="0" fontId="3" numFmtId="2" xfId="0" applyBorder="1" applyFont="1" applyNumberFormat="1"/>
    <xf borderId="0" fillId="0" fontId="5" numFmtId="2" xfId="0" applyFont="1" applyNumberFormat="1"/>
    <xf borderId="11" fillId="2" fontId="2" numFmtId="166" xfId="0" applyBorder="1" applyFont="1" applyNumberFormat="1"/>
    <xf borderId="12" fillId="2" fontId="2" numFmtId="166" xfId="0" applyBorder="1" applyFont="1" applyNumberFormat="1"/>
    <xf borderId="13" fillId="2" fontId="2" numFmtId="166" xfId="0" applyBorder="1" applyFont="1" applyNumberFormat="1"/>
    <xf borderId="14" fillId="2" fontId="2" numFmtId="166" xfId="0" applyBorder="1" applyFont="1" applyNumberFormat="1"/>
    <xf borderId="1" fillId="2" fontId="2" numFmtId="166" xfId="0" applyBorder="1" applyFont="1" applyNumberFormat="1"/>
    <xf borderId="15" fillId="2" fontId="2" numFmtId="166" xfId="0" applyBorder="1" applyFont="1" applyNumberFormat="1"/>
    <xf borderId="16" fillId="2" fontId="2" numFmtId="166" xfId="0" applyBorder="1" applyFont="1" applyNumberFormat="1"/>
    <xf borderId="17" fillId="2" fontId="2" numFmtId="166" xfId="0" applyBorder="1" applyFont="1" applyNumberFormat="1"/>
    <xf borderId="18" fillId="2" fontId="2" numFmtId="166" xfId="0" applyBorder="1" applyFont="1" applyNumberFormat="1"/>
    <xf borderId="1" fillId="6" fontId="8" numFmtId="0" xfId="0" applyBorder="1" applyFill="1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3" fillId="2" fontId="2" numFmtId="2" xfId="0" applyBorder="1" applyFont="1" applyNumberFormat="1"/>
    <xf borderId="4" fillId="2" fontId="2" numFmtId="2" xfId="0" applyBorder="1" applyFont="1" applyNumberFormat="1"/>
    <xf borderId="5" fillId="2" fontId="2" numFmtId="2" xfId="0" applyBorder="1" applyFont="1" applyNumberFormat="1"/>
    <xf borderId="6" fillId="2" fontId="2" numFmtId="2" xfId="0" applyBorder="1" applyFont="1" applyNumberFormat="1"/>
    <xf borderId="0" fillId="2" fontId="2" numFmtId="2" xfId="0" applyFont="1" applyNumberFormat="1"/>
    <xf borderId="7" fillId="2" fontId="2" numFmtId="2" xfId="0" applyBorder="1" applyFont="1" applyNumberFormat="1"/>
    <xf borderId="8" fillId="2" fontId="2" numFmtId="2" xfId="0" applyBorder="1" applyFont="1" applyNumberFormat="1"/>
    <xf borderId="9" fillId="2" fontId="2" numFmtId="2" xfId="0" applyBorder="1" applyFont="1" applyNumberFormat="1"/>
    <xf borderId="10" fillId="2" fontId="2" numFmtId="2" xfId="0" applyBorder="1" applyFont="1" applyNumberFormat="1"/>
    <xf borderId="19" fillId="0" fontId="3" numFmtId="2" xfId="0" applyBorder="1" applyFont="1" applyNumberFormat="1"/>
    <xf borderId="20" fillId="0" fontId="3" numFmtId="2" xfId="0" applyBorder="1" applyFont="1" applyNumberFormat="1"/>
    <xf borderId="21" fillId="0" fontId="3" numFmtId="2" xfId="0" applyBorder="1" applyFont="1" applyNumberFormat="1"/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/>
      <fill>
        <patternFill patternType="solid">
          <fgColor rgb="FF9CC2E5"/>
          <bgColor rgb="FF9CC2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2.0"/>
    <col customWidth="1" min="21" max="26" width="8.71"/>
  </cols>
  <sheetData>
    <row r="1">
      <c r="A1" s="1" t="s">
        <v>0</v>
      </c>
      <c r="M1" s="1" t="s">
        <v>1</v>
      </c>
      <c r="P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>
      <c r="A2" s="2">
        <v>1.0</v>
      </c>
      <c r="B2" s="2">
        <v>2.0</v>
      </c>
      <c r="C2" s="2">
        <v>3.0</v>
      </c>
      <c r="M2" s="2">
        <v>10.0</v>
      </c>
      <c r="P2" s="3">
        <f>COUNT(B5:K5)</f>
        <v>10</v>
      </c>
      <c r="R2" s="4" t="s">
        <v>7</v>
      </c>
      <c r="S2" s="3">
        <f>SQRT(P2)</f>
        <v>3.16227766</v>
      </c>
      <c r="T2" s="2">
        <v>2.0</v>
      </c>
      <c r="U2" s="3">
        <f>P2/T2</f>
        <v>5</v>
      </c>
      <c r="V2" s="3">
        <f>SQRT(U2)</f>
        <v>2.236067977</v>
      </c>
    </row>
    <row r="4">
      <c r="B4" s="1" t="s">
        <v>8</v>
      </c>
      <c r="M4" s="1" t="s">
        <v>9</v>
      </c>
    </row>
    <row r="5">
      <c r="A5" s="5" t="s">
        <v>10</v>
      </c>
      <c r="B5" s="6">
        <v>8.0</v>
      </c>
      <c r="C5" s="6">
        <v>1.0</v>
      </c>
      <c r="D5" s="6">
        <v>3.0</v>
      </c>
      <c r="E5" s="6">
        <v>3.0</v>
      </c>
      <c r="F5" s="6">
        <v>1.0</v>
      </c>
      <c r="G5" s="6">
        <v>2.0</v>
      </c>
      <c r="H5" s="6">
        <v>1.0</v>
      </c>
      <c r="I5" s="6">
        <v>1.0</v>
      </c>
      <c r="J5" s="6">
        <v>2.0</v>
      </c>
      <c r="K5" s="6">
        <v>2.0</v>
      </c>
      <c r="M5" s="7">
        <f t="array" ref="M5">INDEX($B$5:$K$32,$A$2,1)</f>
        <v>8</v>
      </c>
      <c r="N5" s="8">
        <f t="array" ref="N5">INDEX($B$5:$K$32,$A$2,2)</f>
        <v>1</v>
      </c>
      <c r="O5" s="8">
        <f t="array" ref="O5">INDEX($B$5:$K$32,$A$2,3)</f>
        <v>3</v>
      </c>
      <c r="P5" s="8">
        <f t="array" ref="P5">INDEX($B$5:$K$32,$A$2,4)</f>
        <v>3</v>
      </c>
      <c r="Q5" s="8">
        <f t="array" ref="Q5">INDEX($B$5:$K$32,$A$2,5)</f>
        <v>1</v>
      </c>
      <c r="R5" s="8">
        <f t="array" ref="R5">INDEX($B$5:$K$32,$A$2,6)</f>
        <v>2</v>
      </c>
      <c r="S5" s="8">
        <f t="array" ref="S5">INDEX($B$5:$K$32,$A$2,7)</f>
        <v>1</v>
      </c>
      <c r="T5" s="8">
        <f t="array" ref="T5">INDEX($B$5:$K$32,$A$2,8)</f>
        <v>1</v>
      </c>
      <c r="U5" s="8">
        <f t="array" ref="U5">INDEX($B$5:$K$32,$A$2,9)</f>
        <v>2</v>
      </c>
      <c r="V5" s="9">
        <f t="array" ref="V5">INDEX($B$5:$K$32,$A$2,10)</f>
        <v>2</v>
      </c>
    </row>
    <row r="6">
      <c r="A6" s="5" t="s">
        <v>11</v>
      </c>
      <c r="B6" s="6">
        <v>1.0</v>
      </c>
      <c r="C6" s="6">
        <v>3.0</v>
      </c>
      <c r="D6" s="6">
        <v>1.0</v>
      </c>
      <c r="E6" s="6">
        <v>3.0</v>
      </c>
      <c r="F6" s="6">
        <v>1.0</v>
      </c>
      <c r="G6" s="6">
        <v>1.0</v>
      </c>
      <c r="H6" s="6">
        <v>1.0</v>
      </c>
      <c r="I6" s="6">
        <v>1.0</v>
      </c>
      <c r="J6" s="6">
        <v>5.0</v>
      </c>
      <c r="K6" s="6">
        <v>1.0</v>
      </c>
      <c r="M6" s="10">
        <f t="array" ref="M6">INDEX($B$5:$K$32,$B$2,1)</f>
        <v>1</v>
      </c>
      <c r="N6" s="6">
        <f t="array" ref="N6">INDEX($B$5:$K$32,$B$2,2)</f>
        <v>3</v>
      </c>
      <c r="O6" s="6">
        <f t="array" ref="O6">INDEX($B$5:$K$32,$B$2,3)</f>
        <v>1</v>
      </c>
      <c r="P6" s="6">
        <f t="array" ref="P6">INDEX($B$5:$K$32,$B$2,4)</f>
        <v>3</v>
      </c>
      <c r="Q6" s="6">
        <f t="array" ref="Q6">INDEX($B$5:$K$32,$B$2,5)</f>
        <v>1</v>
      </c>
      <c r="R6" s="6">
        <f t="array" ref="R6">INDEX($B$5:$K$32,$B$2,6)</f>
        <v>1</v>
      </c>
      <c r="S6" s="6">
        <f t="array" ref="S6">INDEX($B$5:$K$32,$B$2,7)</f>
        <v>1</v>
      </c>
      <c r="T6" s="6">
        <f t="array" ref="T6">INDEX($B$5:$K$32,$B$2,8)</f>
        <v>1</v>
      </c>
      <c r="U6" s="6">
        <f t="array" ref="U6">INDEX($B$5:$K$32,$B$2,9)</f>
        <v>5</v>
      </c>
      <c r="V6" s="11">
        <f t="array" ref="V6">INDEX($B$5:$K$32,$B$2,10)</f>
        <v>1</v>
      </c>
    </row>
    <row r="7">
      <c r="A7" s="5" t="s">
        <v>12</v>
      </c>
      <c r="B7" s="6">
        <v>3.0</v>
      </c>
      <c r="C7" s="6">
        <v>1.0</v>
      </c>
      <c r="D7" s="6">
        <v>1.0</v>
      </c>
      <c r="E7" s="6">
        <v>4.0</v>
      </c>
      <c r="F7" s="6">
        <v>1.0</v>
      </c>
      <c r="G7" s="6">
        <v>1.0</v>
      </c>
      <c r="H7" s="6">
        <v>6.0</v>
      </c>
      <c r="I7" s="6">
        <v>1.0</v>
      </c>
      <c r="J7" s="6">
        <v>0.0</v>
      </c>
      <c r="K7" s="6">
        <v>9.0</v>
      </c>
      <c r="M7" s="12">
        <f t="array" ref="M7">INDEX($B$5:$K$32,$C$2,1)</f>
        <v>3</v>
      </c>
      <c r="N7" s="13">
        <f t="array" ref="N7">INDEX($B$5:$K$32,$C$2,2)</f>
        <v>1</v>
      </c>
      <c r="O7" s="13">
        <f t="array" ref="O7">INDEX($B$5:$K$32,$C$2,3)</f>
        <v>1</v>
      </c>
      <c r="P7" s="13">
        <f t="array" ref="P7">INDEX($B$5:$K$32,$C$2,4)</f>
        <v>4</v>
      </c>
      <c r="Q7" s="13">
        <f t="array" ref="Q7">INDEX($B$5:$K$32,$C$2,5)</f>
        <v>1</v>
      </c>
      <c r="R7" s="13">
        <f t="array" ref="R7">INDEX($B$5:$K$32,$C$2,6)</f>
        <v>1</v>
      </c>
      <c r="S7" s="13">
        <f t="array" ref="S7">INDEX($B$5:$K$32,$C$2,7)</f>
        <v>6</v>
      </c>
      <c r="T7" s="13">
        <f t="array" ref="T7">INDEX($B$5:$K$32,$C$2,8)</f>
        <v>1</v>
      </c>
      <c r="U7" s="13">
        <f t="array" ref="U7">INDEX($B$5:$K$32,$C$2,9)</f>
        <v>0</v>
      </c>
      <c r="V7" s="14">
        <f t="array" ref="V7">INDEX($B$5:$K$32,$C$2,10)</f>
        <v>9</v>
      </c>
    </row>
    <row r="8">
      <c r="A8" s="5" t="s">
        <v>13</v>
      </c>
      <c r="B8" s="6">
        <v>6.0</v>
      </c>
      <c r="C8" s="6">
        <v>0.0</v>
      </c>
      <c r="D8" s="6">
        <v>3.0</v>
      </c>
      <c r="E8" s="6">
        <v>5.0</v>
      </c>
      <c r="F8" s="6">
        <v>8.0</v>
      </c>
      <c r="G8" s="6">
        <v>9.0</v>
      </c>
      <c r="H8" s="6">
        <v>1.0</v>
      </c>
      <c r="I8" s="6">
        <v>1.0</v>
      </c>
      <c r="J8" s="6">
        <v>7.0</v>
      </c>
      <c r="K8" s="6">
        <v>4.0</v>
      </c>
    </row>
    <row r="9">
      <c r="A9" s="5" t="s">
        <v>14</v>
      </c>
      <c r="B9" s="6">
        <v>9.0</v>
      </c>
      <c r="C9" s="6">
        <v>7.0</v>
      </c>
      <c r="D9" s="6">
        <v>2.0</v>
      </c>
      <c r="E9" s="6">
        <v>5.0</v>
      </c>
      <c r="F9" s="6">
        <v>9.0</v>
      </c>
      <c r="G9" s="6">
        <v>3.0</v>
      </c>
      <c r="H9" s="6">
        <v>2.0</v>
      </c>
      <c r="I9" s="6">
        <v>1.0</v>
      </c>
      <c r="J9" s="6">
        <v>7.0</v>
      </c>
      <c r="K9" s="6">
        <v>1.0</v>
      </c>
      <c r="M9" s="1" t="s">
        <v>15</v>
      </c>
    </row>
    <row r="10">
      <c r="A10" s="5" t="s">
        <v>16</v>
      </c>
      <c r="B10" s="6">
        <v>3.0</v>
      </c>
      <c r="C10" s="6">
        <v>8.0</v>
      </c>
      <c r="D10" s="6">
        <v>7.0</v>
      </c>
      <c r="E10" s="6">
        <v>2.0</v>
      </c>
      <c r="F10" s="6">
        <v>9.0</v>
      </c>
      <c r="G10" s="6">
        <v>5.0</v>
      </c>
      <c r="H10" s="6">
        <v>0.0</v>
      </c>
      <c r="I10" s="6">
        <v>4.0</v>
      </c>
      <c r="J10" s="6">
        <v>6.0</v>
      </c>
      <c r="K10" s="6">
        <v>8.0</v>
      </c>
      <c r="M10" s="6">
        <f t="shared" ref="M10:V10" si="1">SIN((ROW()-10)/POWER($M$2,2*(COLUMN()-13)/$P$2))</f>
        <v>0</v>
      </c>
      <c r="N10" s="6">
        <f t="shared" si="1"/>
        <v>0</v>
      </c>
      <c r="O10" s="6">
        <f t="shared" si="1"/>
        <v>0</v>
      </c>
      <c r="P10" s="6">
        <f t="shared" si="1"/>
        <v>0</v>
      </c>
      <c r="Q10" s="6">
        <f t="shared" si="1"/>
        <v>0</v>
      </c>
      <c r="R10" s="6">
        <f t="shared" si="1"/>
        <v>0</v>
      </c>
      <c r="S10" s="6">
        <f t="shared" si="1"/>
        <v>0</v>
      </c>
      <c r="T10" s="6">
        <f t="shared" si="1"/>
        <v>0</v>
      </c>
      <c r="U10" s="6">
        <f t="shared" si="1"/>
        <v>0</v>
      </c>
      <c r="V10" s="6">
        <f t="shared" si="1"/>
        <v>0</v>
      </c>
    </row>
    <row r="11">
      <c r="A11" s="5" t="s">
        <v>17</v>
      </c>
      <c r="B11" s="6">
        <v>2.0</v>
      </c>
      <c r="C11" s="6">
        <v>8.0</v>
      </c>
      <c r="D11" s="6">
        <v>8.0</v>
      </c>
      <c r="E11" s="6">
        <v>9.0</v>
      </c>
      <c r="F11" s="6">
        <v>5.0</v>
      </c>
      <c r="G11" s="6">
        <v>4.0</v>
      </c>
      <c r="H11" s="6">
        <v>0.0</v>
      </c>
      <c r="I11" s="6">
        <v>6.0</v>
      </c>
      <c r="J11" s="6">
        <v>1.0</v>
      </c>
      <c r="K11" s="6">
        <v>8.0</v>
      </c>
      <c r="M11" s="6">
        <f t="shared" ref="M11:V11" si="2">SIN((ROW()-10)/POWER($M$2,2*(COLUMN()-13)/$P$2))</f>
        <v>0.8414709848</v>
      </c>
      <c r="N11" s="6">
        <f t="shared" si="2"/>
        <v>0.5899180485</v>
      </c>
      <c r="O11" s="6">
        <f t="shared" si="2"/>
        <v>0.3876742344</v>
      </c>
      <c r="P11" s="6">
        <f t="shared" si="2"/>
        <v>0.2485554753</v>
      </c>
      <c r="Q11" s="6">
        <f t="shared" si="2"/>
        <v>0.1578266401</v>
      </c>
      <c r="R11" s="6">
        <f t="shared" si="2"/>
        <v>0.09983341665</v>
      </c>
      <c r="S11" s="6">
        <f t="shared" si="2"/>
        <v>0.06305387801</v>
      </c>
      <c r="T11" s="6">
        <f t="shared" si="2"/>
        <v>0.03980020193</v>
      </c>
      <c r="U11" s="6">
        <f t="shared" si="2"/>
        <v>0.02511622291</v>
      </c>
      <c r="V11" s="6">
        <f t="shared" si="2"/>
        <v>0.01584826842</v>
      </c>
    </row>
    <row r="12">
      <c r="A12" s="5" t="s">
        <v>18</v>
      </c>
      <c r="B12" s="6">
        <v>7.0</v>
      </c>
      <c r="C12" s="6">
        <v>5.0</v>
      </c>
      <c r="D12" s="6">
        <v>6.0</v>
      </c>
      <c r="E12" s="6">
        <v>0.0</v>
      </c>
      <c r="F12" s="6">
        <v>2.0</v>
      </c>
      <c r="G12" s="6">
        <v>4.0</v>
      </c>
      <c r="H12" s="6">
        <v>5.0</v>
      </c>
      <c r="I12" s="6">
        <v>0.0</v>
      </c>
      <c r="J12" s="6">
        <v>5.0</v>
      </c>
      <c r="K12" s="6">
        <v>0.0</v>
      </c>
      <c r="M12" s="6">
        <f t="shared" ref="M12:V12" si="3">SIN((ROW()-10)/POWER($M$2,2*(COLUMN()-13)/$P$2))</f>
        <v>0.9092974268</v>
      </c>
      <c r="N12" s="6">
        <f t="shared" si="3"/>
        <v>0.9526741403</v>
      </c>
      <c r="O12" s="6">
        <f t="shared" si="3"/>
        <v>0.714713463</v>
      </c>
      <c r="P12" s="6">
        <f t="shared" si="3"/>
        <v>0.4815104469</v>
      </c>
      <c r="Q12" s="6">
        <f t="shared" si="3"/>
        <v>0.3116971458</v>
      </c>
      <c r="R12" s="6">
        <f t="shared" si="3"/>
        <v>0.1986693308</v>
      </c>
      <c r="S12" s="6">
        <f t="shared" si="3"/>
        <v>0.1258568173</v>
      </c>
      <c r="T12" s="6">
        <f t="shared" si="3"/>
        <v>0.07953733313</v>
      </c>
      <c r="U12" s="6">
        <f t="shared" si="3"/>
        <v>0.05021659939</v>
      </c>
      <c r="V12" s="6">
        <f t="shared" si="3"/>
        <v>0.03169255602</v>
      </c>
    </row>
    <row r="13">
      <c r="A13" s="5" t="s">
        <v>19</v>
      </c>
      <c r="B13" s="6">
        <v>8.0</v>
      </c>
      <c r="C13" s="6">
        <v>2.0</v>
      </c>
      <c r="D13" s="6">
        <v>9.0</v>
      </c>
      <c r="E13" s="6">
        <v>1.0</v>
      </c>
      <c r="F13" s="6">
        <v>4.0</v>
      </c>
      <c r="G13" s="6">
        <v>4.0</v>
      </c>
      <c r="H13" s="6">
        <v>0.0</v>
      </c>
      <c r="I13" s="6">
        <v>9.0</v>
      </c>
      <c r="J13" s="6">
        <v>8.0</v>
      </c>
      <c r="K13" s="6">
        <v>1.0</v>
      </c>
    </row>
    <row r="14">
      <c r="A14" s="5" t="s">
        <v>20</v>
      </c>
      <c r="B14" s="6">
        <v>6.0</v>
      </c>
      <c r="C14" s="6">
        <v>2.0</v>
      </c>
      <c r="D14" s="6">
        <v>4.0</v>
      </c>
      <c r="E14" s="6">
        <v>1.0</v>
      </c>
      <c r="F14" s="6">
        <v>0.0</v>
      </c>
      <c r="G14" s="6">
        <v>6.0</v>
      </c>
      <c r="H14" s="6">
        <v>1.0</v>
      </c>
      <c r="I14" s="6">
        <v>7.0</v>
      </c>
      <c r="J14" s="6">
        <v>3.0</v>
      </c>
      <c r="K14" s="6">
        <v>4.0</v>
      </c>
      <c r="M14" s="1" t="s">
        <v>21</v>
      </c>
      <c r="W14" s="4"/>
    </row>
    <row r="15">
      <c r="A15" s="5" t="s">
        <v>22</v>
      </c>
      <c r="B15" s="6">
        <v>9.0</v>
      </c>
      <c r="C15" s="6">
        <v>6.0</v>
      </c>
      <c r="D15" s="6">
        <v>9.0</v>
      </c>
      <c r="E15" s="6">
        <v>8.0</v>
      </c>
      <c r="F15" s="6">
        <v>6.0</v>
      </c>
      <c r="G15" s="6">
        <v>5.0</v>
      </c>
      <c r="H15" s="6">
        <v>1.0</v>
      </c>
      <c r="I15" s="6">
        <v>6.0</v>
      </c>
      <c r="J15" s="6">
        <v>1.0</v>
      </c>
      <c r="K15" s="6">
        <v>8.0</v>
      </c>
      <c r="M15" s="2">
        <f t="shared" ref="M15:V15" si="4">M10+M5</f>
        <v>8</v>
      </c>
      <c r="N15" s="2">
        <f t="shared" si="4"/>
        <v>1</v>
      </c>
      <c r="O15" s="2">
        <f t="shared" si="4"/>
        <v>3</v>
      </c>
      <c r="P15" s="2">
        <f t="shared" si="4"/>
        <v>3</v>
      </c>
      <c r="Q15" s="2">
        <f t="shared" si="4"/>
        <v>1</v>
      </c>
      <c r="R15" s="2">
        <f t="shared" si="4"/>
        <v>2</v>
      </c>
      <c r="S15" s="2">
        <f t="shared" si="4"/>
        <v>1</v>
      </c>
      <c r="T15" s="2">
        <f t="shared" si="4"/>
        <v>1</v>
      </c>
      <c r="U15" s="2">
        <f t="shared" si="4"/>
        <v>2</v>
      </c>
      <c r="V15" s="2">
        <f t="shared" si="4"/>
        <v>2</v>
      </c>
    </row>
    <row r="16">
      <c r="A16" s="5" t="s">
        <v>23</v>
      </c>
      <c r="B16" s="6">
        <v>4.0</v>
      </c>
      <c r="C16" s="6">
        <v>4.0</v>
      </c>
      <c r="D16" s="6">
        <v>0.0</v>
      </c>
      <c r="E16" s="6">
        <v>8.0</v>
      </c>
      <c r="F16" s="6">
        <v>1.0</v>
      </c>
      <c r="G16" s="6">
        <v>4.0</v>
      </c>
      <c r="H16" s="6">
        <v>9.0</v>
      </c>
      <c r="I16" s="6">
        <v>5.0</v>
      </c>
      <c r="J16" s="6">
        <v>2.0</v>
      </c>
      <c r="K16" s="6">
        <v>2.0</v>
      </c>
      <c r="M16" s="2">
        <f t="shared" ref="M16:V16" si="5">M11+M6</f>
        <v>1.841470985</v>
      </c>
      <c r="N16" s="2">
        <f t="shared" si="5"/>
        <v>3.589918049</v>
      </c>
      <c r="O16" s="2">
        <f t="shared" si="5"/>
        <v>1.387674234</v>
      </c>
      <c r="P16" s="2">
        <f t="shared" si="5"/>
        <v>3.248555475</v>
      </c>
      <c r="Q16" s="2">
        <f t="shared" si="5"/>
        <v>1.15782664</v>
      </c>
      <c r="R16" s="2">
        <f t="shared" si="5"/>
        <v>1.099833417</v>
      </c>
      <c r="S16" s="2">
        <f t="shared" si="5"/>
        <v>1.063053878</v>
      </c>
      <c r="T16" s="2">
        <f t="shared" si="5"/>
        <v>1.039800202</v>
      </c>
      <c r="U16" s="2">
        <f t="shared" si="5"/>
        <v>5.025116223</v>
      </c>
      <c r="V16" s="2">
        <f t="shared" si="5"/>
        <v>1.015848268</v>
      </c>
    </row>
    <row r="17">
      <c r="A17" s="5" t="s">
        <v>24</v>
      </c>
      <c r="B17" s="6">
        <v>7.0</v>
      </c>
      <c r="C17" s="6">
        <v>6.0</v>
      </c>
      <c r="D17" s="6">
        <v>6.0</v>
      </c>
      <c r="E17" s="6">
        <v>4.0</v>
      </c>
      <c r="F17" s="6">
        <v>9.0</v>
      </c>
      <c r="G17" s="6">
        <v>5.0</v>
      </c>
      <c r="H17" s="6">
        <v>1.0</v>
      </c>
      <c r="I17" s="6">
        <v>6.0</v>
      </c>
      <c r="J17" s="6">
        <v>8.0</v>
      </c>
      <c r="K17" s="6">
        <v>1.0</v>
      </c>
      <c r="M17" s="2">
        <f t="shared" ref="M17:V17" si="6">M12+M7</f>
        <v>3.909297427</v>
      </c>
      <c r="N17" s="2">
        <f t="shared" si="6"/>
        <v>1.95267414</v>
      </c>
      <c r="O17" s="2">
        <f t="shared" si="6"/>
        <v>1.714713463</v>
      </c>
      <c r="P17" s="2">
        <f t="shared" si="6"/>
        <v>4.481510447</v>
      </c>
      <c r="Q17" s="2">
        <f t="shared" si="6"/>
        <v>1.311697146</v>
      </c>
      <c r="R17" s="2">
        <f t="shared" si="6"/>
        <v>1.198669331</v>
      </c>
      <c r="S17" s="2">
        <f t="shared" si="6"/>
        <v>6.125856817</v>
      </c>
      <c r="T17" s="2">
        <f t="shared" si="6"/>
        <v>1.079537333</v>
      </c>
      <c r="U17" s="2">
        <f t="shared" si="6"/>
        <v>0.05021659939</v>
      </c>
      <c r="V17" s="2">
        <f t="shared" si="6"/>
        <v>9.031692556</v>
      </c>
    </row>
    <row r="18">
      <c r="A18" s="5" t="s">
        <v>25</v>
      </c>
      <c r="B18" s="6">
        <v>1.0</v>
      </c>
      <c r="C18" s="6">
        <v>7.0</v>
      </c>
      <c r="D18" s="6">
        <v>4.0</v>
      </c>
      <c r="E18" s="6">
        <v>3.0</v>
      </c>
      <c r="F18" s="6">
        <v>9.0</v>
      </c>
      <c r="G18" s="6">
        <v>6.0</v>
      </c>
      <c r="H18" s="6">
        <v>5.0</v>
      </c>
      <c r="I18" s="6">
        <v>7.0</v>
      </c>
      <c r="J18" s="6">
        <v>6.0</v>
      </c>
      <c r="K18" s="6">
        <v>6.0</v>
      </c>
    </row>
    <row r="19">
      <c r="A19" s="5" t="s">
        <v>26</v>
      </c>
      <c r="B19" s="6">
        <v>5.0</v>
      </c>
      <c r="C19" s="6">
        <v>1.0</v>
      </c>
      <c r="D19" s="6">
        <v>8.0</v>
      </c>
      <c r="E19" s="6">
        <v>6.0</v>
      </c>
      <c r="F19" s="6">
        <v>3.0</v>
      </c>
      <c r="G19" s="6">
        <v>6.0</v>
      </c>
      <c r="H19" s="6">
        <v>6.0</v>
      </c>
      <c r="I19" s="6">
        <v>0.0</v>
      </c>
      <c r="J19" s="6">
        <v>9.0</v>
      </c>
      <c r="K19" s="6">
        <v>4.0</v>
      </c>
      <c r="M19" s="1" t="s">
        <v>27</v>
      </c>
    </row>
    <row r="20">
      <c r="A20" s="5" t="s">
        <v>28</v>
      </c>
      <c r="B20" s="6">
        <v>5.0</v>
      </c>
      <c r="C20" s="6">
        <v>5.0</v>
      </c>
      <c r="D20" s="6">
        <v>5.0</v>
      </c>
      <c r="E20" s="6">
        <v>9.0</v>
      </c>
      <c r="F20" s="6">
        <v>9.0</v>
      </c>
      <c r="G20" s="6">
        <v>5.0</v>
      </c>
      <c r="H20" s="6">
        <v>1.0</v>
      </c>
      <c r="I20" s="6">
        <v>9.0</v>
      </c>
      <c r="J20" s="6">
        <v>7.0</v>
      </c>
      <c r="K20" s="6">
        <v>2.0</v>
      </c>
      <c r="M20" s="15">
        <f t="shared" ref="M20:V20" si="7">IFERROR((M15-M5)/M5,1)</f>
        <v>0</v>
      </c>
      <c r="N20" s="16">
        <f t="shared" si="7"/>
        <v>0</v>
      </c>
      <c r="O20" s="16">
        <f t="shared" si="7"/>
        <v>0</v>
      </c>
      <c r="P20" s="16">
        <f t="shared" si="7"/>
        <v>0</v>
      </c>
      <c r="Q20" s="16">
        <f t="shared" si="7"/>
        <v>0</v>
      </c>
      <c r="R20" s="16">
        <f t="shared" si="7"/>
        <v>0</v>
      </c>
      <c r="S20" s="16">
        <f t="shared" si="7"/>
        <v>0</v>
      </c>
      <c r="T20" s="16">
        <f t="shared" si="7"/>
        <v>0</v>
      </c>
      <c r="U20" s="16">
        <f t="shared" si="7"/>
        <v>0</v>
      </c>
      <c r="V20" s="17">
        <f t="shared" si="7"/>
        <v>0</v>
      </c>
    </row>
    <row r="21" ht="15.75" customHeight="1">
      <c r="A21" s="5" t="s">
        <v>29</v>
      </c>
      <c r="B21" s="6">
        <v>2.0</v>
      </c>
      <c r="C21" s="6">
        <v>9.0</v>
      </c>
      <c r="D21" s="6">
        <v>0.0</v>
      </c>
      <c r="E21" s="6">
        <v>5.0</v>
      </c>
      <c r="F21" s="6">
        <v>9.0</v>
      </c>
      <c r="G21" s="6">
        <v>9.0</v>
      </c>
      <c r="H21" s="6">
        <v>3.0</v>
      </c>
      <c r="I21" s="6">
        <v>7.0</v>
      </c>
      <c r="J21" s="6">
        <v>2.0</v>
      </c>
      <c r="K21" s="6">
        <v>9.0</v>
      </c>
      <c r="M21" s="18">
        <f t="shared" ref="M21:V21" si="8">IFERROR((M16-M6)/M6,1)</f>
        <v>0.8414709848</v>
      </c>
      <c r="N21" s="19">
        <f t="shared" si="8"/>
        <v>0.1966393495</v>
      </c>
      <c r="O21" s="19">
        <f t="shared" si="8"/>
        <v>0.3876742344</v>
      </c>
      <c r="P21" s="19">
        <f t="shared" si="8"/>
        <v>0.08285182511</v>
      </c>
      <c r="Q21" s="19">
        <f t="shared" si="8"/>
        <v>0.1578266401</v>
      </c>
      <c r="R21" s="19">
        <f t="shared" si="8"/>
        <v>0.09983341665</v>
      </c>
      <c r="S21" s="19">
        <f t="shared" si="8"/>
        <v>0.06305387801</v>
      </c>
      <c r="T21" s="19">
        <f t="shared" si="8"/>
        <v>0.03980020193</v>
      </c>
      <c r="U21" s="19">
        <f t="shared" si="8"/>
        <v>0.005023244582</v>
      </c>
      <c r="V21" s="20">
        <f t="shared" si="8"/>
        <v>0.01584826842</v>
      </c>
    </row>
    <row r="22" ht="15.75" customHeight="1">
      <c r="A22" s="5" t="s">
        <v>30</v>
      </c>
      <c r="B22" s="6">
        <v>0.0</v>
      </c>
      <c r="C22" s="6">
        <v>3.0</v>
      </c>
      <c r="D22" s="6">
        <v>6.0</v>
      </c>
      <c r="E22" s="6">
        <v>3.0</v>
      </c>
      <c r="F22" s="6">
        <v>9.0</v>
      </c>
      <c r="G22" s="6">
        <v>6.0</v>
      </c>
      <c r="H22" s="6">
        <v>8.0</v>
      </c>
      <c r="I22" s="6">
        <v>6.0</v>
      </c>
      <c r="J22" s="6">
        <v>1.0</v>
      </c>
      <c r="K22" s="6">
        <v>1.0</v>
      </c>
      <c r="M22" s="21">
        <f t="shared" ref="M22:V22" si="9">IFERROR((M17-M7)/M7,1)</f>
        <v>0.3030991423</v>
      </c>
      <c r="N22" s="22">
        <f t="shared" si="9"/>
        <v>0.9526741403</v>
      </c>
      <c r="O22" s="22">
        <f t="shared" si="9"/>
        <v>0.714713463</v>
      </c>
      <c r="P22" s="22">
        <f t="shared" si="9"/>
        <v>0.1203776117</v>
      </c>
      <c r="Q22" s="22">
        <f t="shared" si="9"/>
        <v>0.3116971458</v>
      </c>
      <c r="R22" s="22">
        <f t="shared" si="9"/>
        <v>0.1986693308</v>
      </c>
      <c r="S22" s="22">
        <f t="shared" si="9"/>
        <v>0.02097613621</v>
      </c>
      <c r="T22" s="22">
        <f t="shared" si="9"/>
        <v>0.07953733313</v>
      </c>
      <c r="U22" s="22">
        <f t="shared" si="9"/>
        <v>1</v>
      </c>
      <c r="V22" s="23">
        <f t="shared" si="9"/>
        <v>0.003521395113</v>
      </c>
    </row>
    <row r="23" ht="15.75" customHeight="1">
      <c r="A23" s="5" t="s">
        <v>31</v>
      </c>
      <c r="B23" s="6">
        <v>5.0</v>
      </c>
      <c r="C23" s="6">
        <v>8.0</v>
      </c>
      <c r="D23" s="6">
        <v>0.0</v>
      </c>
      <c r="E23" s="6">
        <v>6.0</v>
      </c>
      <c r="F23" s="6">
        <v>0.0</v>
      </c>
      <c r="G23" s="6">
        <v>1.0</v>
      </c>
      <c r="H23" s="6">
        <v>3.0</v>
      </c>
      <c r="I23" s="6">
        <v>6.0</v>
      </c>
      <c r="J23" s="6">
        <v>5.0</v>
      </c>
      <c r="K23" s="6">
        <v>6.0</v>
      </c>
    </row>
    <row r="24" ht="15.75" customHeight="1">
      <c r="A24" s="5" t="s">
        <v>32</v>
      </c>
      <c r="B24" s="6">
        <v>3.0</v>
      </c>
      <c r="C24" s="6">
        <v>1.0</v>
      </c>
      <c r="D24" s="6">
        <v>7.0</v>
      </c>
      <c r="E24" s="6">
        <v>0.0</v>
      </c>
      <c r="F24" s="6">
        <v>1.0</v>
      </c>
      <c r="G24" s="6">
        <v>4.0</v>
      </c>
      <c r="H24" s="6">
        <v>5.0</v>
      </c>
      <c r="I24" s="6">
        <v>0.0</v>
      </c>
      <c r="J24" s="6">
        <v>7.0</v>
      </c>
      <c r="K24" s="6">
        <v>4.0</v>
      </c>
    </row>
    <row r="25" ht="15.75" customHeight="1">
      <c r="A25" s="5" t="s">
        <v>33</v>
      </c>
      <c r="B25" s="6">
        <v>6.0</v>
      </c>
      <c r="C25" s="6">
        <v>7.0</v>
      </c>
      <c r="D25" s="6">
        <v>9.0</v>
      </c>
      <c r="E25" s="6">
        <v>8.0</v>
      </c>
      <c r="F25" s="6">
        <v>8.0</v>
      </c>
      <c r="G25" s="6">
        <v>7.0</v>
      </c>
      <c r="H25" s="6">
        <v>1.0</v>
      </c>
      <c r="I25" s="6">
        <v>9.0</v>
      </c>
      <c r="J25" s="6">
        <v>7.0</v>
      </c>
      <c r="K25" s="6">
        <v>0.0</v>
      </c>
    </row>
    <row r="26" ht="15.75" customHeight="1">
      <c r="A26" s="5" t="s">
        <v>34</v>
      </c>
      <c r="B26" s="6">
        <v>2.0</v>
      </c>
      <c r="C26" s="6">
        <v>2.0</v>
      </c>
      <c r="D26" s="6">
        <v>5.0</v>
      </c>
      <c r="E26" s="6">
        <v>6.0</v>
      </c>
      <c r="F26" s="6">
        <v>6.0</v>
      </c>
      <c r="G26" s="6">
        <v>5.0</v>
      </c>
      <c r="H26" s="6">
        <v>7.0</v>
      </c>
      <c r="I26" s="6">
        <v>8.0</v>
      </c>
      <c r="J26" s="6">
        <v>8.0</v>
      </c>
      <c r="K26" s="6">
        <v>5.0</v>
      </c>
    </row>
    <row r="27" ht="15.75" customHeight="1">
      <c r="A27" s="5" t="s">
        <v>35</v>
      </c>
      <c r="B27" s="6">
        <v>9.0</v>
      </c>
      <c r="C27" s="6">
        <v>0.0</v>
      </c>
      <c r="D27" s="6">
        <v>3.0</v>
      </c>
      <c r="E27" s="6">
        <v>9.0</v>
      </c>
      <c r="F27" s="6">
        <v>2.0</v>
      </c>
      <c r="G27" s="6">
        <v>7.0</v>
      </c>
      <c r="H27" s="6">
        <v>7.0</v>
      </c>
      <c r="I27" s="6">
        <v>5.0</v>
      </c>
      <c r="J27" s="6">
        <v>2.0</v>
      </c>
      <c r="K27" s="6">
        <v>4.0</v>
      </c>
    </row>
    <row r="28" ht="15.75" customHeight="1">
      <c r="A28" s="5" t="s">
        <v>36</v>
      </c>
      <c r="B28" s="6">
        <v>0.0</v>
      </c>
      <c r="C28" s="6">
        <v>5.0</v>
      </c>
      <c r="D28" s="6">
        <v>0.0</v>
      </c>
      <c r="E28" s="6">
        <v>9.0</v>
      </c>
      <c r="F28" s="6">
        <v>5.0</v>
      </c>
      <c r="G28" s="6">
        <v>3.0</v>
      </c>
      <c r="H28" s="6">
        <v>0.0</v>
      </c>
      <c r="I28" s="6">
        <v>8.0</v>
      </c>
      <c r="J28" s="6">
        <v>6.0</v>
      </c>
      <c r="K28" s="6">
        <v>6.0</v>
      </c>
    </row>
    <row r="29" ht="15.75" customHeight="1">
      <c r="A29" s="5" t="s">
        <v>37</v>
      </c>
      <c r="B29" s="6">
        <v>0.0</v>
      </c>
      <c r="C29" s="6">
        <v>3.0</v>
      </c>
      <c r="D29" s="6">
        <v>6.0</v>
      </c>
      <c r="E29" s="6">
        <v>0.0</v>
      </c>
      <c r="F29" s="6">
        <v>3.0</v>
      </c>
      <c r="G29" s="6">
        <v>0.0</v>
      </c>
      <c r="H29" s="6">
        <v>5.0</v>
      </c>
      <c r="I29" s="6">
        <v>7.0</v>
      </c>
      <c r="J29" s="6">
        <v>7.0</v>
      </c>
      <c r="K29" s="6">
        <v>6.0</v>
      </c>
    </row>
    <row r="30" ht="15.75" customHeight="1">
      <c r="A30" s="5" t="s">
        <v>38</v>
      </c>
      <c r="B30" s="6">
        <v>7.0</v>
      </c>
      <c r="C30" s="6">
        <v>5.0</v>
      </c>
      <c r="D30" s="6">
        <v>7.0</v>
      </c>
      <c r="E30" s="6">
        <v>3.0</v>
      </c>
      <c r="F30" s="6">
        <v>0.0</v>
      </c>
      <c r="G30" s="6">
        <v>4.0</v>
      </c>
      <c r="H30" s="6">
        <v>2.0</v>
      </c>
      <c r="I30" s="6">
        <v>5.0</v>
      </c>
      <c r="J30" s="6">
        <v>4.0</v>
      </c>
      <c r="K30" s="6">
        <v>6.0</v>
      </c>
    </row>
    <row r="31" ht="15.75" customHeight="1">
      <c r="A31" s="24" t="s">
        <v>39</v>
      </c>
      <c r="B31" s="6">
        <v>4.0</v>
      </c>
      <c r="C31" s="6">
        <v>5.0</v>
      </c>
      <c r="D31" s="6">
        <v>9.0</v>
      </c>
      <c r="E31" s="6">
        <v>2.0</v>
      </c>
      <c r="F31" s="6">
        <v>1.0</v>
      </c>
      <c r="G31" s="6">
        <v>2.0</v>
      </c>
      <c r="H31" s="6">
        <v>4.0</v>
      </c>
      <c r="I31" s="6">
        <v>8.0</v>
      </c>
      <c r="J31" s="6">
        <v>2.0</v>
      </c>
      <c r="K31" s="6">
        <v>0.0</v>
      </c>
    </row>
    <row r="32" ht="15.75" customHeight="1">
      <c r="A32" s="5" t="s">
        <v>40</v>
      </c>
      <c r="B32" s="6">
        <v>7.0</v>
      </c>
      <c r="C32" s="6">
        <v>9.0</v>
      </c>
      <c r="D32" s="6">
        <v>6.0</v>
      </c>
      <c r="E32" s="6">
        <v>3.0</v>
      </c>
      <c r="F32" s="6">
        <v>7.0</v>
      </c>
      <c r="G32" s="6">
        <v>2.0</v>
      </c>
      <c r="H32" s="6">
        <v>3.0</v>
      </c>
      <c r="I32" s="6">
        <v>8.0</v>
      </c>
      <c r="J32" s="6">
        <v>6.0</v>
      </c>
      <c r="K32" s="6">
        <v>8.0</v>
      </c>
    </row>
    <row r="3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conditionalFormatting sqref="B5:K1000">
    <cfRule type="expression" dxfId="0" priority="1">
      <formula>OR(ROW(B5)-4=$A$2,ROW(B5)-4=$B$2,ROW(B5)-4=$C$2)</formula>
    </cfRule>
  </conditionalFormatting>
  <conditionalFormatting sqref="M10:V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V22">
    <cfRule type="colorScale" priority="3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29"/>
    <col customWidth="1" min="4" max="4" width="10.0"/>
    <col customWidth="1" min="5" max="5" width="9.29"/>
    <col customWidth="1" min="6" max="7" width="12.0"/>
    <col customWidth="1" min="8" max="8" width="9.29"/>
    <col customWidth="1" min="9" max="9" width="12.0"/>
    <col customWidth="1" min="10" max="10" width="9.29"/>
    <col customWidth="1" min="11" max="15" width="8.71"/>
    <col customWidth="1" min="16" max="16" width="13.14"/>
    <col customWidth="1" min="17" max="17" width="9.57"/>
    <col customWidth="1" min="18" max="18" width="11.0"/>
    <col customWidth="1" min="19" max="19" width="9.43"/>
    <col customWidth="1" min="20" max="20" width="11.0"/>
    <col customWidth="1" min="21" max="26" width="8.71"/>
  </cols>
  <sheetData>
    <row r="1">
      <c r="A1" s="1" t="s">
        <v>41</v>
      </c>
      <c r="K1" s="4" t="s">
        <v>7</v>
      </c>
      <c r="L1" s="1" t="s">
        <v>42</v>
      </c>
      <c r="O1" s="4" t="s">
        <v>7</v>
      </c>
      <c r="P1" s="1" t="s">
        <v>43</v>
      </c>
    </row>
    <row r="2">
      <c r="A2" s="25">
        <f>Embedding!M15</f>
        <v>8</v>
      </c>
      <c r="B2" s="26">
        <f>Embedding!N15</f>
        <v>1</v>
      </c>
      <c r="C2" s="26">
        <f>Embedding!O15</f>
        <v>3</v>
      </c>
      <c r="D2" s="26">
        <f>Embedding!P15</f>
        <v>3</v>
      </c>
      <c r="E2" s="26">
        <f>Embedding!Q15</f>
        <v>1</v>
      </c>
      <c r="F2" s="26">
        <f>Embedding!R15</f>
        <v>2</v>
      </c>
      <c r="G2" s="26">
        <f>Embedding!S15</f>
        <v>1</v>
      </c>
      <c r="H2" s="26">
        <f>Embedding!T15</f>
        <v>1</v>
      </c>
      <c r="I2" s="26">
        <f>Embedding!U15</f>
        <v>2</v>
      </c>
      <c r="J2" s="27">
        <f>Embedding!V15</f>
        <v>2</v>
      </c>
      <c r="L2" s="7">
        <f t="array" ref="L2:N11">TRANSPOSE('Scaled DP attention'!A2:J4)</f>
        <v>8</v>
      </c>
      <c r="M2" s="8">
        <v>1.8414709848078965</v>
      </c>
      <c r="N2" s="9">
        <v>3.909297426825682</v>
      </c>
      <c r="O2" s="5"/>
      <c r="P2" s="7">
        <f t="array" ref="P2">SUMPRODUCT(TRANSPOSE($A2:$J2),L$2:L$11)</f>
        <v>98</v>
      </c>
      <c r="Q2" s="8">
        <f t="array" ref="Q2">SUMPRODUCT(TRANSPOSE($A2:$J2),M$2:M$11)</f>
        <v>49.77265159</v>
      </c>
      <c r="R2" s="9">
        <f t="array" ref="R2">SUMPRODUCT(TRANSPOSE($A2:$J2),N$2:N$11)</f>
        <v>80.89397355</v>
      </c>
    </row>
    <row r="3">
      <c r="A3" s="28">
        <f>Embedding!M16</f>
        <v>1.841470985</v>
      </c>
      <c r="B3" s="2">
        <f>Embedding!N16</f>
        <v>3.589918049</v>
      </c>
      <c r="C3" s="2">
        <f>Embedding!O16</f>
        <v>1.387674234</v>
      </c>
      <c r="D3" s="2">
        <f>Embedding!P16</f>
        <v>3.248555475</v>
      </c>
      <c r="E3" s="2">
        <f>Embedding!Q16</f>
        <v>1.15782664</v>
      </c>
      <c r="F3" s="2">
        <f>Embedding!R16</f>
        <v>1.099833417</v>
      </c>
      <c r="G3" s="2">
        <f>Embedding!S16</f>
        <v>1.063053878</v>
      </c>
      <c r="H3" s="2">
        <f>Embedding!T16</f>
        <v>1.039800202</v>
      </c>
      <c r="I3" s="2">
        <f>Embedding!U16</f>
        <v>5.025116223</v>
      </c>
      <c r="J3" s="29">
        <f>Embedding!V16</f>
        <v>1.015848268</v>
      </c>
      <c r="L3" s="10">
        <v>1.0</v>
      </c>
      <c r="M3" s="6">
        <v>3.589918048520979</v>
      </c>
      <c r="N3" s="11">
        <v>1.952674140293956</v>
      </c>
      <c r="O3" s="5"/>
      <c r="P3" s="10">
        <f t="array" ref="P3">SUMPRODUCT(TRANSPOSE($A3:$J3),L$2:L$11)</f>
        <v>49.77265159</v>
      </c>
      <c r="Q3" s="6">
        <f t="array" ref="Q3">SUMPRODUCT(TRANSPOSE($A3:$J3),M$2:M$11)</f>
        <v>59.80248428</v>
      </c>
      <c r="R3" s="11">
        <f t="array" ref="R3">SUMPRODUCT(TRANSPOSE($A3:$J3),N$2:N$11)</f>
        <v>51.04554387</v>
      </c>
    </row>
    <row r="4">
      <c r="A4" s="30">
        <f>Embedding!M17</f>
        <v>3.909297427</v>
      </c>
      <c r="B4" s="31">
        <f>Embedding!N17</f>
        <v>1.95267414</v>
      </c>
      <c r="C4" s="31">
        <f>Embedding!O17</f>
        <v>1.714713463</v>
      </c>
      <c r="D4" s="31">
        <f>Embedding!P17</f>
        <v>4.481510447</v>
      </c>
      <c r="E4" s="31">
        <f>Embedding!Q17</f>
        <v>1.311697146</v>
      </c>
      <c r="F4" s="31">
        <f>Embedding!R17</f>
        <v>1.198669331</v>
      </c>
      <c r="G4" s="31">
        <f>Embedding!S17</f>
        <v>6.125856817</v>
      </c>
      <c r="H4" s="31">
        <f>Embedding!T17</f>
        <v>1.079537333</v>
      </c>
      <c r="I4" s="31">
        <f>Embedding!U17</f>
        <v>0.05021659939</v>
      </c>
      <c r="J4" s="32">
        <f>Embedding!V17</f>
        <v>9.031692556</v>
      </c>
      <c r="L4" s="10">
        <v>3.0</v>
      </c>
      <c r="M4" s="6">
        <v>1.3876742343737711</v>
      </c>
      <c r="N4" s="11">
        <v>1.7147134629637897</v>
      </c>
      <c r="O4" s="5"/>
      <c r="P4" s="12">
        <f t="array" ref="P4">SUMPRODUCT(TRANSPOSE($A4:$J4),L$2:L$11)</f>
        <v>80.89397355</v>
      </c>
      <c r="Q4" s="13">
        <f t="array" ref="Q4">SUMPRODUCT(TRANSPOSE($A4:$J4),M$2:M$11)</f>
        <v>51.04554387</v>
      </c>
      <c r="R4" s="14">
        <f t="array" ref="R4">SUMPRODUCT(TRANSPOSE($A4:$J4),N$2:N$11)</f>
        <v>165.5425931</v>
      </c>
    </row>
    <row r="5">
      <c r="L5" s="10">
        <v>3.0</v>
      </c>
      <c r="M5" s="6">
        <v>3.248555475322159</v>
      </c>
      <c r="N5" s="11">
        <v>4.481510446908582</v>
      </c>
      <c r="O5" s="5"/>
    </row>
    <row r="6">
      <c r="A6" s="1"/>
      <c r="L6" s="10">
        <v>1.0</v>
      </c>
      <c r="M6" s="6">
        <v>1.157826640130306</v>
      </c>
      <c r="N6" s="11">
        <v>1.311697145846511</v>
      </c>
      <c r="Q6" s="4" t="s">
        <v>44</v>
      </c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L7" s="10">
        <v>2.0</v>
      </c>
      <c r="M7" s="6">
        <v>1.0998334166468282</v>
      </c>
      <c r="N7" s="11">
        <v>1.1986693307950613</v>
      </c>
      <c r="O7" s="5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L8" s="10">
        <v>1.0</v>
      </c>
      <c r="M8" s="6">
        <v>1.0630538780067043</v>
      </c>
      <c r="N8" s="11">
        <v>6.125856817270753</v>
      </c>
      <c r="O8" s="5"/>
      <c r="P8" s="1" t="s">
        <v>45</v>
      </c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L9" s="10">
        <v>1.0</v>
      </c>
      <c r="M9" s="6">
        <v>1.0398002019329102</v>
      </c>
      <c r="N9" s="11">
        <v>1.0795373331274107</v>
      </c>
      <c r="O9" s="5"/>
      <c r="P9" s="7">
        <f>P2/Embedding!$S$2</f>
        <v>30.99032107</v>
      </c>
      <c r="Q9" s="8">
        <f>Q2/Embedding!$S$2</f>
        <v>15.73949442</v>
      </c>
      <c r="R9" s="9">
        <f>R2/Embedding!$S$2</f>
        <v>25.58092054</v>
      </c>
    </row>
    <row r="10">
      <c r="L10" s="10">
        <v>2.0</v>
      </c>
      <c r="M10" s="6">
        <v>5.025116222909774</v>
      </c>
      <c r="N10" s="11">
        <v>0.050216599387465206</v>
      </c>
      <c r="O10" s="5"/>
      <c r="P10" s="10">
        <f>P3/Embedding!$S$2</f>
        <v>15.73949442</v>
      </c>
      <c r="Q10" s="6">
        <f>Q3/Embedding!$S$2</f>
        <v>18.91120601</v>
      </c>
      <c r="R10" s="11">
        <f>R3/Embedding!$S$2</f>
        <v>16.1420183</v>
      </c>
    </row>
    <row r="11">
      <c r="L11" s="12">
        <v>2.0</v>
      </c>
      <c r="M11" s="13">
        <v>1.0158482684209935</v>
      </c>
      <c r="N11" s="14">
        <v>9.031692556020275</v>
      </c>
      <c r="O11" s="5"/>
      <c r="P11" s="12">
        <f>P4/Embedding!$S$2</f>
        <v>25.58092054</v>
      </c>
      <c r="Q11" s="13">
        <f>Q4/Embedding!$S$2</f>
        <v>16.1420183</v>
      </c>
      <c r="R11" s="14">
        <f>R4/Embedding!$S$2</f>
        <v>52.3491644</v>
      </c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Q12" s="4" t="s">
        <v>44</v>
      </c>
    </row>
    <row r="13">
      <c r="A13" s="1" t="s">
        <v>46</v>
      </c>
      <c r="L13" s="1" t="s">
        <v>47</v>
      </c>
      <c r="O13" s="4"/>
      <c r="P13" s="1" t="s">
        <v>48</v>
      </c>
      <c r="S13" s="4"/>
      <c r="T13" s="1" t="s">
        <v>49</v>
      </c>
    </row>
    <row r="14">
      <c r="A14" s="7">
        <f t="array" ref="A14">SUMPRODUCT(TRANSPOSE($L14:$N14),A$2:A$4)</f>
        <v>7.981776955</v>
      </c>
      <c r="B14" s="8">
        <f t="array" ref="B14">SUMPRODUCT(TRANSPOSE($L14:$N14),B$2:B$4)</f>
        <v>1.004244196</v>
      </c>
      <c r="C14" s="8">
        <f t="array" ref="C14">SUMPRODUCT(TRANSPOSE($L14:$N14),C$2:C$4)</f>
        <v>2.99427445</v>
      </c>
      <c r="D14" s="8">
        <f t="array" ref="D14">SUMPRODUCT(TRANSPOSE($L14:$N14),D$2:D$4)</f>
        <v>3.006599285</v>
      </c>
      <c r="E14" s="8">
        <f t="array" ref="E14">SUMPRODUCT(TRANSPOSE($L14:$N14),E$2:E$4)</f>
        <v>1.001388458</v>
      </c>
      <c r="F14" s="8">
        <f t="array" ref="F14">SUMPRODUCT(TRANSPOSE($L14:$N14),F$2:F$4)</f>
        <v>1.996430347</v>
      </c>
      <c r="G14" s="8">
        <f t="array" ref="G14">SUMPRODUCT(TRANSPOSE($L14:$N14),G$2:G$4)</f>
        <v>1.022832581</v>
      </c>
      <c r="H14" s="8">
        <f t="array" ref="H14">SUMPRODUCT(TRANSPOSE($L14:$N14),H$2:H$4)</f>
        <v>1.0003543</v>
      </c>
      <c r="I14" s="8">
        <f t="array" ref="I14">SUMPRODUCT(TRANSPOSE($L14:$N14),I$2:I$4)</f>
        <v>1.991315621</v>
      </c>
      <c r="J14" s="9">
        <f t="array" ref="J14">SUMPRODUCT(TRANSPOSE($L14:$N14),J$2:J$4)</f>
        <v>2.031321669</v>
      </c>
      <c r="L14" s="33">
        <f t="shared" ref="L14:N14" si="1">P14/$T14</f>
        <v>0.9955453728</v>
      </c>
      <c r="M14" s="33">
        <f t="shared" si="1"/>
        <v>0.0000002369797301</v>
      </c>
      <c r="N14" s="33">
        <f t="shared" si="1"/>
        <v>0.0044543902</v>
      </c>
      <c r="O14" s="5"/>
      <c r="P14" s="34">
        <f t="shared" ref="P14:R14" si="2">EXP(P9)</f>
        <v>28769044165947</v>
      </c>
      <c r="Q14" s="35">
        <f t="shared" si="2"/>
        <v>6848186.439</v>
      </c>
      <c r="R14" s="36">
        <f t="shared" si="2"/>
        <v>128721956728</v>
      </c>
      <c r="S14" s="4" t="s">
        <v>7</v>
      </c>
      <c r="T14" s="37">
        <f t="shared" ref="T14:T16" si="5">SUM(P14:R14)</f>
        <v>28897772970861</v>
      </c>
    </row>
    <row r="15">
      <c r="A15" s="10">
        <f t="array" ref="A15">SUMPRODUCT(TRANSPOSE($L15:$N15),A$2:A$4)</f>
        <v>2.192640416</v>
      </c>
      <c r="B15" s="6">
        <f t="array" ref="B15">SUMPRODUCT(TRANSPOSE($L15:$N15),B$2:B$4)</f>
        <v>3.398656373</v>
      </c>
      <c r="C15" s="6">
        <f t="array" ref="C15">SUMPRODUCT(TRANSPOSE($L15:$N15),C$2:C$4)</f>
        <v>1.467444006</v>
      </c>
      <c r="D15" s="6">
        <f t="array" ref="D15">SUMPRODUCT(TRANSPOSE($L15:$N15),D$2:D$4)</f>
        <v>3.309117793</v>
      </c>
      <c r="E15" s="6">
        <f t="array" ref="E15">SUMPRODUCT(TRANSPOSE($L15:$N15),E$2:E$4)</f>
        <v>1.16057116</v>
      </c>
      <c r="F15" s="6">
        <f t="array" ref="F15">SUMPRODUCT(TRANSPOSE($L15:$N15),F$2:F$4)</f>
        <v>1.139614411</v>
      </c>
      <c r="G15" s="6">
        <f t="array" ref="G15">SUMPRODUCT(TRANSPOSE($L15:$N15),G$2:G$4)</f>
        <v>1.348086003</v>
      </c>
      <c r="H15" s="6">
        <f t="array" ref="H15">SUMPRODUCT(TRANSPOSE($L15:$N15),H$2:H$4)</f>
        <v>1.040545364</v>
      </c>
      <c r="I15" s="6">
        <f t="array" ref="I15">SUMPRODUCT(TRANSPOSE($L15:$N15),I$2:I$4)</f>
        <v>4.627849137</v>
      </c>
      <c r="J15" s="11">
        <f t="array" ref="J15">SUMPRODUCT(TRANSPOSE($L15:$N15),J$2:J$4)</f>
        <v>1.508281964</v>
      </c>
      <c r="K15" s="4" t="s">
        <v>50</v>
      </c>
      <c r="L15" s="33">
        <f t="shared" ref="L15:N15" si="3">P15/$T15</f>
        <v>0.03795950589</v>
      </c>
      <c r="M15" s="33">
        <f t="shared" si="3"/>
        <v>0.9052684604</v>
      </c>
      <c r="N15" s="33">
        <f t="shared" si="3"/>
        <v>0.05677203367</v>
      </c>
      <c r="O15" s="4" t="s">
        <v>50</v>
      </c>
      <c r="P15" s="38">
        <f t="shared" ref="P15:R15" si="4">EXP(P10)</f>
        <v>6848186.439</v>
      </c>
      <c r="Q15" s="39">
        <f t="shared" si="4"/>
        <v>163317383.8</v>
      </c>
      <c r="R15" s="40">
        <f t="shared" si="4"/>
        <v>10242110.95</v>
      </c>
      <c r="S15" s="4" t="s">
        <v>7</v>
      </c>
      <c r="T15" s="41">
        <f t="shared" si="5"/>
        <v>180407681.2</v>
      </c>
    </row>
    <row r="16">
      <c r="A16" s="12">
        <f t="array" ref="A16">SUMPRODUCT(TRANSPOSE($L16:$N16),A$2:A$4)</f>
        <v>3.909297427</v>
      </c>
      <c r="B16" s="13">
        <f t="array" ref="B16">SUMPRODUCT(TRANSPOSE($L16:$N16),B$2:B$4)</f>
        <v>1.95267414</v>
      </c>
      <c r="C16" s="13">
        <f t="array" ref="C16">SUMPRODUCT(TRANSPOSE($L16:$N16),C$2:C$4)</f>
        <v>1.714713463</v>
      </c>
      <c r="D16" s="13">
        <f t="array" ref="D16">SUMPRODUCT(TRANSPOSE($L16:$N16),D$2:D$4)</f>
        <v>4.481510447</v>
      </c>
      <c r="E16" s="13">
        <f t="array" ref="E16">SUMPRODUCT(TRANSPOSE($L16:$N16),E$2:E$4)</f>
        <v>1.311697146</v>
      </c>
      <c r="F16" s="13">
        <f t="array" ref="F16">SUMPRODUCT(TRANSPOSE($L16:$N16),F$2:F$4)</f>
        <v>1.198669331</v>
      </c>
      <c r="G16" s="13">
        <f t="array" ref="G16">SUMPRODUCT(TRANSPOSE($L16:$N16),G$2:G$4)</f>
        <v>6.125856817</v>
      </c>
      <c r="H16" s="13">
        <f t="array" ref="H16">SUMPRODUCT(TRANSPOSE($L16:$N16),H$2:H$4)</f>
        <v>1.079537333</v>
      </c>
      <c r="I16" s="13">
        <f t="array" ref="I16">SUMPRODUCT(TRANSPOSE($L16:$N16),I$2:I$4)</f>
        <v>0.05021659939</v>
      </c>
      <c r="J16" s="14">
        <f t="array" ref="J16">SUMPRODUCT(TRANSPOSE($L16:$N16),J$2:J$4)</f>
        <v>9.031692556</v>
      </c>
      <c r="L16" s="33">
        <f t="shared" ref="L16:N16" si="6">P16/$T16</f>
        <v>0</v>
      </c>
      <c r="M16" s="33">
        <f t="shared" si="6"/>
        <v>0</v>
      </c>
      <c r="N16" s="33">
        <f t="shared" si="6"/>
        <v>1</v>
      </c>
      <c r="O16" s="5"/>
      <c r="P16" s="42">
        <f t="shared" ref="P16:R16" si="7">EXP(P11)</f>
        <v>128721956728</v>
      </c>
      <c r="Q16" s="43">
        <f t="shared" si="7"/>
        <v>10242110.95</v>
      </c>
      <c r="R16" s="44">
        <f t="shared" si="7"/>
        <v>5.43192E+22</v>
      </c>
      <c r="S16" s="4" t="s">
        <v>7</v>
      </c>
      <c r="T16" s="45">
        <f t="shared" si="5"/>
        <v>5.43192E+22</v>
      </c>
    </row>
    <row r="18">
      <c r="F18" s="4" t="s">
        <v>44</v>
      </c>
    </row>
    <row r="19">
      <c r="A19" s="1" t="s">
        <v>51</v>
      </c>
      <c r="K19" s="4" t="s">
        <v>7</v>
      </c>
      <c r="L19" s="1" t="s">
        <v>52</v>
      </c>
      <c r="M19" s="1"/>
      <c r="N19" s="46" t="s">
        <v>53</v>
      </c>
      <c r="P19" s="1" t="s">
        <v>54</v>
      </c>
      <c r="R19" s="1" t="s">
        <v>55</v>
      </c>
    </row>
    <row r="20">
      <c r="A20" s="7">
        <f t="shared" ref="A20:J20" si="8">A2+A14</f>
        <v>15.98177696</v>
      </c>
      <c r="B20" s="8">
        <f t="shared" si="8"/>
        <v>2.004244196</v>
      </c>
      <c r="C20" s="8">
        <f t="shared" si="8"/>
        <v>5.99427445</v>
      </c>
      <c r="D20" s="8">
        <f t="shared" si="8"/>
        <v>6.006599285</v>
      </c>
      <c r="E20" s="8">
        <f t="shared" si="8"/>
        <v>2.001388458</v>
      </c>
      <c r="F20" s="8">
        <f t="shared" si="8"/>
        <v>3.996430347</v>
      </c>
      <c r="G20" s="8">
        <f t="shared" si="8"/>
        <v>2.022832581</v>
      </c>
      <c r="H20" s="8">
        <f t="shared" si="8"/>
        <v>2.0003543</v>
      </c>
      <c r="I20" s="8">
        <f t="shared" si="8"/>
        <v>3.991315621</v>
      </c>
      <c r="J20" s="9">
        <f t="shared" si="8"/>
        <v>4.031321669</v>
      </c>
      <c r="L20" s="47">
        <f t="shared" ref="L20:L22" si="10">AVERAGE(A20:J20)</f>
        <v>4.803053786</v>
      </c>
      <c r="N20" s="47">
        <f t="shared" ref="N20:N22" si="11">_xlfn.STDEV.P(A20:J20)</f>
        <v>4.012529488</v>
      </c>
      <c r="P20" s="48">
        <v>1.0</v>
      </c>
      <c r="R20" s="48">
        <v>1.0</v>
      </c>
    </row>
    <row r="21" ht="15.75" customHeight="1">
      <c r="A21" s="10">
        <f t="shared" ref="A21:J21" si="9">A3+A15</f>
        <v>4.0341114</v>
      </c>
      <c r="B21" s="6">
        <f t="shared" si="9"/>
        <v>6.988574421</v>
      </c>
      <c r="C21" s="6">
        <f t="shared" si="9"/>
        <v>2.85511824</v>
      </c>
      <c r="D21" s="6">
        <f t="shared" si="9"/>
        <v>6.557673269</v>
      </c>
      <c r="E21" s="6">
        <f t="shared" si="9"/>
        <v>2.318397801</v>
      </c>
      <c r="F21" s="6">
        <f t="shared" si="9"/>
        <v>2.239447828</v>
      </c>
      <c r="G21" s="6">
        <f t="shared" si="9"/>
        <v>2.411139881</v>
      </c>
      <c r="H21" s="6">
        <f t="shared" si="9"/>
        <v>2.080345566</v>
      </c>
      <c r="I21" s="6">
        <f t="shared" si="9"/>
        <v>9.65296536</v>
      </c>
      <c r="J21" s="11">
        <f t="shared" si="9"/>
        <v>2.524130232</v>
      </c>
      <c r="L21" s="49">
        <f t="shared" si="10"/>
        <v>4.1661904</v>
      </c>
      <c r="N21" s="49">
        <f t="shared" si="11"/>
        <v>2.505595407</v>
      </c>
      <c r="P21" s="50">
        <v>1.0</v>
      </c>
      <c r="R21" s="50">
        <v>1.0</v>
      </c>
    </row>
    <row r="22" ht="15.75" customHeight="1">
      <c r="A22" s="12">
        <f t="shared" ref="A22:J22" si="12">A4+A16</f>
        <v>7.818594854</v>
      </c>
      <c r="B22" s="13">
        <f t="shared" si="12"/>
        <v>3.905348281</v>
      </c>
      <c r="C22" s="13">
        <f t="shared" si="12"/>
        <v>3.429426926</v>
      </c>
      <c r="D22" s="13">
        <f t="shared" si="12"/>
        <v>8.963020894</v>
      </c>
      <c r="E22" s="13">
        <f t="shared" si="12"/>
        <v>2.623394292</v>
      </c>
      <c r="F22" s="13">
        <f t="shared" si="12"/>
        <v>2.397338662</v>
      </c>
      <c r="G22" s="13">
        <f t="shared" si="12"/>
        <v>12.25171363</v>
      </c>
      <c r="H22" s="13">
        <f t="shared" si="12"/>
        <v>2.159074666</v>
      </c>
      <c r="I22" s="13">
        <f t="shared" si="12"/>
        <v>0.1004331988</v>
      </c>
      <c r="J22" s="14">
        <f t="shared" si="12"/>
        <v>18.06338511</v>
      </c>
      <c r="L22" s="51">
        <f t="shared" si="10"/>
        <v>6.171173052</v>
      </c>
      <c r="N22" s="51">
        <f t="shared" si="11"/>
        <v>5.304117307</v>
      </c>
      <c r="P22" s="52">
        <v>1.0</v>
      </c>
      <c r="R22" s="52">
        <v>1.0</v>
      </c>
    </row>
    <row r="23" ht="15.75" customHeight="1">
      <c r="M23" s="4"/>
    </row>
    <row r="24" ht="15.75" customHeight="1">
      <c r="F24" s="4" t="s">
        <v>44</v>
      </c>
      <c r="M24" s="4"/>
    </row>
    <row r="25" ht="15.75" customHeight="1">
      <c r="F25" s="4"/>
      <c r="M25" s="4"/>
    </row>
    <row r="26" ht="15.75" customHeight="1">
      <c r="A26" s="1" t="s">
        <v>56</v>
      </c>
    </row>
    <row r="27" ht="15.75" customHeight="1">
      <c r="A27" s="53">
        <f t="shared" ref="A27:J27" si="13">(A20-$L20)/$N20*$P20+$R20</f>
        <v>3.785954148</v>
      </c>
      <c r="B27" s="54">
        <f t="shared" si="13"/>
        <v>0.3024824867</v>
      </c>
      <c r="C27" s="54">
        <f t="shared" si="13"/>
        <v>1.296875242</v>
      </c>
      <c r="D27" s="54">
        <f t="shared" si="13"/>
        <v>1.29994683</v>
      </c>
      <c r="E27" s="54">
        <f t="shared" si="13"/>
        <v>0.3017707816</v>
      </c>
      <c r="F27" s="54">
        <f t="shared" si="13"/>
        <v>0.798973829</v>
      </c>
      <c r="G27" s="54">
        <f t="shared" si="13"/>
        <v>0.3071150721</v>
      </c>
      <c r="H27" s="54">
        <f t="shared" si="13"/>
        <v>0.3015130493</v>
      </c>
      <c r="I27" s="54">
        <f t="shared" si="13"/>
        <v>0.7976991402</v>
      </c>
      <c r="J27" s="55">
        <f t="shared" si="13"/>
        <v>0.8076694216</v>
      </c>
    </row>
    <row r="28" ht="15.75" customHeight="1">
      <c r="A28" s="56">
        <f t="shared" ref="A28:J28" si="14">(A21-$L21)/$N21*$P21+$R21</f>
        <v>0.9472863819</v>
      </c>
      <c r="B28" s="57">
        <f t="shared" si="14"/>
        <v>2.126432469</v>
      </c>
      <c r="C28" s="57">
        <f t="shared" si="14"/>
        <v>0.4767422721</v>
      </c>
      <c r="D28" s="57">
        <f t="shared" si="14"/>
        <v>1.954456918</v>
      </c>
      <c r="E28" s="57">
        <f t="shared" si="14"/>
        <v>0.2625335303</v>
      </c>
      <c r="F28" s="57">
        <f t="shared" si="14"/>
        <v>0.2310240645</v>
      </c>
      <c r="G28" s="57">
        <f t="shared" si="14"/>
        <v>0.2995475191</v>
      </c>
      <c r="H28" s="57">
        <f t="shared" si="14"/>
        <v>0.1675252802</v>
      </c>
      <c r="I28" s="57">
        <f t="shared" si="14"/>
        <v>3.189808835</v>
      </c>
      <c r="J28" s="58">
        <f t="shared" si="14"/>
        <v>0.3446427292</v>
      </c>
      <c r="L28" s="4" t="s">
        <v>50</v>
      </c>
      <c r="N28" s="4" t="s">
        <v>50</v>
      </c>
    </row>
    <row r="29" ht="15.75" customHeight="1">
      <c r="A29" s="59">
        <f t="shared" ref="A29:J29" si="15">(A22-$L22)/$N22*$P22+$R22</f>
        <v>1.310593018</v>
      </c>
      <c r="B29" s="60">
        <f t="shared" si="15"/>
        <v>0.5728177489</v>
      </c>
      <c r="C29" s="60">
        <f t="shared" si="15"/>
        <v>0.4830909712</v>
      </c>
      <c r="D29" s="60">
        <f t="shared" si="15"/>
        <v>1.526354845</v>
      </c>
      <c r="E29" s="60">
        <f t="shared" si="15"/>
        <v>0.3311273951</v>
      </c>
      <c r="F29" s="60">
        <f t="shared" si="15"/>
        <v>0.2885084979</v>
      </c>
      <c r="G29" s="60">
        <f t="shared" si="15"/>
        <v>2.146381241</v>
      </c>
      <c r="H29" s="60">
        <f t="shared" si="15"/>
        <v>0.2435879236</v>
      </c>
      <c r="I29" s="60">
        <f t="shared" si="15"/>
        <v>-0.1445334825</v>
      </c>
      <c r="J29" s="61">
        <f t="shared" si="15"/>
        <v>3.242071842</v>
      </c>
    </row>
    <row r="30" ht="15.75" customHeight="1"/>
    <row r="31" ht="15.75" customHeight="1">
      <c r="A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J4">
    <cfRule type="expression" dxfId="1" priority="1">
      <formula>A2-#REF!&gt;1</formula>
    </cfRule>
  </conditionalFormatting>
  <conditionalFormatting sqref="A7:J9 A12:J12">
    <cfRule type="colorScale" priority="2">
      <colorScale>
        <cfvo type="min"/>
        <cfvo type="max"/>
        <color rgb="FFFCFCFF"/>
        <color rgb="FFF8696B"/>
      </colorScale>
    </cfRule>
  </conditionalFormatting>
  <conditionalFormatting sqref="L14:N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0"/>
    <col customWidth="1" min="13" max="15" width="8.71"/>
    <col customWidth="1" min="16" max="16" width="12.0"/>
    <col customWidth="1" min="17" max="32" width="8.71"/>
  </cols>
  <sheetData>
    <row r="1">
      <c r="L1" s="1" t="s">
        <v>57</v>
      </c>
      <c r="W1" s="1" t="s">
        <v>58</v>
      </c>
    </row>
    <row r="2">
      <c r="L2" s="62">
        <v>0.8099622712868162</v>
      </c>
      <c r="M2" s="62">
        <v>0.7607999544650497</v>
      </c>
      <c r="N2" s="62">
        <v>0.12781574796109485</v>
      </c>
      <c r="O2" s="62">
        <v>0.39590157194769526</v>
      </c>
      <c r="P2" s="62">
        <v>0.092505096609077</v>
      </c>
      <c r="Q2" s="62">
        <v>0.5892433061153959</v>
      </c>
      <c r="R2" s="62">
        <v>0.13476139700718526</v>
      </c>
      <c r="S2" s="62">
        <v>0.2761864686607842</v>
      </c>
      <c r="T2" s="62">
        <v>0.14094224607415362</v>
      </c>
      <c r="U2" s="62">
        <v>0.04469948999942197</v>
      </c>
      <c r="W2" s="62">
        <v>0.08636234795608104</v>
      </c>
      <c r="X2" s="62">
        <v>0.07499752049464004</v>
      </c>
      <c r="Y2" s="62">
        <v>0.09271490804961721</v>
      </c>
      <c r="Z2" s="62">
        <v>0.05857771623570836</v>
      </c>
      <c r="AA2" s="62">
        <v>0.042688552028896806</v>
      </c>
      <c r="AB2" s="62">
        <v>0.019169660898863315</v>
      </c>
      <c r="AC2" s="62">
        <v>0.035628092179714896</v>
      </c>
      <c r="AD2" s="62">
        <v>0.07425440640118171</v>
      </c>
      <c r="AE2" s="62">
        <v>0.0029036951325979166</v>
      </c>
      <c r="AF2" s="62">
        <v>0.01985716945044467</v>
      </c>
    </row>
    <row r="3">
      <c r="L3" s="62">
        <v>0.8132706389613622</v>
      </c>
      <c r="M3" s="62">
        <v>0.0941770400251083</v>
      </c>
      <c r="N3" s="62">
        <v>0.36611740947539095</v>
      </c>
      <c r="O3" s="62">
        <v>0.879839840231952</v>
      </c>
      <c r="P3" s="62">
        <v>0.366182999653358</v>
      </c>
      <c r="Q3" s="62">
        <v>0.7378609841227128</v>
      </c>
      <c r="R3" s="62">
        <v>0.9296286742775024</v>
      </c>
      <c r="S3" s="62">
        <v>0.6204112148944108</v>
      </c>
      <c r="T3" s="62">
        <v>0.5997242012920987</v>
      </c>
      <c r="U3" s="62">
        <v>0.5310396218149158</v>
      </c>
      <c r="W3" s="62">
        <v>0.028011018398022603</v>
      </c>
      <c r="X3" s="62">
        <v>0.050055748268436354</v>
      </c>
      <c r="Y3" s="62">
        <v>0.023683007546514024</v>
      </c>
      <c r="Z3" s="62">
        <v>0.017745739401050398</v>
      </c>
      <c r="AA3" s="62">
        <v>0.06464944770347539</v>
      </c>
      <c r="AB3" s="62">
        <v>0.015716930858919544</v>
      </c>
      <c r="AC3" s="62">
        <v>0.07170784965481705</v>
      </c>
      <c r="AD3" s="62">
        <v>0.09540286984592541</v>
      </c>
      <c r="AE3" s="62">
        <v>0.01842023226787872</v>
      </c>
      <c r="AF3" s="62">
        <v>0.04245220922210757</v>
      </c>
    </row>
    <row r="4">
      <c r="L4" s="62">
        <v>0.5839605363372495</v>
      </c>
      <c r="M4" s="62">
        <v>0.30073993736641613</v>
      </c>
      <c r="N4" s="62">
        <v>0.2530472581386398</v>
      </c>
      <c r="O4" s="62">
        <v>0.17410663631382794</v>
      </c>
      <c r="P4" s="62">
        <v>0.7814973175593316</v>
      </c>
      <c r="Q4" s="62">
        <v>0.9767996152190561</v>
      </c>
      <c r="R4" s="62">
        <v>0.10743744744162398</v>
      </c>
      <c r="S4" s="62">
        <v>0.5000787794758244</v>
      </c>
      <c r="T4" s="62">
        <v>0.5634876349648275</v>
      </c>
      <c r="U4" s="62">
        <v>0.5276357341739135</v>
      </c>
      <c r="W4" s="62">
        <v>0.025149226322070683</v>
      </c>
      <c r="X4" s="62">
        <v>0.03541426091564796</v>
      </c>
      <c r="Y4" s="62">
        <v>0.032572388791528</v>
      </c>
      <c r="Z4" s="62">
        <v>0.0662110764625778</v>
      </c>
      <c r="AA4" s="62">
        <v>0.05331114825482619</v>
      </c>
      <c r="AB4" s="62">
        <v>0.031099141851894906</v>
      </c>
      <c r="AC4" s="62">
        <v>0.07722506692985547</v>
      </c>
      <c r="AD4" s="62">
        <v>0.012196988436689971</v>
      </c>
      <c r="AE4" s="62">
        <v>0.05157216133575719</v>
      </c>
      <c r="AF4" s="62">
        <v>0.09475853496733758</v>
      </c>
    </row>
    <row r="5">
      <c r="L5" s="62">
        <v>0.5878693041281167</v>
      </c>
      <c r="M5" s="62">
        <v>0.24764692050594306</v>
      </c>
      <c r="N5" s="62">
        <v>0.963706847548693</v>
      </c>
      <c r="O5" s="62">
        <v>0.8293413743366644</v>
      </c>
      <c r="P5" s="62">
        <v>0.6054530068557724</v>
      </c>
      <c r="Q5" s="62">
        <v>0.49885741314323706</v>
      </c>
      <c r="R5" s="62">
        <v>0.1810808623496294</v>
      </c>
      <c r="S5" s="62">
        <v>0.19624853464316572</v>
      </c>
      <c r="T5" s="62">
        <v>0.36389846922319014</v>
      </c>
      <c r="U5" s="62">
        <v>0.13069929254345558</v>
      </c>
      <c r="W5" s="62">
        <v>0.002768598698000968</v>
      </c>
      <c r="X5" s="62">
        <v>0.023466576598176126</v>
      </c>
      <c r="Y5" s="62">
        <v>0.05989958602255032</v>
      </c>
      <c r="Z5" s="62">
        <v>0.0992207475068521</v>
      </c>
      <c r="AA5" s="62">
        <v>0.04238573650271149</v>
      </c>
      <c r="AB5" s="62">
        <v>0.09467974638644192</v>
      </c>
      <c r="AC5" s="62">
        <v>0.01778489373627292</v>
      </c>
      <c r="AD5" s="62">
        <v>0.06890517772669902</v>
      </c>
      <c r="AE5" s="62">
        <v>0.06265529972625619</v>
      </c>
      <c r="AF5" s="62">
        <v>0.05462353073453918</v>
      </c>
    </row>
    <row r="6">
      <c r="L6" s="62">
        <v>0.6340119327712661</v>
      </c>
      <c r="M6" s="62">
        <v>0.5679490831749099</v>
      </c>
      <c r="N6" s="62">
        <v>0.8823801465431784</v>
      </c>
      <c r="O6" s="62">
        <v>0.511924249326106</v>
      </c>
      <c r="P6" s="62">
        <v>0.9393536911119811</v>
      </c>
      <c r="Q6" s="62">
        <v>0.7411358498281131</v>
      </c>
      <c r="R6" s="62">
        <v>0.001480385692307129</v>
      </c>
      <c r="S6" s="62">
        <v>0.27552800626621643</v>
      </c>
      <c r="T6" s="62">
        <v>0.9816270246155618</v>
      </c>
      <c r="U6" s="62">
        <v>0.02385518226472505</v>
      </c>
      <c r="W6" s="62">
        <v>0.030392799001312108</v>
      </c>
      <c r="X6" s="62">
        <v>0.044237735919317324</v>
      </c>
      <c r="Y6" s="62">
        <v>0.05204488724139857</v>
      </c>
      <c r="Z6" s="62">
        <v>0.014454570268198496</v>
      </c>
      <c r="AA6" s="62">
        <v>0.026121040403810712</v>
      </c>
      <c r="AB6" s="62">
        <v>0.07838624686865478</v>
      </c>
      <c r="AC6" s="62">
        <v>0.00862132287267121</v>
      </c>
      <c r="AD6" s="62">
        <v>0.02053623117031691</v>
      </c>
      <c r="AE6" s="62">
        <v>0.025740014760857854</v>
      </c>
      <c r="AF6" s="62">
        <v>0.04254896403246418</v>
      </c>
    </row>
    <row r="7">
      <c r="L7" s="62">
        <v>0.20041482760651297</v>
      </c>
      <c r="M7" s="62">
        <v>0.28592905438833216</v>
      </c>
      <c r="N7" s="62">
        <v>0.43826011508972984</v>
      </c>
      <c r="O7" s="62">
        <v>0.5967444949469338</v>
      </c>
      <c r="P7" s="62">
        <v>0.5092106387200426</v>
      </c>
      <c r="Q7" s="62">
        <v>0.9915482019417818</v>
      </c>
      <c r="R7" s="62">
        <v>0.7958844840611237</v>
      </c>
      <c r="S7" s="62">
        <v>0.6530294624940125</v>
      </c>
      <c r="T7" s="62">
        <v>0.702235121800965</v>
      </c>
      <c r="U7" s="62">
        <v>0.987300375106636</v>
      </c>
      <c r="W7" s="62">
        <v>0.08703728946816677</v>
      </c>
      <c r="X7" s="62">
        <v>0.020344510513375203</v>
      </c>
      <c r="Y7" s="62">
        <v>0.024589573729128133</v>
      </c>
      <c r="Z7" s="62">
        <v>0.07827760347908237</v>
      </c>
      <c r="AA7" s="62">
        <v>0.029328832810674398</v>
      </c>
      <c r="AB7" s="62">
        <v>0.019111872017222687</v>
      </c>
      <c r="AC7" s="62">
        <v>0.03690891232263242</v>
      </c>
      <c r="AD7" s="62">
        <v>0.07838380440911992</v>
      </c>
      <c r="AE7" s="62">
        <v>0.052060777130899</v>
      </c>
      <c r="AF7" s="62">
        <v>0.07180929256638455</v>
      </c>
    </row>
    <row r="8">
      <c r="L8" s="62">
        <v>0.5677495521874019</v>
      </c>
      <c r="M8" s="62">
        <v>0.7952380139691908</v>
      </c>
      <c r="N8" s="62">
        <v>0.7888151782578228</v>
      </c>
      <c r="O8" s="62">
        <v>0.21087636941884536</v>
      </c>
      <c r="P8" s="62">
        <v>0.3393809361121196</v>
      </c>
      <c r="Q8" s="62">
        <v>0.01504416456152824</v>
      </c>
      <c r="R8" s="62">
        <v>0.1984636688394319</v>
      </c>
      <c r="S8" s="62">
        <v>0.34300882497292107</v>
      </c>
      <c r="T8" s="62">
        <v>0.7209300453851148</v>
      </c>
      <c r="U8" s="62">
        <v>0.6404612005410282</v>
      </c>
      <c r="W8" s="62">
        <v>0.05500879235995797</v>
      </c>
      <c r="X8" s="62">
        <v>0.052242087367087756</v>
      </c>
      <c r="Y8" s="62">
        <v>0.0066885527954802185</v>
      </c>
      <c r="Z8" s="62">
        <v>0.09951812526763684</v>
      </c>
      <c r="AA8" s="62">
        <v>0.0538019003654614</v>
      </c>
      <c r="AB8" s="62">
        <v>0.005091745396463199</v>
      </c>
      <c r="AC8" s="62">
        <v>0.04397757062153749</v>
      </c>
      <c r="AD8" s="62">
        <v>0.027348419931786983</v>
      </c>
      <c r="AE8" s="62">
        <v>0.007155769495676023</v>
      </c>
      <c r="AF8" s="62">
        <v>0.016070607342025988</v>
      </c>
    </row>
    <row r="9">
      <c r="L9" s="62">
        <v>0.3956027405625224</v>
      </c>
      <c r="M9" s="62">
        <v>0.23427933778694388</v>
      </c>
      <c r="N9" s="62">
        <v>0.7455682781444444</v>
      </c>
      <c r="O9" s="62">
        <v>0.7345035590391193</v>
      </c>
      <c r="P9" s="62">
        <v>0.36208978764667377</v>
      </c>
      <c r="Q9" s="62">
        <v>0.693368016855318</v>
      </c>
      <c r="R9" s="62">
        <v>0.35259331984663844</v>
      </c>
      <c r="S9" s="62">
        <v>0.2325498886531927</v>
      </c>
      <c r="T9" s="62">
        <v>0.8206972614960666</v>
      </c>
      <c r="U9" s="62">
        <v>0.7895899002473137</v>
      </c>
      <c r="W9" s="62">
        <v>0.0022767911191752255</v>
      </c>
      <c r="X9" s="62">
        <v>0.005240667051577508</v>
      </c>
      <c r="Y9" s="62">
        <v>0.027885567817099787</v>
      </c>
      <c r="Z9" s="62">
        <v>0.028859444339303143</v>
      </c>
      <c r="AA9" s="62">
        <v>0.026897056590118207</v>
      </c>
      <c r="AB9" s="62">
        <v>0.08548099329572423</v>
      </c>
      <c r="AC9" s="62">
        <v>0.03989728453275421</v>
      </c>
      <c r="AD9" s="62">
        <v>0.05132295084205043</v>
      </c>
      <c r="AE9" s="62">
        <v>0.08410148588857394</v>
      </c>
      <c r="AF9" s="62">
        <v>0.07796481876128077</v>
      </c>
    </row>
    <row r="10">
      <c r="L10" s="62">
        <v>0.521505614318267</v>
      </c>
      <c r="M10" s="62">
        <v>0.07022286574108394</v>
      </c>
      <c r="N10" s="62">
        <v>0.7882419889704846</v>
      </c>
      <c r="O10" s="62">
        <v>0.5197301855816476</v>
      </c>
      <c r="P10" s="62">
        <v>0.1554890744794506</v>
      </c>
      <c r="Q10" s="62">
        <v>0.9628218390933401</v>
      </c>
      <c r="R10" s="62">
        <v>0.8601906943993953</v>
      </c>
      <c r="S10" s="62">
        <v>0.9916574176779176</v>
      </c>
      <c r="T10" s="62">
        <v>0.2483336958073672</v>
      </c>
      <c r="U10" s="62">
        <v>0.1630214701087218</v>
      </c>
      <c r="W10" s="62">
        <v>0.005064799937789877</v>
      </c>
      <c r="X10" s="62">
        <v>0.04134690495005504</v>
      </c>
      <c r="Y10" s="62">
        <v>0.005546271732153052</v>
      </c>
      <c r="Z10" s="62">
        <v>0.042241653874569886</v>
      </c>
      <c r="AA10" s="62">
        <v>0.0567007436972601</v>
      </c>
      <c r="AB10" s="62">
        <v>0.024039731265410414</v>
      </c>
      <c r="AC10" s="62">
        <v>0.04214876707803208</v>
      </c>
      <c r="AD10" s="62">
        <v>0.03544517945633887</v>
      </c>
      <c r="AE10" s="62">
        <v>0.012527599922314248</v>
      </c>
      <c r="AF10" s="62">
        <v>0.057040785968098584</v>
      </c>
    </row>
    <row r="11">
      <c r="L11" s="62">
        <v>0.6592665579894845</v>
      </c>
      <c r="M11" s="62">
        <v>0.5001600647300362</v>
      </c>
      <c r="N11" s="62">
        <v>0.947075879826768</v>
      </c>
      <c r="O11" s="62">
        <v>0.8351471130674455</v>
      </c>
      <c r="P11" s="62">
        <v>0.3557245510568827</v>
      </c>
      <c r="Q11" s="62">
        <v>0.13855935056801783</v>
      </c>
      <c r="R11" s="62">
        <v>0.9993839209536415</v>
      </c>
      <c r="S11" s="62">
        <v>0.6442367276233008</v>
      </c>
      <c r="T11" s="62">
        <v>0.7252605427003349</v>
      </c>
      <c r="U11" s="62">
        <v>0.9541632438812437</v>
      </c>
      <c r="W11" s="62">
        <v>0.07316549964402282</v>
      </c>
      <c r="X11" s="62">
        <v>0.07872213284178675</v>
      </c>
      <c r="Y11" s="62">
        <v>0.09866543581039411</v>
      </c>
      <c r="Z11" s="62">
        <v>0.05750747029041279</v>
      </c>
      <c r="AA11" s="62">
        <v>0.01911351792735492</v>
      </c>
      <c r="AB11" s="62">
        <v>0.0050595917331122345</v>
      </c>
      <c r="AC11" s="62">
        <v>0.09308416081812924</v>
      </c>
      <c r="AD11" s="62">
        <v>0.03812129728117612</v>
      </c>
      <c r="AE11" s="62">
        <v>0.061450561484204934</v>
      </c>
      <c r="AF11" s="62">
        <v>0.09507048789875908</v>
      </c>
    </row>
    <row r="12">
      <c r="A12" s="1" t="s">
        <v>41</v>
      </c>
      <c r="L12" s="1" t="s">
        <v>59</v>
      </c>
      <c r="W12" s="1" t="s">
        <v>60</v>
      </c>
    </row>
    <row r="13">
      <c r="A13" s="25">
        <f>Embedding!M15</f>
        <v>8</v>
      </c>
      <c r="B13" s="26">
        <f>Embedding!N15</f>
        <v>1</v>
      </c>
      <c r="C13" s="26">
        <f>Embedding!O15</f>
        <v>3</v>
      </c>
      <c r="D13" s="26">
        <f>Embedding!P15</f>
        <v>3</v>
      </c>
      <c r="E13" s="26">
        <f>Embedding!Q15</f>
        <v>1</v>
      </c>
      <c r="F13" s="26">
        <f>Embedding!R15</f>
        <v>2</v>
      </c>
      <c r="G13" s="26">
        <f>Embedding!S15</f>
        <v>1</v>
      </c>
      <c r="H13" s="26">
        <f>Embedding!T15</f>
        <v>1</v>
      </c>
      <c r="I13" s="26">
        <f>Embedding!U15</f>
        <v>2</v>
      </c>
      <c r="J13" s="27">
        <f>Embedding!V15</f>
        <v>2</v>
      </c>
      <c r="L13" s="63">
        <f t="array" ref="L13">SUMPRODUCT(TRANSPOSE($A13:$J13),L$2:L$11)</f>
        <v>15.16819656</v>
      </c>
      <c r="M13" s="63">
        <f t="array" ref="M13">SUMPRODUCT(TRANSPOSE($A13:$J13),M$2:M$11)</f>
        <v>11.13582765</v>
      </c>
      <c r="N13" s="63">
        <f t="array" ref="N13">SUMPRODUCT(TRANSPOSE($A13:$J13),N$2:N$11)</f>
        <v>11.80282528</v>
      </c>
      <c r="O13" s="63">
        <f t="array" ref="O13">SUMPRODUCT(TRANSPOSE($A13:$J13),O$2:O$11)</f>
        <v>12.41794421</v>
      </c>
      <c r="P13" s="63">
        <f t="array" ref="P13">SUMPRODUCT(TRANSPOSE($A13:$J13),P$2:P$11)</f>
        <v>8.948747689</v>
      </c>
      <c r="Q13" s="64">
        <f t="array" ref="Q13">SUMPRODUCT(TRANSPOSE($A13:$J13),Q$2:Q$11)</f>
        <v>15.51418533</v>
      </c>
      <c r="R13" s="64">
        <f t="array" ref="R13">SUMPRODUCT(TRANSPOSE($A13:$J13),R$2:R$11)</f>
        <v>8.736730353</v>
      </c>
      <c r="S13" s="64">
        <f t="array" ref="S13">SUMPRODUCT(TRANSPOSE($A13:$J13),S$2:S$11)</f>
        <v>10.34781884</v>
      </c>
      <c r="T13" s="64">
        <f t="array" ref="T13">SUMPRODUCT(TRANSPOSE($A13:$J13),T$2:T$11)</f>
        <v>10.38433353</v>
      </c>
      <c r="U13" s="64">
        <f t="array" ref="U13">SUMPRODUCT(TRANSPOSE($A13:$J13),U$2:U$11)</f>
        <v>8.526517083</v>
      </c>
      <c r="W13" s="63">
        <f t="array" ref="W13">SUMPRODUCT(TRANSPOSE($A13:$J13),W$2:W$11)</f>
        <v>1.220876838</v>
      </c>
      <c r="X13" s="63">
        <f t="array" ref="X13">SUMPRODUCT(TRANSPOSE($A13:$J13),X$2:X$11)</f>
        <v>1.209226012</v>
      </c>
      <c r="Y13" s="63">
        <f t="array" ref="Y13">SUMPRODUCT(TRANSPOSE($A13:$J13),Y$2:Y$11)</f>
        <v>1.387039767</v>
      </c>
      <c r="Z13" s="63">
        <f t="array" ref="Z13">SUMPRODUCT(TRANSPOSE($A13:$J13),Z$2:Z$11)</f>
        <v>1.481548536</v>
      </c>
      <c r="AA13" s="63">
        <f t="array" ref="AA13">SUMPRODUCT(TRANSPOSE($A13:$J13),AA$2:AA$11)</f>
        <v>1.010354704</v>
      </c>
      <c r="AB13" s="64">
        <f t="array" ref="AB13">SUMPRODUCT(TRANSPOSE($A13:$J13),AB$2:AB$11)</f>
        <v>0.8117922584</v>
      </c>
      <c r="AC13" s="64">
        <f t="array" ref="AC13">SUMPRODUCT(TRANSPOSE($A13:$J13),AC$2:AC$11)</f>
        <v>1.078542328</v>
      </c>
      <c r="AD13" s="64">
        <f t="array" ref="AD13">SUMPRODUCT(TRANSPOSE($A13:$J13),AD$2:AD$11)</f>
        <v>1.335852784</v>
      </c>
      <c r="AE13" s="64">
        <f t="array" ref="AE13">SUMPRODUCT(TRANSPOSE($A13:$J13),AE$2:AE$11)</f>
        <v>0.7534073237</v>
      </c>
      <c r="AF13" s="64">
        <f t="array" ref="AF13">SUMPRODUCT(TRANSPOSE($A13:$J13),AF$2:AF$11)</f>
        <v>1.233881285</v>
      </c>
    </row>
    <row r="14">
      <c r="A14" s="28">
        <f>Embedding!M16</f>
        <v>1.841470985</v>
      </c>
      <c r="B14" s="2">
        <f>Embedding!N16</f>
        <v>3.589918049</v>
      </c>
      <c r="C14" s="2">
        <f>Embedding!O16</f>
        <v>1.387674234</v>
      </c>
      <c r="D14" s="2">
        <f>Embedding!P16</f>
        <v>3.248555475</v>
      </c>
      <c r="E14" s="2">
        <f>Embedding!Q16</f>
        <v>1.15782664</v>
      </c>
      <c r="F14" s="2">
        <f>Embedding!R16</f>
        <v>1.099833417</v>
      </c>
      <c r="G14" s="2">
        <f>Embedding!S16</f>
        <v>1.063053878</v>
      </c>
      <c r="H14" s="2">
        <f>Embedding!T16</f>
        <v>1.039800202</v>
      </c>
      <c r="I14" s="2">
        <f>Embedding!U16</f>
        <v>5.025116223</v>
      </c>
      <c r="J14" s="29">
        <f>Embedding!V16</f>
        <v>1.015848268</v>
      </c>
      <c r="L14" s="63">
        <f t="array" ref="L14">SUMPRODUCT(TRANSPOSE($A14:$J14),L$2:L$11)</f>
        <v>12.39090612</v>
      </c>
      <c r="M14" s="63">
        <f t="array" ref="M14">SUMPRODUCT(TRANSPOSE($A14:$J14),M$2:M$11)</f>
        <v>5.882912982</v>
      </c>
      <c r="N14" s="63">
        <f t="array" ref="N14">SUMPRODUCT(TRANSPOSE($A14:$J14),N$2:N$11)</f>
        <v>13.07204724</v>
      </c>
      <c r="O14" s="63">
        <f t="array" ref="O14">SUMPRODUCT(TRANSPOSE($A14:$J14),O$2:O$11)</f>
        <v>12.52039523</v>
      </c>
      <c r="P14" s="63">
        <f t="array" ref="P14">SUMPRODUCT(TRANSPOSE($A14:$J14),P$2:P$11)</f>
        <v>8.063873482</v>
      </c>
      <c r="Q14" s="64">
        <f t="array" ref="Q14">SUMPRODUCT(TRANSPOSE($A14:$J14),Q$2:Q$11)</f>
        <v>14.37462911</v>
      </c>
      <c r="R14" s="64">
        <f t="array" ref="R14">SUMPRODUCT(TRANSPOSE($A14:$J14),R$2:R$11)</f>
        <v>11.11522856</v>
      </c>
      <c r="S14" s="64">
        <f t="array" ref="S14">SUMPRODUCT(TRANSPOSE($A14:$J14),S$2:S$11)</f>
        <v>11.34860559</v>
      </c>
      <c r="T14" s="64">
        <f t="array" ref="T14">SUMPRODUCT(TRANSPOSE($A14:$J14),T$2:T$11)</f>
        <v>9.88988801</v>
      </c>
      <c r="U14" s="64">
        <f t="array" ref="U14">SUMPRODUCT(TRANSPOSE($A14:$J14),U$2:U$11)</f>
        <v>7.549305477</v>
      </c>
      <c r="W14" s="63">
        <f t="array" ref="W14">SUMPRODUCT(TRANSPOSE($A14:$J14),W$2:W$11)</f>
        <v>0.5950209825</v>
      </c>
      <c r="X14" s="63">
        <f t="array" ref="X14">SUMPRODUCT(TRANSPOSE($A14:$J14),X$2:X$11)</f>
        <v>0.8655010724</v>
      </c>
      <c r="Y14" s="63">
        <f t="array" ref="Y14">SUMPRODUCT(TRANSPOSE($A14:$J14),Y$2:Y$11)</f>
        <v>0.7470477371</v>
      </c>
      <c r="Z14" s="63">
        <f t="array" ref="Z14">SUMPRODUCT(TRANSPOSE($A14:$J14),Z$2:Z$11)</f>
        <v>1.095095902</v>
      </c>
      <c r="AA14" s="63">
        <f t="array" ref="AA14">SUMPRODUCT(TRANSPOSE($A14:$J14),AA$2:AA$11)</f>
        <v>0.974373484</v>
      </c>
      <c r="AB14" s="64">
        <f t="array" ref="AB14">SUMPRODUCT(TRANSPOSE($A14:$J14),AB$2:AB$11)</f>
        <v>0.7744664897</v>
      </c>
      <c r="AC14" s="64">
        <f t="array" ref="AC14">SUMPRODUCT(TRANSPOSE($A14:$J14),AC$2:AC$11)</f>
        <v>0.933145072</v>
      </c>
      <c r="AD14" s="64">
        <f t="array" ref="AD14">SUMPRODUCT(TRANSPOSE($A14:$J14),AD$2:AD$11)</f>
        <v>1.12926014</v>
      </c>
      <c r="AE14" s="64">
        <f t="array" ref="AE14">SUMPRODUCT(TRANSPOSE($A14:$J14),AE$2:AE$11)</f>
        <v>0.6540722309</v>
      </c>
      <c r="AF14" s="64">
        <f t="array" ref="AF14">SUMPRODUCT(TRANSPOSE($A14:$J14),AF$2:AF$11)</f>
        <v>1.10751601</v>
      </c>
    </row>
    <row r="15">
      <c r="A15" s="30">
        <f>Embedding!M17</f>
        <v>3.909297427</v>
      </c>
      <c r="B15" s="31">
        <f>Embedding!N17</f>
        <v>1.95267414</v>
      </c>
      <c r="C15" s="31">
        <f>Embedding!O17</f>
        <v>1.714713463</v>
      </c>
      <c r="D15" s="31">
        <f>Embedding!P17</f>
        <v>4.481510447</v>
      </c>
      <c r="E15" s="31">
        <f>Embedding!Q17</f>
        <v>1.311697146</v>
      </c>
      <c r="F15" s="31">
        <f>Embedding!R17</f>
        <v>1.198669331</v>
      </c>
      <c r="G15" s="31">
        <f>Embedding!S17</f>
        <v>6.125856817</v>
      </c>
      <c r="H15" s="31">
        <f>Embedding!T17</f>
        <v>1.079537333</v>
      </c>
      <c r="I15" s="31">
        <f>Embedding!U17</f>
        <v>0.05021659939</v>
      </c>
      <c r="J15" s="32">
        <f>Embedding!V17</f>
        <v>9.031692556</v>
      </c>
      <c r="L15" s="63">
        <f t="array" ref="L15">SUMPRODUCT(TRANSPOSE($A15:$J15),L$2:L$11)</f>
        <v>19.34766764</v>
      </c>
      <c r="M15" s="63">
        <f t="array" ref="M15">SUMPRODUCT(TRANSPOSE($A15:$J15),M$2:M$11)</f>
        <v>15.51656282</v>
      </c>
      <c r="N15" s="63">
        <f t="array" ref="N15">SUMPRODUCT(TRANSPOSE($A15:$J15),N$2:N$11)</f>
        <v>21.88040673</v>
      </c>
      <c r="O15" s="63">
        <f t="array" ref="O15">SUMPRODUCT(TRANSPOSE($A15:$J15),O$2:O$11)</f>
        <v>18.32138493</v>
      </c>
      <c r="P15" s="63">
        <f t="array" ref="P15">SUMPRODUCT(TRANSPOSE($A15:$J15),P$2:P$11)</f>
        <v>12.66306807</v>
      </c>
      <c r="Q15" s="64">
        <f t="array" ref="Q15">SUMPRODUCT(TRANSPOSE($A15:$J15),Q$2:Q$11)</f>
        <v>11.95602991</v>
      </c>
      <c r="R15" s="64">
        <f t="array" ref="R15">SUMPRODUCT(TRANSPOSE($A15:$J15),R$2:R$11)</f>
        <v>14.95949045</v>
      </c>
      <c r="S15" s="64">
        <f t="array" ref="S15">SUMPRODUCT(TRANSPOSE($A15:$J15),S$2:S$11)</f>
        <v>13.3929283</v>
      </c>
      <c r="T15" s="64">
        <f t="array" ref="T15">SUMPRODUCT(TRANSPOSE($A15:$J15),T$2:T$11)</f>
        <v>18.31351908</v>
      </c>
      <c r="U15" s="64">
        <f t="array" ref="U15">SUMPRODUCT(TRANSPOSE($A15:$J15),U$2:U$11)</f>
        <v>17.31856357</v>
      </c>
      <c r="W15" s="63">
        <f t="array" ref="W15">SUMPRODUCT(TRANSPOSE($A15:$J15),W$2:W$11)</f>
        <v>1.592535296</v>
      </c>
      <c r="X15" s="63">
        <f t="array" ref="X15">SUMPRODUCT(TRANSPOSE($A15:$J15),X$2:X$11)</f>
        <v>1.677989495</v>
      </c>
      <c r="Y15" s="63">
        <f t="array" ref="Y15">SUMPRODUCT(TRANSPOSE($A15:$J15),Y$2:Y$11)</f>
        <v>1.793201205</v>
      </c>
      <c r="Z15" s="63">
        <f t="array" ref="Z15">SUMPRODUCT(TRANSPOSE($A15:$J15),Z$2:Z$11)</f>
        <v>2.096929841</v>
      </c>
      <c r="AA15" s="63">
        <f t="array" ref="AA15">SUMPRODUCT(TRANSPOSE($A15:$J15),AA$2:AA$11)</f>
        <v>1.177999333</v>
      </c>
      <c r="AB15" s="64">
        <f t="array" ref="AB15">SUMPRODUCT(TRANSPOSE($A15:$J15),AB$2:AB$11)</f>
        <v>0.8793672687</v>
      </c>
      <c r="AC15" s="64">
        <f t="array" ref="AC15">SUMPRODUCT(TRANSPOSE($A15:$J15),AC$2:AC$11)</f>
        <v>1.702270067</v>
      </c>
      <c r="AD15" s="64">
        <f t="array" ref="AD15">SUMPRODUCT(TRANSPOSE($A15:$J15),AD$2:AD$11)</f>
        <v>1.496197788</v>
      </c>
      <c r="AE15" s="64">
        <f t="array" ref="AE15">SUMPRODUCT(TRANSPOSE($A15:$J15),AE$2:AE$11)</f>
        <v>1.202966325</v>
      </c>
      <c r="AF15" s="64">
        <f t="array" ref="AF15">SUMPRODUCT(TRANSPOSE($A15:$J15),AF$2:AF$11)</f>
        <v>1.753813507</v>
      </c>
    </row>
    <row r="17">
      <c r="A17" s="65" t="s">
        <v>61</v>
      </c>
      <c r="B17" s="66"/>
      <c r="C17" s="66"/>
      <c r="D17" s="66"/>
      <c r="E17" s="67"/>
      <c r="F17" s="68" t="s">
        <v>62</v>
      </c>
      <c r="G17" s="66"/>
      <c r="H17" s="66"/>
      <c r="I17" s="66"/>
      <c r="J17" s="67"/>
      <c r="L17" s="1" t="s">
        <v>63</v>
      </c>
      <c r="Q17" s="1" t="s">
        <v>64</v>
      </c>
      <c r="W17" s="1" t="s">
        <v>65</v>
      </c>
      <c r="AD17" s="1" t="s">
        <v>66</v>
      </c>
    </row>
    <row r="18">
      <c r="L18" s="6">
        <f t="array" ref="L18">SUMPRODUCT(TRANSPOSE($L13:$P13),W$18:W$22)</f>
        <v>75.79441673</v>
      </c>
      <c r="M18" s="6">
        <f t="array" ref="M18">SUMPRODUCT(TRANSPOSE($L13:$P13),X$18:X$22)</f>
        <v>49.7990022</v>
      </c>
      <c r="N18" s="6">
        <f t="array" ref="N18">SUMPRODUCT(TRANSPOSE($L13:$P13),Y$18:Y$22)</f>
        <v>100.5877073</v>
      </c>
      <c r="Q18" s="6">
        <f t="array" ref="Q18">SUMPRODUCT(TRANSPOSE($Q13:$U13),AD$18:AD$22)</f>
        <v>54.18473444</v>
      </c>
      <c r="R18" s="6">
        <f t="array" ref="R18">SUMPRODUCT(TRANSPOSE($Q13:$U13),AE$18:AE$22)</f>
        <v>48.08859126</v>
      </c>
      <c r="S18" s="6">
        <f t="array" ref="S18">SUMPRODUCT(TRANSPOSE($Q13:$U13),AF$18:AF$22)</f>
        <v>71.44324939</v>
      </c>
      <c r="W18" s="63">
        <f t="array" ref="W18:Y22">TRANSPOSE(W13:AA15)</f>
        <v>1.220876838</v>
      </c>
      <c r="X18" s="63">
        <v>0.5950209824526662</v>
      </c>
      <c r="Y18" s="63">
        <v>1.5925352963025878</v>
      </c>
      <c r="AD18" s="64">
        <f t="array" ref="AD18:AF22">TRANSPOSE(AB13:AF15)</f>
        <v>0.8117922584</v>
      </c>
      <c r="AE18" s="64">
        <v>0.7744664896770891</v>
      </c>
      <c r="AF18" s="64">
        <v>0.8793672687030348</v>
      </c>
    </row>
    <row r="19">
      <c r="L19" s="6">
        <f t="array" ref="L19">SUMPRODUCT(TRANSPOSE($L14:$P14),W$18:W$22)</f>
        <v>67.06993678</v>
      </c>
      <c r="M19" s="6">
        <f t="array" ref="M19">SUMPRODUCT(TRANSPOSE($L14:$P14),X$18:X$22)</f>
        <v>43.79821795</v>
      </c>
      <c r="N19" s="6">
        <f t="array" ref="N19">SUMPRODUCT(TRANSPOSE($L14:$P14),Y$18:Y$22)</f>
        <v>88.79886038</v>
      </c>
      <c r="Q19" s="6">
        <f t="array" ref="Q19">SUMPRODUCT(TRANSPOSE($Q14:$U14),AD$18:AD$22)</f>
        <v>55.58358428</v>
      </c>
      <c r="R19" s="6">
        <f t="array" ref="R19">SUMPRODUCT(TRANSPOSE($Q14:$U14),AE$18:AE$22)</f>
        <v>49.14999503</v>
      </c>
      <c r="S19" s="6">
        <f t="array" ref="S19">SUMPRODUCT(TRANSPOSE($Q14:$U14),AF$18:AF$22)</f>
        <v>73.67873394</v>
      </c>
      <c r="W19" s="63">
        <v>1.2092260117154456</v>
      </c>
      <c r="X19" s="63">
        <v>0.8655010724105796</v>
      </c>
      <c r="Y19" s="63">
        <v>1.6779894949240144</v>
      </c>
      <c r="AD19" s="64">
        <v>1.0785423275554717</v>
      </c>
      <c r="AE19" s="64">
        <v>0.933145071992722</v>
      </c>
      <c r="AF19" s="64">
        <v>1.7022700666547235</v>
      </c>
    </row>
    <row r="20">
      <c r="L20" s="6">
        <f t="array" ref="L20">SUMPRODUCT(TRANSPOSE($L15:$P15),W$18:W$22)</f>
        <v>112.6713563</v>
      </c>
      <c r="M20" s="6">
        <f t="array" ref="M20">SUMPRODUCT(TRANSPOSE($L15:$P15),X$18:X$22)</f>
        <v>73.68980962</v>
      </c>
      <c r="N20" s="6">
        <f t="array" ref="N20">SUMPRODUCT(TRANSPOSE($L15:$P15),Y$18:Y$22)</f>
        <v>149.4201893</v>
      </c>
      <c r="Q20" s="6">
        <f t="array" ref="Q20">SUMPRODUCT(TRANSPOSE($Q15:$U15),AD$18:AD$22)</f>
        <v>78.8978276</v>
      </c>
      <c r="R20" s="6">
        <f t="array" ref="R20">SUMPRODUCT(TRANSPOSE($Q15:$U15),AE$18:AE$22)</f>
        <v>69.5019701</v>
      </c>
      <c r="S20" s="6">
        <f t="array" ref="S20">SUMPRODUCT(TRANSPOSE($Q15:$U15),AF$18:AF$22)</f>
        <v>108.4213813</v>
      </c>
      <c r="W20" s="63">
        <v>1.3870397667830159</v>
      </c>
      <c r="X20" s="63">
        <v>0.7470477371207733</v>
      </c>
      <c r="Y20" s="63">
        <v>1.7932012052161548</v>
      </c>
      <c r="AD20" s="64">
        <v>1.3358527837829701</v>
      </c>
      <c r="AE20" s="64">
        <v>1.129260139803326</v>
      </c>
      <c r="AF20" s="64">
        <v>1.4961977884478634</v>
      </c>
    </row>
    <row r="21" ht="15.75" customHeight="1">
      <c r="W21" s="63">
        <v>1.4815485363582757</v>
      </c>
      <c r="X21" s="63">
        <v>1.0950959023230666</v>
      </c>
      <c r="Y21" s="63">
        <v>2.096929840869806</v>
      </c>
      <c r="AD21" s="64">
        <v>0.7534073237346463</v>
      </c>
      <c r="AE21" s="64">
        <v>0.6540722308879949</v>
      </c>
      <c r="AF21" s="64">
        <v>1.2029663248546991</v>
      </c>
    </row>
    <row r="22" ht="15.75" customHeight="1">
      <c r="W22" s="63">
        <v>1.0103547044372319</v>
      </c>
      <c r="X22" s="63">
        <v>0.9743734839512509</v>
      </c>
      <c r="Y22" s="63">
        <v>1.1779993334253847</v>
      </c>
      <c r="AD22" s="64">
        <v>1.2338812849335505</v>
      </c>
      <c r="AE22" s="64">
        <v>1.1075160096309637</v>
      </c>
      <c r="AF22" s="64">
        <v>1.7538135074189256</v>
      </c>
    </row>
    <row r="23" ht="15.75" customHeight="1"/>
    <row r="24" ht="15.75" customHeight="1">
      <c r="L24" s="1" t="s">
        <v>67</v>
      </c>
      <c r="W24" s="1" t="s">
        <v>68</v>
      </c>
    </row>
    <row r="25" ht="15.75" customHeight="1">
      <c r="L25" s="6">
        <f>L18/Embedding!$V$2</f>
        <v>33.89629362</v>
      </c>
      <c r="M25" s="6">
        <f>M18/Embedding!$V$2</f>
        <v>22.27079082</v>
      </c>
      <c r="N25" s="6">
        <f>N18/Embedding!$V$2</f>
        <v>44.98419026</v>
      </c>
      <c r="Q25" s="6">
        <f>Q18/Embedding!$V$2</f>
        <v>24.23214991</v>
      </c>
      <c r="R25" s="6">
        <f>R18/Embedding!$V$2</f>
        <v>21.5058718</v>
      </c>
      <c r="S25" s="6">
        <f>S18/Embedding!$V$2</f>
        <v>31.95039243</v>
      </c>
      <c r="W25" s="62">
        <v>0.022336471027679217</v>
      </c>
      <c r="X25" s="62">
        <v>0.37449338048228875</v>
      </c>
      <c r="Y25" s="62">
        <v>0.19593225093181754</v>
      </c>
      <c r="Z25" s="62">
        <v>0.5313882439977275</v>
      </c>
      <c r="AA25" s="62">
        <v>0.37331139521645773</v>
      </c>
      <c r="AB25" s="62">
        <v>0.6727851575939869</v>
      </c>
      <c r="AC25" s="62">
        <v>0.016298000104008947</v>
      </c>
      <c r="AD25" s="62">
        <v>0.553213121408505</v>
      </c>
      <c r="AE25" s="62">
        <v>0.3975633180975151</v>
      </c>
      <c r="AF25" s="62">
        <v>0.02047906103850372</v>
      </c>
    </row>
    <row r="26" ht="15.75" customHeight="1">
      <c r="L26" s="6">
        <f>L19/Embedding!$V$2</f>
        <v>29.99458758</v>
      </c>
      <c r="M26" s="6">
        <f>M19/Embedding!$V$2</f>
        <v>19.58715853</v>
      </c>
      <c r="N26" s="6">
        <f>N19/Embedding!$V$2</f>
        <v>39.71205762</v>
      </c>
      <c r="Q26" s="6">
        <f>Q19/Embedding!$V$2</f>
        <v>24.85773458</v>
      </c>
      <c r="R26" s="6">
        <f>R19/Embedding!$V$2</f>
        <v>21.980546</v>
      </c>
      <c r="S26" s="6">
        <f>S19/Embedding!$V$2</f>
        <v>32.95013152</v>
      </c>
      <c r="W26" s="62">
        <v>0.7244184565519132</v>
      </c>
      <c r="X26" s="62">
        <v>0.4348937109343125</v>
      </c>
      <c r="Y26" s="62">
        <v>0.41431171976712244</v>
      </c>
      <c r="Z26" s="62">
        <v>0.44149169866415794</v>
      </c>
      <c r="AA26" s="62">
        <v>0.28950748339278554</v>
      </c>
      <c r="AB26" s="62">
        <v>0.682899848135901</v>
      </c>
      <c r="AC26" s="62">
        <v>0.37825922090076713</v>
      </c>
      <c r="AD26" s="62">
        <v>0.5535305217258717</v>
      </c>
      <c r="AE26" s="62">
        <v>0.886779387805684</v>
      </c>
      <c r="AF26" s="62">
        <v>0.7215208246258171</v>
      </c>
    </row>
    <row r="27" ht="15.75" customHeight="1">
      <c r="L27" s="6">
        <f>L20/Embedding!$V$2</f>
        <v>50.38816237</v>
      </c>
      <c r="M27" s="6">
        <f>M20/Embedding!$V$2</f>
        <v>32.95508471</v>
      </c>
      <c r="N27" s="6">
        <f>N20/Embedding!$V$2</f>
        <v>66.82274009</v>
      </c>
      <c r="Q27" s="6">
        <f>Q20/Embedding!$V$2</f>
        <v>35.28418116</v>
      </c>
      <c r="R27" s="6">
        <f>R20/Embedding!$V$2</f>
        <v>31.08222594</v>
      </c>
      <c r="S27" s="6">
        <f>S20/Embedding!$V$2</f>
        <v>48.48751578</v>
      </c>
      <c r="W27" s="62">
        <v>0.5121235946526421</v>
      </c>
      <c r="X27" s="62">
        <v>0.08592436108679502</v>
      </c>
      <c r="Y27" s="62">
        <v>0.027989926570427537</v>
      </c>
      <c r="Z27" s="62">
        <v>0.9677803541665357</v>
      </c>
      <c r="AA27" s="62">
        <v>0.16357971644560387</v>
      </c>
      <c r="AB27" s="62">
        <v>0.5081604061364071</v>
      </c>
      <c r="AC27" s="62">
        <v>0.388436567214858</v>
      </c>
      <c r="AD27" s="62">
        <v>0.7867553522345483</v>
      </c>
      <c r="AE27" s="62">
        <v>0.8385415867222874</v>
      </c>
      <c r="AF27" s="62">
        <v>0.781654326932369</v>
      </c>
    </row>
    <row r="28" ht="15.75" customHeight="1">
      <c r="W28" s="62">
        <v>0.3684481516676279</v>
      </c>
      <c r="X28" s="62">
        <v>0.6680334273974886</v>
      </c>
      <c r="Y28" s="62">
        <v>0.6492761499235726</v>
      </c>
      <c r="Z28" s="62">
        <v>0.895896721451521</v>
      </c>
      <c r="AA28" s="62">
        <v>0.9136573281457885</v>
      </c>
      <c r="AB28" s="62">
        <v>0.056725690164737275</v>
      </c>
      <c r="AC28" s="62">
        <v>0.039504593420581324</v>
      </c>
      <c r="AD28" s="62">
        <v>0.6633986567925214</v>
      </c>
      <c r="AE28" s="62">
        <v>0.830497626257116</v>
      </c>
      <c r="AF28" s="62">
        <v>0.8691320351700855</v>
      </c>
    </row>
    <row r="29" ht="15.75" customHeight="1">
      <c r="W29" s="62">
        <v>0.1798387274350408</v>
      </c>
      <c r="X29" s="62">
        <v>0.5326321981623616</v>
      </c>
      <c r="Y29" s="62">
        <v>0.01191046393934947</v>
      </c>
      <c r="Z29" s="62">
        <v>0.6529340503589198</v>
      </c>
      <c r="AA29" s="62">
        <v>0.602235596577799</v>
      </c>
      <c r="AB29" s="62">
        <v>0.24789607341745912</v>
      </c>
      <c r="AC29" s="62">
        <v>0.5172159638642144</v>
      </c>
      <c r="AD29" s="62">
        <v>0.8134888919663821</v>
      </c>
      <c r="AE29" s="62">
        <v>0.9720562344023924</v>
      </c>
      <c r="AF29" s="62">
        <v>0.7556208261745672</v>
      </c>
    </row>
    <row r="30" ht="15.75" customHeight="1">
      <c r="L30" s="1" t="s">
        <v>69</v>
      </c>
      <c r="O30" s="1" t="s">
        <v>70</v>
      </c>
      <c r="Q30" s="1" t="s">
        <v>69</v>
      </c>
      <c r="T30" s="1" t="s">
        <v>70</v>
      </c>
      <c r="W30" s="62">
        <v>0.9763659358790209</v>
      </c>
      <c r="X30" s="62">
        <v>0.48680368384763284</v>
      </c>
      <c r="Y30" s="62">
        <v>0.16714416536466792</v>
      </c>
      <c r="Z30" s="62">
        <v>0.42195420890155244</v>
      </c>
      <c r="AA30" s="62">
        <v>0.7500983507496173</v>
      </c>
      <c r="AB30" s="62">
        <v>0.647355255413562</v>
      </c>
      <c r="AC30" s="62">
        <v>0.5738533578526759</v>
      </c>
      <c r="AD30" s="62">
        <v>0.6220406369310707</v>
      </c>
      <c r="AE30" s="62">
        <v>0.8687035642584131</v>
      </c>
      <c r="AF30" s="62">
        <v>0.22326897853364147</v>
      </c>
    </row>
    <row r="31" ht="15.75" customHeight="1">
      <c r="L31" s="6">
        <f t="shared" ref="L31:N31" si="1">EXP(L25)</f>
        <v>525984902021919</v>
      </c>
      <c r="M31" s="6">
        <f t="shared" si="1"/>
        <v>4699823655</v>
      </c>
      <c r="N31" s="6">
        <f t="shared" si="1"/>
        <v>3.43863E+19</v>
      </c>
      <c r="O31" s="6">
        <f t="shared" ref="O31:O33" si="4">SUM(L31:N31)</f>
        <v>3.43868E+19</v>
      </c>
      <c r="Q31" s="6">
        <f t="shared" ref="Q31:S31" si="2">EXP(Q25)</f>
        <v>33410962718</v>
      </c>
      <c r="R31" s="6">
        <f t="shared" si="2"/>
        <v>2187164514</v>
      </c>
      <c r="S31" s="6">
        <f t="shared" si="2"/>
        <v>75141373370476</v>
      </c>
      <c r="T31" s="6">
        <f t="shared" ref="T31:T33" si="6">SUM(Q31:S31)</f>
        <v>75176971497707</v>
      </c>
      <c r="W31" s="62">
        <v>0.8505272232907108</v>
      </c>
      <c r="X31" s="62">
        <v>0.32345165091328054</v>
      </c>
      <c r="Y31" s="62">
        <v>0.24048904295565254</v>
      </c>
      <c r="Z31" s="62">
        <v>0.970646623437043</v>
      </c>
      <c r="AA31" s="62">
        <v>0.020255581111973786</v>
      </c>
      <c r="AB31" s="62">
        <v>0.416042356086628</v>
      </c>
      <c r="AC31" s="62">
        <v>0.08657358055474851</v>
      </c>
      <c r="AD31" s="62">
        <v>0.10985852498403004</v>
      </c>
      <c r="AE31" s="62">
        <v>0.21229499537392904</v>
      </c>
      <c r="AF31" s="62">
        <v>0.5767021403480992</v>
      </c>
    </row>
    <row r="32" ht="15.75" customHeight="1">
      <c r="L32" s="6">
        <f t="shared" ref="L32:N32" si="3">EXP(L26)</f>
        <v>10628791125422</v>
      </c>
      <c r="M32" s="6">
        <f t="shared" si="3"/>
        <v>321066404.7</v>
      </c>
      <c r="N32" s="6">
        <f t="shared" si="3"/>
        <v>1.76493E+17</v>
      </c>
      <c r="O32" s="6">
        <f t="shared" si="4"/>
        <v>1.76504E+17</v>
      </c>
      <c r="Q32" s="6">
        <f t="shared" ref="Q32:S32" si="5">EXP(Q26)</f>
        <v>62456401762</v>
      </c>
      <c r="R32" s="6">
        <f t="shared" si="5"/>
        <v>3515845934</v>
      </c>
      <c r="S32" s="6">
        <f t="shared" si="5"/>
        <v>204202143311387</v>
      </c>
      <c r="T32" s="6">
        <f t="shared" si="6"/>
        <v>204268115559082</v>
      </c>
      <c r="W32" s="62">
        <v>0.9803143557282759</v>
      </c>
      <c r="X32" s="62">
        <v>0.4172068885178848</v>
      </c>
      <c r="Y32" s="62">
        <v>0.8977013529346833</v>
      </c>
      <c r="Z32" s="62">
        <v>0.12939803570830866</v>
      </c>
      <c r="AA32" s="62">
        <v>0.7696639115238852</v>
      </c>
      <c r="AB32" s="62">
        <v>0.6698074968137577</v>
      </c>
      <c r="AC32" s="62">
        <v>0.10268153440875971</v>
      </c>
      <c r="AD32" s="62">
        <v>0.41223823573604124</v>
      </c>
      <c r="AE32" s="62">
        <v>0.7879344860466342</v>
      </c>
      <c r="AF32" s="62">
        <v>0.24471663580296732</v>
      </c>
    </row>
    <row r="33" ht="15.75" customHeight="1">
      <c r="L33" s="6">
        <f t="shared" ref="L33:N33" si="7">EXP(L27)</f>
        <v>7.64365E+21</v>
      </c>
      <c r="M33" s="6">
        <f t="shared" si="7"/>
        <v>205216104963041</v>
      </c>
      <c r="N33" s="6">
        <f t="shared" si="7"/>
        <v>1.04893E+29</v>
      </c>
      <c r="O33" s="6">
        <f t="shared" si="4"/>
        <v>1.04893E+29</v>
      </c>
      <c r="Q33" s="6">
        <f t="shared" ref="Q33:S33" si="8">EXP(Q27)</f>
        <v>2.10729E+15</v>
      </c>
      <c r="R33" s="6">
        <f t="shared" si="8"/>
        <v>31538367691573</v>
      </c>
      <c r="S33" s="6">
        <f t="shared" si="8"/>
        <v>1.14251E+21</v>
      </c>
      <c r="T33" s="6">
        <f t="shared" si="6"/>
        <v>1.14251E+21</v>
      </c>
      <c r="W33" s="62">
        <v>0.5738258430924508</v>
      </c>
      <c r="X33" s="62">
        <v>0.862688073363395</v>
      </c>
      <c r="Y33" s="62">
        <v>0.5633534738779753</v>
      </c>
      <c r="Z33" s="62">
        <v>0.9094904496623315</v>
      </c>
      <c r="AA33" s="62">
        <v>0.7924357399620996</v>
      </c>
      <c r="AB33" s="62">
        <v>0.7981728483907025</v>
      </c>
      <c r="AC33" s="62">
        <v>0.18375704177356922</v>
      </c>
      <c r="AD33" s="62">
        <v>0.8007522980480051</v>
      </c>
      <c r="AE33" s="62">
        <v>0.07331154510471505</v>
      </c>
      <c r="AF33" s="62">
        <v>0.665069691539784</v>
      </c>
    </row>
    <row r="34" ht="15.75" customHeight="1">
      <c r="W34" s="62">
        <v>0.9437187830562572</v>
      </c>
      <c r="X34" s="62">
        <v>0.020113659290643016</v>
      </c>
      <c r="Y34" s="62">
        <v>0.31932786228534304</v>
      </c>
      <c r="Z34" s="62">
        <v>0.8983623991307501</v>
      </c>
      <c r="AA34" s="62">
        <v>0.7678941672928237</v>
      </c>
      <c r="AB34" s="62">
        <v>0.26955324705640016</v>
      </c>
      <c r="AC34" s="62">
        <v>0.18808275543469533</v>
      </c>
      <c r="AD34" s="62">
        <v>0.877732529150481</v>
      </c>
      <c r="AE34" s="62">
        <v>0.9940880905467684</v>
      </c>
      <c r="AF34" s="62">
        <v>0.10300551203017361</v>
      </c>
    </row>
    <row r="35" ht="15.75" customHeight="1"/>
    <row r="36" ht="15.75" customHeight="1">
      <c r="L36" s="1" t="s">
        <v>71</v>
      </c>
      <c r="Q36" s="1" t="s">
        <v>72</v>
      </c>
      <c r="W36" s="1" t="s">
        <v>73</v>
      </c>
    </row>
    <row r="37" ht="15.75" customHeight="1">
      <c r="L37" s="6">
        <f t="shared" ref="L37:N37" si="9">L31/$O31</f>
        <v>0.00001529611123</v>
      </c>
      <c r="M37" s="6">
        <f t="shared" si="9"/>
        <v>0.0000000001366750739</v>
      </c>
      <c r="N37" s="6">
        <f t="shared" si="9"/>
        <v>0.9999847038</v>
      </c>
      <c r="Q37" s="6">
        <f t="shared" ref="Q37:S37" si="10">Q31/$T31</f>
        <v>0.0004444308151</v>
      </c>
      <c r="R37" s="6">
        <f t="shared" si="10"/>
        <v>0.00002909354381</v>
      </c>
      <c r="S37" s="6">
        <f t="shared" si="10"/>
        <v>0.9995264756</v>
      </c>
      <c r="W37" s="63">
        <f t="array" ref="W37">SUMPRODUCT(TRANSPOSE($A13:$J13),W$25:W$34)</f>
        <v>10.54332689</v>
      </c>
      <c r="X37" s="63">
        <f t="array" ref="X37">SUMPRODUCT(TRANSPOSE($A13:$J13),X$25:X$34)</f>
        <v>9.705215691</v>
      </c>
      <c r="Y37" s="63">
        <f t="array" ref="Y37">SUMPRODUCT(TRANSPOSE($A13:$J13),Y$25:Y$34)</f>
        <v>7.26331982</v>
      </c>
      <c r="Z37" s="63">
        <f t="array" ref="Z37">SUMPRODUCT(TRANSPOSE($A13:$J13),Z$25:Z$34)</f>
        <v>16.4962217</v>
      </c>
      <c r="AA37" s="63">
        <f t="array" ref="AA37">SUMPRODUCT(TRANSPOSE($A13:$J13),AA$25:AA$34)</f>
        <v>12.52072138</v>
      </c>
      <c r="AB37" s="64">
        <f t="array" ref="AB37">SUMPRODUCT(TRANSPOSE($A13:$J13),AB$25:AB$34)</f>
        <v>12.52374803</v>
      </c>
      <c r="AC37" s="64">
        <f t="array" ref="AC37">SUMPRODUCT(TRANSPOSE($A13:$J13),AC$25:AC$34)</f>
        <v>4.390324093</v>
      </c>
      <c r="AD37" s="64">
        <f t="array" ref="AD37">SUMPRODUCT(TRANSPOSE($A13:$J13),AD$25:AD$34)</f>
        <v>15.2663341</v>
      </c>
      <c r="AE37" s="64">
        <f t="array" ref="AE37">SUMPRODUCT(TRANSPOSE($A13:$J13),AE$25:AE$34)</f>
        <v>14.91889569</v>
      </c>
      <c r="AF37" s="64">
        <f t="array" ref="AF37">SUMPRODUCT(TRANSPOSE($A13:$J13),AF$25:AF$34)</f>
        <v>9.397440366</v>
      </c>
    </row>
    <row r="38" ht="15.75" customHeight="1">
      <c r="L38" s="6">
        <f t="shared" ref="L38:N38" si="11">L32/$O32</f>
        <v>0.00006021854071</v>
      </c>
      <c r="M38" s="6">
        <f t="shared" si="11"/>
        <v>0.000000001819035687</v>
      </c>
      <c r="N38" s="6">
        <f t="shared" si="11"/>
        <v>0.9999397796</v>
      </c>
      <c r="Q38" s="6">
        <f t="shared" ref="Q38:S38" si="12">Q32/$T32</f>
        <v>0.0003057569782</v>
      </c>
      <c r="R38" s="6">
        <f t="shared" si="12"/>
        <v>0.00001721191741</v>
      </c>
      <c r="S38" s="6">
        <f t="shared" si="12"/>
        <v>0.9996770311</v>
      </c>
      <c r="W38" s="63">
        <f t="array" ref="W38">SUMPRODUCT(TRANSPOSE($A14:$J14),W$25:W$34)</f>
        <v>11.59708576</v>
      </c>
      <c r="X38" s="63">
        <f t="array" ref="X38">SUMPRODUCT(TRANSPOSE($A14:$J14),X$25:X$34)</f>
        <v>10.82552745</v>
      </c>
      <c r="Y38" s="63">
        <f t="array" ref="Y38">SUMPRODUCT(TRANSPOSE($A14:$J14),Y$25:Y$34)</f>
        <v>8.538208353</v>
      </c>
      <c r="Z38" s="63">
        <f t="array" ref="Z38">SUMPRODUCT(TRANSPOSE($A14:$J14),Z$25:Z$34)</f>
        <v>14.68614575</v>
      </c>
      <c r="AA38" s="63">
        <f t="array" ref="AA38">SUMPRODUCT(TRANSPOSE($A14:$J14),AA$25:AA$34)</f>
        <v>12.02805488</v>
      </c>
      <c r="AB38" s="64">
        <f t="array" ref="AB38">SUMPRODUCT(TRANSPOSE($A14:$J14),AB$25:AB$34)</f>
        <v>11.00238805</v>
      </c>
      <c r="AC38" s="64">
        <f t="array" ref="AC38">SUMPRODUCT(TRANSPOSE($A14:$J14),AC$25:AC$34)</f>
        <v>4.598542392</v>
      </c>
      <c r="AD38" s="64">
        <f t="array" ref="AD38">SUMPRODUCT(TRANSPOSE($A14:$J14),AD$25:AD$34)</f>
        <v>13.33967015</v>
      </c>
      <c r="AE38" s="64">
        <f t="array" ref="AE38">SUMPRODUCT(TRANSPOSE($A14:$J14),AE$25:AE$34)</f>
        <v>12.28122578</v>
      </c>
      <c r="AF38" s="64">
        <f t="array" ref="AF38">SUMPRODUCT(TRANSPOSE($A14:$J14),AF$25:AF$34)</f>
        <v>11.97066636</v>
      </c>
    </row>
    <row r="39" ht="15.75" customHeight="1">
      <c r="L39" s="6">
        <f t="shared" ref="L39:N39" si="13">L33/$O33</f>
        <v>0.00000007287080302</v>
      </c>
      <c r="M39" s="6">
        <f t="shared" si="13"/>
        <v>0</v>
      </c>
      <c r="N39" s="6">
        <f t="shared" si="13"/>
        <v>0.9999999271</v>
      </c>
      <c r="Q39" s="6">
        <f t="shared" ref="Q39:S39" si="14">Q33/$T33</f>
        <v>0.000001844436966</v>
      </c>
      <c r="R39" s="6">
        <f t="shared" si="14"/>
        <v>0.00000002760437088</v>
      </c>
      <c r="S39" s="6">
        <f t="shared" si="14"/>
        <v>0.999998128</v>
      </c>
      <c r="W39" s="63">
        <f t="array" ref="W39">SUMPRODUCT(TRANSPOSE($A15:$J15),W$25:W$34)</f>
        <v>20.25814383</v>
      </c>
      <c r="X39" s="63">
        <f t="array" ref="X39">SUMPRODUCT(TRANSPOSE($A15:$J15),X$25:X$34)</f>
        <v>9.393305495</v>
      </c>
      <c r="Y39" s="63">
        <f t="array" ref="Y39">SUMPRODUCT(TRANSPOSE($A15:$J15),Y$25:Y$34)</f>
        <v>10.10334362</v>
      </c>
      <c r="Z39" s="63">
        <f t="array" ref="Z39">SUMPRODUCT(TRANSPOSE($A15:$J15),Z$25:Z$34)</f>
        <v>24.22125269</v>
      </c>
      <c r="AA39" s="63">
        <f t="array" ref="AA39">SUMPRODUCT(TRANSPOSE($A15:$J15),AA$25:AA$34)</f>
        <v>16.01896804</v>
      </c>
      <c r="AB39" s="64">
        <f t="array" ref="AB39">SUMPRODUCT(TRANSPOSE($A15:$J15),AB$25:AB$34)</f>
        <v>11.93659557</v>
      </c>
      <c r="AC39" s="64">
        <f t="array" ref="AC39">SUMPRODUCT(TRANSPOSE($A15:$J15),AC$25:AC$34)</f>
        <v>5.360838697</v>
      </c>
      <c r="AD39" s="64">
        <f t="array" ref="AD39">SUMPRODUCT(TRANSPOSE($A15:$J15),AD$25:AD$34)</f>
        <v>18.46392503</v>
      </c>
      <c r="AE39" s="64">
        <f t="array" ref="AE39">SUMPRODUCT(TRANSPOSE($A15:$J15),AE$25:AE$34)</f>
        <v>21.89493138</v>
      </c>
      <c r="AF39" s="64">
        <f t="array" ref="AF39">SUMPRODUCT(TRANSPOSE($A15:$J15),AF$25:AF$34)</f>
        <v>12.74374978</v>
      </c>
    </row>
    <row r="40" ht="15.75" customHeight="1"/>
    <row r="41" ht="15.75" customHeight="1">
      <c r="L41" s="1" t="s">
        <v>74</v>
      </c>
      <c r="W41" s="1" t="s">
        <v>75</v>
      </c>
    </row>
    <row r="42" ht="15.75" customHeight="1">
      <c r="L42" s="63">
        <f t="array" ref="L42">SUMPRODUCT(TRANSPOSE($L37:$N37),W$37:W$39)</f>
        <v>20.25799523</v>
      </c>
      <c r="M42" s="63">
        <f t="array" ref="M42">SUMPRODUCT(TRANSPOSE($L37:$N37),X$37:X$39)</f>
        <v>9.393310266</v>
      </c>
      <c r="N42" s="63">
        <f t="array" ref="N42">SUMPRODUCT(TRANSPOSE($L37:$N37),Y$37:Y$39)</f>
        <v>10.10330018</v>
      </c>
      <c r="O42" s="63">
        <f t="array" ref="O42">SUMPRODUCT(TRANSPOSE($L37:$N37),Z$37:Z$39)</f>
        <v>24.22113453</v>
      </c>
      <c r="P42" s="63">
        <f t="array" ref="P42">SUMPRODUCT(TRANSPOSE($L37:$N37),AA$37:AA$39)</f>
        <v>16.01891453</v>
      </c>
      <c r="Q42" s="64">
        <f t="array" ref="Q42">SUMPRODUCT(TRANSPOSE($Q37:$S37),AB$37:AB$39)</f>
        <v>11.93682934</v>
      </c>
      <c r="R42" s="64">
        <f t="array" ref="R42">SUMPRODUCT(TRANSPOSE($Q37:$S37),AC$37:AC$39)</f>
        <v>5.360385192</v>
      </c>
      <c r="S42" s="64">
        <f t="array" ref="S42">SUMPRODUCT(TRANSPOSE($Q37:$S37),AD$37:AD$39)</f>
        <v>18.46235484</v>
      </c>
      <c r="T42" s="64">
        <f t="array" ref="T42">SUMPRODUCT(TRANSPOSE($Q37:$S37),AE$37:AE$39)</f>
        <v>21.89155132</v>
      </c>
      <c r="U42" s="64">
        <f t="array" ref="U42">SUMPRODUCT(TRANSPOSE($Q37:$S37),AF$37:AF$39)</f>
        <v>12.74224009</v>
      </c>
      <c r="W42" s="62">
        <v>0.415782240444043</v>
      </c>
      <c r="X42" s="62">
        <v>0.8052222587031428</v>
      </c>
      <c r="Y42" s="62">
        <v>0.011957434950828238</v>
      </c>
      <c r="Z42" s="62">
        <v>0.6581760780927486</v>
      </c>
      <c r="AA42" s="62">
        <v>0.7620847066258398</v>
      </c>
      <c r="AB42" s="62">
        <v>0.6643753010229523</v>
      </c>
      <c r="AC42" s="62">
        <v>0.6990181599122007</v>
      </c>
      <c r="AD42" s="62">
        <v>0.1877008388789747</v>
      </c>
      <c r="AE42" s="62">
        <v>0.24259551081017494</v>
      </c>
      <c r="AF42" s="62">
        <v>0.47985449078758813</v>
      </c>
    </row>
    <row r="43" ht="15.75" customHeight="1">
      <c r="L43" s="63">
        <f t="array" ref="L43">SUMPRODUCT(TRANSPOSE($L38:$N38),W$37:W$39)</f>
        <v>20.2575588</v>
      </c>
      <c r="M43" s="63">
        <f t="array" ref="M43">SUMPRODUCT(TRANSPOSE($L38:$N38),X$37:X$39)</f>
        <v>9.393324281</v>
      </c>
      <c r="N43" s="63">
        <f t="array" ref="N43">SUMPRODUCT(TRANSPOSE($L38:$N38),Y$37:Y$39)</f>
        <v>10.1031726</v>
      </c>
      <c r="O43" s="63">
        <f t="array" ref="O43">SUMPRODUCT(TRANSPOSE($L38:$N38),Z$37:Z$39)</f>
        <v>24.22078749</v>
      </c>
      <c r="P43" s="63">
        <f t="array" ref="P43">SUMPRODUCT(TRANSPOSE($L38:$N38),AA$37:AA$39)</f>
        <v>16.01875737</v>
      </c>
      <c r="Q43" s="64">
        <f t="array" ref="Q43">SUMPRODUCT(TRANSPOSE($Q38:$S38),AB$37:AB$39)</f>
        <v>11.93675901</v>
      </c>
      <c r="R43" s="64">
        <f t="array" ref="R43">SUMPRODUCT(TRANSPOSE($Q38:$S38),AC$37:AC$39)</f>
        <v>5.360528834</v>
      </c>
      <c r="S43" s="64">
        <f t="array" ref="S43">SUMPRODUCT(TRANSPOSE($Q38:$S38),AD$37:AD$39)</f>
        <v>18.46285915</v>
      </c>
      <c r="T43" s="64">
        <f t="array" ref="T43">SUMPRODUCT(TRANSPOSE($Q38:$S38),AE$37:AE$39)</f>
        <v>21.89263294</v>
      </c>
      <c r="U43" s="64">
        <f t="array" ref="U43">SUMPRODUCT(TRANSPOSE($Q38:$S38),AF$37:AF$39)</f>
        <v>12.74271332</v>
      </c>
      <c r="W43" s="62">
        <v>0.03421669348357059</v>
      </c>
      <c r="X43" s="62">
        <v>0.7929482615646848</v>
      </c>
      <c r="Y43" s="62">
        <v>0.021773371315353396</v>
      </c>
      <c r="Z43" s="62">
        <v>0.090242340747549</v>
      </c>
      <c r="AA43" s="62">
        <v>0.9337243508589308</v>
      </c>
      <c r="AB43" s="62">
        <v>0.7364493637222891</v>
      </c>
      <c r="AC43" s="62">
        <v>0.7432854288477773</v>
      </c>
      <c r="AD43" s="62">
        <v>0.54898405244424</v>
      </c>
      <c r="AE43" s="62">
        <v>0.42933746149259355</v>
      </c>
      <c r="AF43" s="62">
        <v>0.41460312023560864</v>
      </c>
    </row>
    <row r="44" ht="15.75" customHeight="1">
      <c r="L44" s="63">
        <f t="array" ref="L44">SUMPRODUCT(TRANSPOSE($L39:$N39),W$37:W$39)</f>
        <v>20.25814312</v>
      </c>
      <c r="M44" s="63">
        <f t="array" ref="M44">SUMPRODUCT(TRANSPOSE($L39:$N39),X$37:X$39)</f>
        <v>9.393305518</v>
      </c>
      <c r="N44" s="63">
        <f t="array" ref="N44">SUMPRODUCT(TRANSPOSE($L39:$N39),Y$37:Y$39)</f>
        <v>10.10334342</v>
      </c>
      <c r="O44" s="63">
        <f t="array" ref="O44">SUMPRODUCT(TRANSPOSE($L39:$N39),Z$37:Z$39)</f>
        <v>24.22125213</v>
      </c>
      <c r="P44" s="63">
        <f t="array" ref="P44">SUMPRODUCT(TRANSPOSE($L39:$N39),AA$37:AA$39)</f>
        <v>16.01896778</v>
      </c>
      <c r="Q44" s="64">
        <f t="array" ref="Q44">SUMPRODUCT(TRANSPOSE($Q39:$S39),AB$37:AB$39)</f>
        <v>11.93659663</v>
      </c>
      <c r="R44" s="64">
        <f t="array" ref="R44">SUMPRODUCT(TRANSPOSE($Q39:$S39),AC$37:AC$39)</f>
        <v>5.360836886</v>
      </c>
      <c r="S44" s="64">
        <f t="array" ref="S44">SUMPRODUCT(TRANSPOSE($Q39:$S39),AD$37:AD$39)</f>
        <v>18.46391899</v>
      </c>
      <c r="T44" s="64">
        <f t="array" ref="T44">SUMPRODUCT(TRANSPOSE($Q39:$S39),AE$37:AE$39)</f>
        <v>21.89491825</v>
      </c>
      <c r="U44" s="64">
        <f t="array" ref="U44">SUMPRODUCT(TRANSPOSE($Q39:$S39),AF$37:AF$39)</f>
        <v>12.74374359</v>
      </c>
      <c r="W44" s="62">
        <v>0.3794589680183129</v>
      </c>
      <c r="X44" s="62">
        <v>0.2691811067527061</v>
      </c>
      <c r="Y44" s="62">
        <v>0.7736066913630584</v>
      </c>
      <c r="Z44" s="62">
        <v>0.7356377867771218</v>
      </c>
      <c r="AA44" s="62">
        <v>0.8713746043617387</v>
      </c>
      <c r="AB44" s="62">
        <v>0.9452683074659425</v>
      </c>
      <c r="AC44" s="62">
        <v>0.0969895013473272</v>
      </c>
      <c r="AD44" s="62">
        <v>0.33728407319798626</v>
      </c>
      <c r="AE44" s="62">
        <v>0.7844291879345531</v>
      </c>
      <c r="AF44" s="62">
        <v>0.8848089944498545</v>
      </c>
    </row>
    <row r="45" ht="15.75" customHeight="1">
      <c r="W45" s="62">
        <v>0.28255995909941567</v>
      </c>
      <c r="X45" s="62">
        <v>0.7697255716526965</v>
      </c>
      <c r="Y45" s="62">
        <v>0.7374593713190103</v>
      </c>
      <c r="Z45" s="62">
        <v>0.8090916494268363</v>
      </c>
      <c r="AA45" s="62">
        <v>0.5307337242347192</v>
      </c>
      <c r="AB45" s="62">
        <v>0.4927197538486203</v>
      </c>
      <c r="AC45" s="62">
        <v>0.47880448023360156</v>
      </c>
      <c r="AD45" s="62">
        <v>0.5942227721420579</v>
      </c>
      <c r="AE45" s="62">
        <v>0.27848541845596775</v>
      </c>
      <c r="AF45" s="62">
        <v>0.6317122797387595</v>
      </c>
    </row>
    <row r="46" ht="15.75" customHeight="1">
      <c r="W46" s="62">
        <v>0.19882492296285492</v>
      </c>
      <c r="X46" s="62">
        <v>0.6828188443943985</v>
      </c>
      <c r="Y46" s="62">
        <v>0.00483750919104442</v>
      </c>
      <c r="Z46" s="62">
        <v>0.7821616956102939</v>
      </c>
      <c r="AA46" s="62">
        <v>0.5672677888222744</v>
      </c>
      <c r="AB46" s="62">
        <v>0.27941305780784953</v>
      </c>
      <c r="AC46" s="62">
        <v>0.5459903147108269</v>
      </c>
      <c r="AD46" s="62">
        <v>0.8427881773842631</v>
      </c>
      <c r="AE46" s="62">
        <v>0.20083457233839175</v>
      </c>
      <c r="AF46" s="62">
        <v>0.04873071754439562</v>
      </c>
    </row>
    <row r="47" ht="15.75" customHeight="1">
      <c r="W47" s="62">
        <v>0.5640041527474717</v>
      </c>
      <c r="X47" s="62">
        <v>0.11622460270977508</v>
      </c>
      <c r="Y47" s="62">
        <v>0.83451088672099</v>
      </c>
      <c r="Z47" s="62">
        <v>0.09890760382642738</v>
      </c>
      <c r="AA47" s="62">
        <v>0.1982411871243972</v>
      </c>
      <c r="AB47" s="62">
        <v>0.4717248191680521</v>
      </c>
      <c r="AC47" s="62">
        <v>0.7423112085805386</v>
      </c>
      <c r="AD47" s="62">
        <v>0.46503362596986264</v>
      </c>
      <c r="AE47" s="62">
        <v>0.3196492833615705</v>
      </c>
      <c r="AF47" s="62">
        <v>0.18038696432751045</v>
      </c>
    </row>
    <row r="48" ht="15.75" customHeight="1">
      <c r="L48" s="1" t="s">
        <v>76</v>
      </c>
      <c r="W48" s="62">
        <v>0.4105425451628206</v>
      </c>
      <c r="X48" s="62">
        <v>0.32086433747272425</v>
      </c>
      <c r="Y48" s="62">
        <v>0.6389166672257729</v>
      </c>
      <c r="Z48" s="62">
        <v>0.9096321859341776</v>
      </c>
      <c r="AA48" s="62">
        <v>0.8041053191725254</v>
      </c>
      <c r="AB48" s="62">
        <v>0.25385234866215756</v>
      </c>
      <c r="AC48" s="62">
        <v>0.6268119172275832</v>
      </c>
      <c r="AD48" s="62">
        <v>0.6385026269831038</v>
      </c>
      <c r="AE48" s="62">
        <v>0.9723626399248919</v>
      </c>
      <c r="AF48" s="62">
        <v>0.3705319797675646</v>
      </c>
    </row>
    <row r="49" ht="15.75" customHeight="1">
      <c r="L49" s="6">
        <f t="array" ref="L49">SUMPRODUCT(TRANSPOSE($L42:$U42),W$42:W$51)</f>
        <v>63.33860744</v>
      </c>
      <c r="M49" s="6">
        <f t="array" ref="M49">SUMPRODUCT(TRANSPOSE($L42:$U42),X$42:X$51)</f>
        <v>97.72514638</v>
      </c>
      <c r="N49" s="6">
        <f t="array" ref="N49">SUMPRODUCT(TRANSPOSE($L42:$U42),Y$42:Y$51)</f>
        <v>76.42860865</v>
      </c>
      <c r="O49" s="6">
        <f t="array" ref="O49">SUMPRODUCT(TRANSPOSE($L42:$U42),Z$42:Z$51)</f>
        <v>93.2782405</v>
      </c>
      <c r="P49" s="6">
        <f t="array" ref="P49">SUMPRODUCT(TRANSPOSE($L42:$U42),AA$42:AA$51)</f>
        <v>85.83327246</v>
      </c>
      <c r="Q49" s="6">
        <f t="array" ref="Q49">SUMPRODUCT(TRANSPOSE($L42:$U42),AB$42:AB$51)</f>
        <v>86.62302906</v>
      </c>
      <c r="R49" s="6">
        <f t="array" ref="R49">SUMPRODUCT(TRANSPOSE($L42:$U42),AC$42:AC$51)</f>
        <v>91.30459997</v>
      </c>
      <c r="S49" s="6">
        <f t="array" ref="S49">SUMPRODUCT(TRANSPOSE($L42:$U42),AD$42:AD$51)</f>
        <v>77.16817703</v>
      </c>
      <c r="T49" s="6">
        <f t="array" ref="T49">SUMPRODUCT(TRANSPOSE($L42:$U42),AE$42:AE$51)</f>
        <v>63.80030626</v>
      </c>
      <c r="U49" s="6">
        <f t="array" ref="U49">SUMPRODUCT(TRANSPOSE($L42:$U42),AF$42:AF$51)</f>
        <v>57.17830735</v>
      </c>
      <c r="W49" s="62">
        <v>0.07628861742740334</v>
      </c>
      <c r="X49" s="62">
        <v>0.6517522537838896</v>
      </c>
      <c r="Y49" s="62">
        <v>0.4638078612197303</v>
      </c>
      <c r="Z49" s="62">
        <v>0.6991129500234883</v>
      </c>
      <c r="AA49" s="62">
        <v>0.8833333261517036</v>
      </c>
      <c r="AB49" s="62">
        <v>0.14595444647770828</v>
      </c>
      <c r="AC49" s="62">
        <v>0.9238888629477138</v>
      </c>
      <c r="AD49" s="62">
        <v>0.2683315917654119</v>
      </c>
      <c r="AE49" s="62">
        <v>0.6960916259801289</v>
      </c>
      <c r="AF49" s="62">
        <v>0.3427194045368305</v>
      </c>
    </row>
    <row r="50" ht="15.75" customHeight="1">
      <c r="L50" s="6">
        <f t="array" ref="L50">SUMPRODUCT(TRANSPOSE($L43:$U43),W$42:W$51)</f>
        <v>63.3396571</v>
      </c>
      <c r="M50" s="6">
        <f t="array" ref="M50">SUMPRODUCT(TRANSPOSE($L43:$U43),X$42:X$51)</f>
        <v>97.72596439</v>
      </c>
      <c r="N50" s="6">
        <f t="array" ref="N50">SUMPRODUCT(TRANSPOSE($L43:$U43),Y$42:Y$51)</f>
        <v>76.42982423</v>
      </c>
      <c r="O50" s="6">
        <f t="array" ref="O50">SUMPRODUCT(TRANSPOSE($L43:$U43),Z$42:Z$51)</f>
        <v>93.27893425</v>
      </c>
      <c r="P50" s="6">
        <f t="array" ref="P50">SUMPRODUCT(TRANSPOSE($L43:$U43),AA$42:AA$51)</f>
        <v>85.83344234</v>
      </c>
      <c r="Q50" s="6">
        <f t="array" ref="Q50">SUMPRODUCT(TRANSPOSE($L43:$U43),AB$42:AB$51)</f>
        <v>86.62388836</v>
      </c>
      <c r="R50" s="6">
        <f t="array" ref="R50">SUMPRODUCT(TRANSPOSE($L43:$U43),AC$42:AC$51)</f>
        <v>91.30545811</v>
      </c>
      <c r="S50" s="6">
        <f t="array" ref="S50">SUMPRODUCT(TRANSPOSE($L43:$U43),AD$42:AD$51)</f>
        <v>77.16889974</v>
      </c>
      <c r="T50" s="6">
        <f t="array" ref="T50">SUMPRODUCT(TRANSPOSE($L43:$U43),AE$42:AE$51)</f>
        <v>63.80109136</v>
      </c>
      <c r="U50" s="6">
        <f t="array" ref="U50">SUMPRODUCT(TRANSPOSE($L43:$U43),AF$42:AF$51)</f>
        <v>57.17829887</v>
      </c>
      <c r="W50" s="62">
        <v>0.8262682156424548</v>
      </c>
      <c r="X50" s="62">
        <v>0.8021826822393641</v>
      </c>
      <c r="Y50" s="62">
        <v>0.9632133647850489</v>
      </c>
      <c r="Z50" s="62">
        <v>0.882061192346864</v>
      </c>
      <c r="AA50" s="62">
        <v>0.12551837268279797</v>
      </c>
      <c r="AB50" s="62">
        <v>0.9721458241198135</v>
      </c>
      <c r="AC50" s="62">
        <v>0.6959095197956155</v>
      </c>
      <c r="AD50" s="62">
        <v>0.48716147540160804</v>
      </c>
      <c r="AE50" s="62">
        <v>0.31549169602302785</v>
      </c>
      <c r="AF50" s="62">
        <v>0.08053917798836907</v>
      </c>
    </row>
    <row r="51" ht="15.75" customHeight="1">
      <c r="L51" s="6">
        <f t="array" ref="L51">SUMPRODUCT(TRANSPOSE($L44:$U44),W$42:W$51)</f>
        <v>63.34313602</v>
      </c>
      <c r="M51" s="6">
        <f t="array" ref="M51">SUMPRODUCT(TRANSPOSE($L44:$U44),X$42:X$51)</f>
        <v>97.73029591</v>
      </c>
      <c r="N51" s="6">
        <f t="array" ref="N51">SUMPRODUCT(TRANSPOSE($L44:$U44),Y$42:Y$51)</f>
        <v>76.43364214</v>
      </c>
      <c r="O51" s="6">
        <f t="array" ref="O51">SUMPRODUCT(TRANSPOSE($L44:$U44),Z$42:Z$51)</f>
        <v>93.28310647</v>
      </c>
      <c r="P51" s="6">
        <f t="array" ref="P51">SUMPRODUCT(TRANSPOSE($L44:$U44),AA$42:AA$51)</f>
        <v>85.83623953</v>
      </c>
      <c r="Q51" s="6">
        <f t="array" ref="Q51">SUMPRODUCT(TRANSPOSE($L44:$U44),AB$42:AB$51)</f>
        <v>86.62784329</v>
      </c>
      <c r="R51" s="6">
        <f t="array" ref="R51">SUMPRODUCT(TRANSPOSE($L44:$U44),AC$42:AC$51)</f>
        <v>91.30919843</v>
      </c>
      <c r="S51" s="6">
        <f t="array" ref="S51">SUMPRODUCT(TRANSPOSE($L44:$U44),AD$42:AD$51)</f>
        <v>77.17202482</v>
      </c>
      <c r="T51" s="6">
        <f t="array" ref="T51">SUMPRODUCT(TRANSPOSE($L44:$U44),AE$42:AE$51)</f>
        <v>63.80389841</v>
      </c>
      <c r="U51" s="6">
        <f t="array" ref="U51">SUMPRODUCT(TRANSPOSE($L44:$U44),AF$42:AF$51)</f>
        <v>57.18016889</v>
      </c>
      <c r="W51" s="62">
        <v>0.9654320223013471</v>
      </c>
      <c r="X51" s="62">
        <v>0.7033357809993546</v>
      </c>
      <c r="Y51" s="62">
        <v>0.5643279670781614</v>
      </c>
      <c r="Z51" s="62">
        <v>0.0992595185430667</v>
      </c>
      <c r="AA51" s="62">
        <v>0.4038194629102363</v>
      </c>
      <c r="AB51" s="62">
        <v>0.7312589570713035</v>
      </c>
      <c r="AC51" s="62">
        <v>0.3395172483335347</v>
      </c>
      <c r="AD51" s="62">
        <v>0.966515496994216</v>
      </c>
      <c r="AE51" s="62">
        <v>0.6419019596792526</v>
      </c>
      <c r="AF51" s="62">
        <v>0.49536439727139614</v>
      </c>
    </row>
    <row r="52" ht="15.75" customHeight="1"/>
    <row r="53" ht="15.75" customHeight="1">
      <c r="A53" s="1" t="s">
        <v>77</v>
      </c>
      <c r="L53" s="1" t="s">
        <v>52</v>
      </c>
      <c r="M53" s="1"/>
      <c r="N53" s="46" t="s">
        <v>53</v>
      </c>
      <c r="P53" s="1" t="s">
        <v>54</v>
      </c>
      <c r="R53" s="1" t="s">
        <v>55</v>
      </c>
    </row>
    <row r="54" ht="15.75" customHeight="1">
      <c r="A54" s="6">
        <f t="shared" ref="A54:J54" si="15">A13+L49</f>
        <v>71.33860744</v>
      </c>
      <c r="B54" s="6">
        <f t="shared" si="15"/>
        <v>98.72514638</v>
      </c>
      <c r="C54" s="6">
        <f t="shared" si="15"/>
        <v>79.42860865</v>
      </c>
      <c r="D54" s="6">
        <f t="shared" si="15"/>
        <v>96.2782405</v>
      </c>
      <c r="E54" s="6">
        <f t="shared" si="15"/>
        <v>86.83327246</v>
      </c>
      <c r="F54" s="6">
        <f t="shared" si="15"/>
        <v>88.62302906</v>
      </c>
      <c r="G54" s="6">
        <f t="shared" si="15"/>
        <v>92.30459997</v>
      </c>
      <c r="H54" s="6">
        <f t="shared" si="15"/>
        <v>78.16817703</v>
      </c>
      <c r="I54" s="6">
        <f t="shared" si="15"/>
        <v>65.80030626</v>
      </c>
      <c r="J54" s="6">
        <f t="shared" si="15"/>
        <v>59.17830735</v>
      </c>
      <c r="L54" s="47">
        <f t="shared" ref="L54:L56" si="17">AVERAGE(A54:J54)</f>
        <v>81.66782951</v>
      </c>
      <c r="N54" s="47">
        <f t="shared" ref="N54:N56" si="18">_xlfn.STDEV.P(A54:J54)</f>
        <v>12.54641408</v>
      </c>
      <c r="P54" s="48">
        <v>1.0</v>
      </c>
      <c r="R54" s="48">
        <v>1.0</v>
      </c>
    </row>
    <row r="55" ht="15.75" customHeight="1">
      <c r="A55" s="6">
        <f t="shared" ref="A55:J55" si="16">A14+L50</f>
        <v>65.18112809</v>
      </c>
      <c r="B55" s="6">
        <f t="shared" si="16"/>
        <v>101.3158824</v>
      </c>
      <c r="C55" s="6">
        <f t="shared" si="16"/>
        <v>77.81749846</v>
      </c>
      <c r="D55" s="6">
        <f t="shared" si="16"/>
        <v>96.52748973</v>
      </c>
      <c r="E55" s="6">
        <f t="shared" si="16"/>
        <v>86.99126898</v>
      </c>
      <c r="F55" s="6">
        <f t="shared" si="16"/>
        <v>87.72372178</v>
      </c>
      <c r="G55" s="6">
        <f t="shared" si="16"/>
        <v>92.36851199</v>
      </c>
      <c r="H55" s="6">
        <f t="shared" si="16"/>
        <v>78.20869994</v>
      </c>
      <c r="I55" s="6">
        <f t="shared" si="16"/>
        <v>68.82620758</v>
      </c>
      <c r="J55" s="6">
        <f t="shared" si="16"/>
        <v>58.19414714</v>
      </c>
      <c r="L55" s="49">
        <f t="shared" si="17"/>
        <v>81.31545561</v>
      </c>
      <c r="N55" s="49">
        <f t="shared" si="18"/>
        <v>13.41511917</v>
      </c>
      <c r="P55" s="50">
        <v>1.0</v>
      </c>
      <c r="R55" s="50">
        <v>1.0</v>
      </c>
    </row>
    <row r="56" ht="15.75" customHeight="1">
      <c r="A56" s="6">
        <f t="shared" ref="A56:J56" si="19">A15+L51</f>
        <v>67.25243345</v>
      </c>
      <c r="B56" s="6">
        <f t="shared" si="19"/>
        <v>99.68297005</v>
      </c>
      <c r="C56" s="6">
        <f t="shared" si="19"/>
        <v>78.14835561</v>
      </c>
      <c r="D56" s="6">
        <f t="shared" si="19"/>
        <v>97.76461692</v>
      </c>
      <c r="E56" s="6">
        <f t="shared" si="19"/>
        <v>87.14793668</v>
      </c>
      <c r="F56" s="6">
        <f t="shared" si="19"/>
        <v>87.82651262</v>
      </c>
      <c r="G56" s="6">
        <f t="shared" si="19"/>
        <v>97.43505524</v>
      </c>
      <c r="H56" s="6">
        <f t="shared" si="19"/>
        <v>78.25156215</v>
      </c>
      <c r="I56" s="6">
        <f t="shared" si="19"/>
        <v>63.85411501</v>
      </c>
      <c r="J56" s="6">
        <f t="shared" si="19"/>
        <v>66.21186145</v>
      </c>
      <c r="L56" s="51">
        <f t="shared" si="17"/>
        <v>82.35754192</v>
      </c>
      <c r="N56" s="51">
        <f t="shared" si="18"/>
        <v>12.97512149</v>
      </c>
      <c r="P56" s="52">
        <v>1.0</v>
      </c>
      <c r="R56" s="52">
        <v>1.0</v>
      </c>
    </row>
    <row r="57" ht="15.75" customHeight="1"/>
    <row r="58" ht="15.75" customHeight="1">
      <c r="A58" s="1" t="s">
        <v>78</v>
      </c>
    </row>
    <row r="59" ht="15.75" customHeight="1">
      <c r="A59" s="53">
        <f t="shared" ref="A59:J59" si="20">(A54-$L54)/$N54*$P54+$R54</f>
        <v>0.1767191802</v>
      </c>
      <c r="B59" s="54">
        <f t="shared" si="20"/>
        <v>2.359537216</v>
      </c>
      <c r="C59" s="54">
        <f t="shared" si="20"/>
        <v>0.8215250313</v>
      </c>
      <c r="D59" s="54">
        <f t="shared" si="20"/>
        <v>2.16450891</v>
      </c>
      <c r="E59" s="54">
        <f t="shared" si="20"/>
        <v>1.411706717</v>
      </c>
      <c r="F59" s="54">
        <f t="shared" si="20"/>
        <v>1.554357564</v>
      </c>
      <c r="G59" s="54">
        <f t="shared" si="20"/>
        <v>1.847793672</v>
      </c>
      <c r="H59" s="54">
        <f t="shared" si="20"/>
        <v>0.7210635277</v>
      </c>
      <c r="I59" s="54">
        <f t="shared" si="20"/>
        <v>-0.2647058474</v>
      </c>
      <c r="J59" s="55">
        <f t="shared" si="20"/>
        <v>-0.7925059713</v>
      </c>
    </row>
    <row r="60" ht="15.75" customHeight="1">
      <c r="A60" s="56">
        <f t="shared" ref="A60:J60" si="21">(A55-$L55)/$N55*$P55+$R55</f>
        <v>-0.2026972936</v>
      </c>
      <c r="B60" s="57">
        <f t="shared" si="21"/>
        <v>2.490887004</v>
      </c>
      <c r="C60" s="57">
        <f t="shared" si="21"/>
        <v>0.7392526219</v>
      </c>
      <c r="D60" s="57">
        <f t="shared" si="21"/>
        <v>2.133946998</v>
      </c>
      <c r="E60" s="57">
        <f t="shared" si="21"/>
        <v>1.42309079</v>
      </c>
      <c r="F60" s="57">
        <f t="shared" si="21"/>
        <v>1.477689843</v>
      </c>
      <c r="G60" s="57">
        <f t="shared" si="21"/>
        <v>1.823925321</v>
      </c>
      <c r="H60" s="57">
        <f t="shared" si="21"/>
        <v>0.76841386</v>
      </c>
      <c r="I60" s="57">
        <f t="shared" si="21"/>
        <v>0.06901698965</v>
      </c>
      <c r="J60" s="58">
        <f t="shared" si="21"/>
        <v>-0.7235261328</v>
      </c>
    </row>
    <row r="61" ht="15.75" customHeight="1">
      <c r="A61" s="59">
        <f t="shared" ref="A61:J61" si="22">(A56-$L56)/$N56*$P56+$R56</f>
        <v>-0.164159309</v>
      </c>
      <c r="B61" s="60">
        <f t="shared" si="22"/>
        <v>2.33528061</v>
      </c>
      <c r="C61" s="60">
        <f t="shared" si="22"/>
        <v>0.6755956147</v>
      </c>
      <c r="D61" s="60">
        <f t="shared" si="22"/>
        <v>2.187432041</v>
      </c>
      <c r="E61" s="60">
        <f t="shared" si="22"/>
        <v>1.369198451</v>
      </c>
      <c r="F61" s="60">
        <f t="shared" si="22"/>
        <v>1.421496685</v>
      </c>
      <c r="G61" s="60">
        <f t="shared" si="22"/>
        <v>2.162032536</v>
      </c>
      <c r="H61" s="60">
        <f t="shared" si="22"/>
        <v>0.6835498021</v>
      </c>
      <c r="I61" s="60">
        <f t="shared" si="22"/>
        <v>-0.4260696458</v>
      </c>
      <c r="J61" s="61">
        <f t="shared" si="22"/>
        <v>-0.2443567855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E17"/>
    <mergeCell ref="F17:J17"/>
  </mergeCells>
  <conditionalFormatting sqref="A13:J15">
    <cfRule type="expression" dxfId="1" priority="1">
      <formula>A13-#REF!&gt;1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7">
        <f t="array" ref="A1:C10">TRANSPOSE('Encoder multi-head attention'!A59:J61)</f>
        <v>0.1767191802</v>
      </c>
      <c r="B1" s="57">
        <v>-0.20269729363946554</v>
      </c>
      <c r="C1" s="57">
        <v>-0.164159309024539</v>
      </c>
      <c r="E1" s="1" t="s">
        <v>79</v>
      </c>
    </row>
    <row r="2">
      <c r="A2" s="57">
        <v>2.359537216361929</v>
      </c>
      <c r="B2" s="57">
        <v>2.490887003550788</v>
      </c>
      <c r="C2" s="57">
        <v>2.33528060973842</v>
      </c>
    </row>
    <row r="3">
      <c r="A3" s="57">
        <v>0.8215250313353799</v>
      </c>
      <c r="B3" s="57">
        <v>0.7392526218938542</v>
      </c>
      <c r="C3" s="57">
        <v>0.675595614734541</v>
      </c>
    </row>
    <row r="4">
      <c r="A4" s="57">
        <v>2.1645089101830783</v>
      </c>
      <c r="B4" s="57">
        <v>2.1339469978576924</v>
      </c>
      <c r="C4" s="57">
        <v>2.187432041438086</v>
      </c>
    </row>
    <row r="5">
      <c r="A5" s="57">
        <v>1.4117067170067712</v>
      </c>
      <c r="B5" s="57">
        <v>1.4230907897125733</v>
      </c>
      <c r="C5" s="57">
        <v>1.369198451198508</v>
      </c>
    </row>
    <row r="6">
      <c r="A6" s="57">
        <v>1.5543575640919614</v>
      </c>
      <c r="B6" s="57">
        <v>1.4776898426230358</v>
      </c>
      <c r="C6" s="57">
        <v>1.4214966853924995</v>
      </c>
    </row>
    <row r="7">
      <c r="A7" s="57">
        <v>1.8477936717908734</v>
      </c>
      <c r="B7" s="57">
        <v>1.8239253212065947</v>
      </c>
      <c r="C7" s="57">
        <v>2.1620325357303196</v>
      </c>
    </row>
    <row r="8">
      <c r="A8" s="57">
        <v>0.7210635277228225</v>
      </c>
      <c r="B8" s="57">
        <v>0.7684138599759961</v>
      </c>
      <c r="C8" s="57">
        <v>0.6835498020652298</v>
      </c>
    </row>
    <row r="9">
      <c r="A9" s="57">
        <v>-0.2647058474496897</v>
      </c>
      <c r="B9" s="57">
        <v>0.06901698965158676</v>
      </c>
      <c r="C9" s="57">
        <v>-0.42606964579118967</v>
      </c>
    </row>
    <row r="10">
      <c r="A10" s="57">
        <v>-0.7925059712613953</v>
      </c>
      <c r="B10" s="57">
        <v>-0.723526132832665</v>
      </c>
      <c r="C10" s="57">
        <v>-0.244356785481872</v>
      </c>
    </row>
    <row r="12">
      <c r="A12" s="1" t="s">
        <v>80</v>
      </c>
      <c r="L12" s="1" t="s">
        <v>81</v>
      </c>
      <c r="M12" s="4" t="s">
        <v>7</v>
      </c>
      <c r="N12" s="1" t="s">
        <v>82</v>
      </c>
      <c r="Q12" s="4" t="s">
        <v>7</v>
      </c>
      <c r="R12" s="1" t="s">
        <v>83</v>
      </c>
    </row>
    <row r="13">
      <c r="A13" s="62">
        <v>0.5037907454169044</v>
      </c>
      <c r="B13" s="62">
        <v>0.2467453728235185</v>
      </c>
      <c r="C13" s="62">
        <v>0.9454851461506626</v>
      </c>
      <c r="D13" s="62">
        <v>0.7413927157069276</v>
      </c>
      <c r="E13" s="62">
        <v>0.7310406714086701</v>
      </c>
      <c r="F13" s="62">
        <v>0.25986281537413425</v>
      </c>
      <c r="G13" s="62">
        <v>0.45047181385168766</v>
      </c>
      <c r="H13" s="62">
        <v>0.136546088488688</v>
      </c>
      <c r="I13" s="62">
        <v>0.11534050660887507</v>
      </c>
      <c r="J13" s="62">
        <v>0.990794210759806</v>
      </c>
      <c r="L13" s="62">
        <v>0.04071291165091262</v>
      </c>
      <c r="N13" s="69">
        <f t="array" ref="N13">SUMPRODUCT(TRANSPOSE($A13:$J13),A$1:A$10) + $L13</f>
        <v>4.644468638</v>
      </c>
      <c r="O13" s="69">
        <f t="array" ref="O13">SUMPRODUCT(TRANSPOSE($A13:$J13),B$1:B$10) + $L13</f>
        <v>4.476235561</v>
      </c>
      <c r="P13" s="69">
        <f t="array" ref="P13">SUMPRODUCT(TRANSPOSE($A13:$J13),C$1:C$10) + $L13</f>
        <v>4.941096734</v>
      </c>
      <c r="R13" s="70">
        <f t="shared" ref="R13:T13" si="1">MAX(0, N13)</f>
        <v>4.644468638</v>
      </c>
      <c r="S13" s="71">
        <f t="shared" si="1"/>
        <v>4.476235561</v>
      </c>
      <c r="T13" s="72">
        <f t="shared" si="1"/>
        <v>4.941096734</v>
      </c>
    </row>
    <row r="14">
      <c r="A14" s="62">
        <v>0.08493112225247357</v>
      </c>
      <c r="B14" s="62">
        <v>0.9429742337514153</v>
      </c>
      <c r="C14" s="62">
        <v>0.6602646967447754</v>
      </c>
      <c r="D14" s="62">
        <v>0.2612833396306278</v>
      </c>
      <c r="E14" s="62">
        <v>0.7614069332194884</v>
      </c>
      <c r="F14" s="62">
        <v>0.1479534629050987</v>
      </c>
      <c r="G14" s="62">
        <v>0.29743266271091384</v>
      </c>
      <c r="H14" s="62">
        <v>0.39363023380811835</v>
      </c>
      <c r="I14" s="62">
        <v>0.38286131120879974</v>
      </c>
      <c r="J14" s="62">
        <v>0.7302521922057215</v>
      </c>
      <c r="L14" s="62">
        <v>0.9643982021230535</v>
      </c>
      <c r="N14" s="69">
        <f t="array" ref="N14">SUMPRODUCT(TRANSPOSE($A14:$J14),A$1:A$10) + $L14</f>
        <v>5.770571664</v>
      </c>
      <c r="O14" s="69">
        <f t="array" ref="O14">SUMPRODUCT(TRANSPOSE($A14:$J14),B$1:B$10) + $L14</f>
        <v>5.986906169</v>
      </c>
      <c r="P14" s="69">
        <f t="array" ref="P14">SUMPRODUCT(TRANSPOSE($A14:$J14),C$1:C$10) + $L14</f>
        <v>5.993566746</v>
      </c>
      <c r="R14" s="73">
        <f t="shared" ref="R14:T14" si="2">MAX(0, N14)</f>
        <v>5.770571664</v>
      </c>
      <c r="S14" s="69">
        <f t="shared" si="2"/>
        <v>5.986906169</v>
      </c>
      <c r="T14" s="74">
        <f t="shared" si="2"/>
        <v>5.993566746</v>
      </c>
    </row>
    <row r="15">
      <c r="A15" s="62">
        <v>0.8716987404263175</v>
      </c>
      <c r="B15" s="62">
        <v>0.0718655189296844</v>
      </c>
      <c r="C15" s="62">
        <v>0.09802194846201107</v>
      </c>
      <c r="D15" s="62">
        <v>0.5629347226690975</v>
      </c>
      <c r="E15" s="62">
        <v>0.6201722806846148</v>
      </c>
      <c r="F15" s="62">
        <v>0.0015071290059696096</v>
      </c>
      <c r="G15" s="62">
        <v>0.4830838349065263</v>
      </c>
      <c r="H15" s="62">
        <v>0.46429039824427587</v>
      </c>
      <c r="I15" s="62">
        <v>0.617570492663921</v>
      </c>
      <c r="J15" s="62">
        <v>0.18168600889278452</v>
      </c>
      <c r="L15" s="62">
        <v>0.5973511152267876</v>
      </c>
      <c r="N15" s="69">
        <f t="array" ref="N15">SUMPRODUCT(TRANSPOSE($A15:$J15),A$1:A$10) + $L15</f>
        <v>4.017775426</v>
      </c>
      <c r="O15" s="69">
        <f t="array" ref="O15">SUMPRODUCT(TRANSPOSE($A15:$J15),B$1:B$10) + $L15</f>
        <v>3.907237697</v>
      </c>
      <c r="P15" s="69">
        <f t="array" ref="P15">SUMPRODUCT(TRANSPOSE($A15:$J15),C$1:C$10) + $L15</f>
        <v>3.825250087</v>
      </c>
      <c r="R15" s="73">
        <f t="shared" ref="R15:T15" si="3">MAX(0, N15)</f>
        <v>4.017775426</v>
      </c>
      <c r="S15" s="69">
        <f t="shared" si="3"/>
        <v>3.907237697</v>
      </c>
      <c r="T15" s="74">
        <f t="shared" si="3"/>
        <v>3.825250087</v>
      </c>
    </row>
    <row r="16">
      <c r="A16" s="62">
        <v>0.255201162398619</v>
      </c>
      <c r="B16" s="62">
        <v>0.5995915937349725</v>
      </c>
      <c r="C16" s="62">
        <v>0.7822924067602373</v>
      </c>
      <c r="D16" s="62">
        <v>0.17847800523179713</v>
      </c>
      <c r="E16" s="62">
        <v>0.11984225592694475</v>
      </c>
      <c r="F16" s="62">
        <v>0.8533679087998918</v>
      </c>
      <c r="G16" s="62">
        <v>0.2211606043395229</v>
      </c>
      <c r="H16" s="62">
        <v>0.06399520714740947</v>
      </c>
      <c r="I16" s="62">
        <v>0.3964255415875342</v>
      </c>
      <c r="J16" s="62">
        <v>0.46975297313262177</v>
      </c>
      <c r="L16" s="62">
        <v>0.5534693858635764</v>
      </c>
      <c r="N16" s="69">
        <f t="array" ref="N16">SUMPRODUCT(TRANSPOSE($A16:$J16),A$1:A$10) + $L16</f>
        <v>4.515523594</v>
      </c>
      <c r="O16" s="69">
        <f t="array" ref="O16">SUMPRODUCT(TRANSPOSE($A16:$J16),B$1:B$10) + $L16</f>
        <v>4.526026303</v>
      </c>
      <c r="P16" s="69">
        <f t="array" ref="P16">SUMPRODUCT(TRANSPOSE($A16:$J16),C$1:C$10) + $L16</f>
        <v>4.446067791</v>
      </c>
      <c r="R16" s="73">
        <f t="shared" ref="R16:T16" si="4">MAX(0, N16)</f>
        <v>4.515523594</v>
      </c>
      <c r="S16" s="69">
        <f t="shared" si="4"/>
        <v>4.526026303</v>
      </c>
      <c r="T16" s="74">
        <f t="shared" si="4"/>
        <v>4.446067791</v>
      </c>
    </row>
    <row r="17">
      <c r="A17" s="62">
        <v>0.2490879286541694</v>
      </c>
      <c r="B17" s="62">
        <v>0.3772063228291409</v>
      </c>
      <c r="C17" s="62">
        <v>0.06483637256056274</v>
      </c>
      <c r="D17" s="62">
        <v>0.7205477121708288</v>
      </c>
      <c r="E17" s="62">
        <v>0.5784122165554542</v>
      </c>
      <c r="F17" s="62">
        <v>0.13583480650260227</v>
      </c>
      <c r="G17" s="62">
        <v>0.05888673376042419</v>
      </c>
      <c r="H17" s="62">
        <v>0.3779652445871966</v>
      </c>
      <c r="I17" s="62">
        <v>0.27073901964778124</v>
      </c>
      <c r="J17" s="62">
        <v>0.7196347795572988</v>
      </c>
      <c r="L17" s="62">
        <v>0.8360263799922307</v>
      </c>
      <c r="N17" s="69">
        <f t="array" ref="N17">SUMPRODUCT(TRANSPOSE($A17:$J17),A$1:A$10) + $L17</f>
        <v>4.150024693</v>
      </c>
      <c r="O17" s="69">
        <f t="array" ref="O17">SUMPRODUCT(TRANSPOSE($A17:$J17),B$1:B$10) + $L17</f>
        <v>4.230360916</v>
      </c>
      <c r="P17" s="69">
        <f t="array" ref="P17">SUMPRODUCT(TRANSPOSE($A17:$J17),C$1:C$10) + $L17</f>
        <v>4.375492832</v>
      </c>
      <c r="R17" s="73">
        <f t="shared" ref="R17:T17" si="5">MAX(0, N17)</f>
        <v>4.150024693</v>
      </c>
      <c r="S17" s="69">
        <f t="shared" si="5"/>
        <v>4.230360916</v>
      </c>
      <c r="T17" s="74">
        <f t="shared" si="5"/>
        <v>4.375492832</v>
      </c>
    </row>
    <row r="18">
      <c r="A18" s="62">
        <v>0.47761997356199903</v>
      </c>
      <c r="B18" s="62">
        <v>0.9365709615651727</v>
      </c>
      <c r="C18" s="62">
        <v>0.03280581098602231</v>
      </c>
      <c r="D18" s="62">
        <v>0.34217493120534304</v>
      </c>
      <c r="E18" s="62">
        <v>0.0748772739582586</v>
      </c>
      <c r="F18" s="62">
        <v>0.9674256448994765</v>
      </c>
      <c r="G18" s="62">
        <v>0.7100271885887957</v>
      </c>
      <c r="H18" s="62">
        <v>0.8034597320340326</v>
      </c>
      <c r="I18" s="62">
        <v>0.30487518808444536</v>
      </c>
      <c r="J18" s="62">
        <v>0.527391727978874</v>
      </c>
      <c r="L18" s="62">
        <v>0.41420032089516945</v>
      </c>
      <c r="N18" s="69">
        <f t="array" ref="N18">SUMPRODUCT(TRANSPOSE($A18:$J18),A$1:A$10) + $L18</f>
        <v>6.478166488</v>
      </c>
      <c r="O18" s="69">
        <f t="array" ref="O18">SUMPRODUCT(TRANSPOSE($A18:$J18),B$1:B$10) + $L18</f>
        <v>6.49271367</v>
      </c>
      <c r="P18" s="69">
        <f t="array" ref="P18">SUMPRODUCT(TRANSPOSE($A18:$J18),C$1:C$10) + $L18</f>
        <v>6.596849441</v>
      </c>
      <c r="R18" s="73">
        <f t="shared" ref="R18:T18" si="6">MAX(0, N18)</f>
        <v>6.478166488</v>
      </c>
      <c r="S18" s="69">
        <f t="shared" si="6"/>
        <v>6.49271367</v>
      </c>
      <c r="T18" s="74">
        <f t="shared" si="6"/>
        <v>6.596849441</v>
      </c>
    </row>
    <row r="19">
      <c r="A19" s="62">
        <v>0.13773792989652778</v>
      </c>
      <c r="B19" s="62">
        <v>0.48526398281728045</v>
      </c>
      <c r="C19" s="62">
        <v>0.7911055762722925</v>
      </c>
      <c r="D19" s="62">
        <v>0.6039362494701532</v>
      </c>
      <c r="E19" s="62">
        <v>0.70533159131718</v>
      </c>
      <c r="F19" s="62">
        <v>0.9895476101331944</v>
      </c>
      <c r="G19" s="62">
        <v>0.5245855507197681</v>
      </c>
      <c r="H19" s="62">
        <v>0.9599917251633725</v>
      </c>
      <c r="I19" s="62">
        <v>0.10608210893468617</v>
      </c>
      <c r="J19" s="62">
        <v>0.12328745945473951</v>
      </c>
      <c r="L19" s="62">
        <v>0.050775338513037616</v>
      </c>
      <c r="N19" s="69">
        <f t="array" ref="N19">SUMPRODUCT(TRANSPOSE($A19:$J19),A$1:A$10) + $L19</f>
        <v>7.246839563</v>
      </c>
      <c r="O19" s="69">
        <f t="array" ref="O19">SUMPRODUCT(TRANSPOSE($A19:$J19),B$1:B$10) + $L19</f>
        <v>7.183779728</v>
      </c>
      <c r="P19" s="69">
        <f t="array" ref="P19">SUMPRODUCT(TRANSPOSE($A19:$J19),C$1:C$10) + $L19</f>
        <v>7.104355165</v>
      </c>
      <c r="R19" s="73">
        <f t="shared" ref="R19:T19" si="7">MAX(0, N19)</f>
        <v>7.246839563</v>
      </c>
      <c r="S19" s="69">
        <f t="shared" si="7"/>
        <v>7.183779728</v>
      </c>
      <c r="T19" s="74">
        <f t="shared" si="7"/>
        <v>7.104355165</v>
      </c>
    </row>
    <row r="20">
      <c r="A20" s="62">
        <v>0.5115586975693611</v>
      </c>
      <c r="B20" s="62">
        <v>0.6828547727149687</v>
      </c>
      <c r="C20" s="62">
        <v>0.8862299804473261</v>
      </c>
      <c r="D20" s="62">
        <v>0.622086906674423</v>
      </c>
      <c r="E20" s="62">
        <v>0.8059981214073442</v>
      </c>
      <c r="F20" s="62">
        <v>0.15172999849228042</v>
      </c>
      <c r="G20" s="62">
        <v>0.5050051075208073</v>
      </c>
      <c r="H20" s="62">
        <v>0.5857585800684828</v>
      </c>
      <c r="I20" s="62">
        <v>0.19006559495950048</v>
      </c>
      <c r="J20" s="62">
        <v>0.5893856397675683</v>
      </c>
      <c r="L20" s="62">
        <v>0.44324152297332087</v>
      </c>
      <c r="N20" s="69">
        <f t="array" ref="N20">SUMPRODUCT(TRANSPOSE($A20:$J20),A$1:A$10) + $L20</f>
        <v>6.431224681</v>
      </c>
      <c r="O20" s="69">
        <f t="array" ref="O20">SUMPRODUCT(TRANSPOSE($A20:$J20),B$1:B$10) + $L20</f>
        <v>6.352209199</v>
      </c>
      <c r="P20" s="69">
        <f t="array" ref="P20">SUMPRODUCT(TRANSPOSE($A20:$J20),C$1:C$10) + $L20</f>
        <v>6.499913974</v>
      </c>
      <c r="R20" s="73">
        <f t="shared" ref="R20:T20" si="8">MAX(0, N20)</f>
        <v>6.431224681</v>
      </c>
      <c r="S20" s="69">
        <f t="shared" si="8"/>
        <v>6.352209199</v>
      </c>
      <c r="T20" s="74">
        <f t="shared" si="8"/>
        <v>6.499913974</v>
      </c>
    </row>
    <row r="21" ht="15.75" customHeight="1">
      <c r="A21" s="62">
        <v>0.10874023637507646</v>
      </c>
      <c r="B21" s="62">
        <v>0.8956870798907943</v>
      </c>
      <c r="C21" s="62">
        <v>0.4073023881230675</v>
      </c>
      <c r="D21" s="62">
        <v>0.14912999135252392</v>
      </c>
      <c r="E21" s="62">
        <v>0.1599364926584006</v>
      </c>
      <c r="F21" s="62">
        <v>0.6168825257354575</v>
      </c>
      <c r="G21" s="62">
        <v>0.8550757470571635</v>
      </c>
      <c r="H21" s="62">
        <v>0.4825496949363539</v>
      </c>
      <c r="I21" s="62">
        <v>0.23356503570013198</v>
      </c>
      <c r="J21" s="62">
        <v>0.5992777421105826</v>
      </c>
      <c r="L21" s="62">
        <v>0.544059248923652</v>
      </c>
      <c r="N21" s="69">
        <f t="array" ref="N21">SUMPRODUCT(TRANSPOSE($A21:$J21),A$1:A$10) + $L21</f>
        <v>5.909919797</v>
      </c>
      <c r="O21" s="69">
        <f t="array" ref="O21">SUMPRODUCT(TRANSPOSE($A21:$J21),B$1:B$10) + $L21</f>
        <v>6.02449228</v>
      </c>
      <c r="P21" s="69">
        <f t="array" ref="P21">SUMPRODUCT(TRANSPOSE($A21:$J21),C$1:C$10) + $L21</f>
        <v>6.247749669</v>
      </c>
      <c r="R21" s="73">
        <f t="shared" ref="R21:T21" si="9">MAX(0, N21)</f>
        <v>5.909919797</v>
      </c>
      <c r="S21" s="69">
        <f t="shared" si="9"/>
        <v>6.02449228</v>
      </c>
      <c r="T21" s="74">
        <f t="shared" si="9"/>
        <v>6.247749669</v>
      </c>
    </row>
    <row r="22" ht="15.75" customHeight="1">
      <c r="A22" s="62">
        <v>0.3021569696564157</v>
      </c>
      <c r="B22" s="62">
        <v>0.18256846537188753</v>
      </c>
      <c r="C22" s="62">
        <v>0.12787405116589068</v>
      </c>
      <c r="D22" s="62">
        <v>0.7565321044377427</v>
      </c>
      <c r="E22" s="62">
        <v>0.8525983113959215</v>
      </c>
      <c r="F22" s="62">
        <v>0.30152880438624896</v>
      </c>
      <c r="G22" s="62">
        <v>0.4219702580231506</v>
      </c>
      <c r="H22" s="62">
        <v>0.7569236916287276</v>
      </c>
      <c r="I22" s="62">
        <v>0.7670703470310418</v>
      </c>
      <c r="J22" s="62">
        <v>0.6176809901355473</v>
      </c>
      <c r="L22" s="62">
        <v>0.12983279524878033</v>
      </c>
      <c r="N22" s="69">
        <f t="array" ref="N22">SUMPRODUCT(TRANSPOSE($A22:$J22),A$1:A$10) + $L22</f>
        <v>4.661821532</v>
      </c>
      <c r="O22" s="69">
        <f t="array" ref="O22">SUMPRODUCT(TRANSPOSE($A22:$J22),B$1:B$10) + $L22</f>
        <v>4.848470751</v>
      </c>
      <c r="P22" s="69">
        <f t="array" ref="P22">SUMPRODUCT(TRANSPOSE($A22:$J22),C$1:C$10) + $L22</f>
        <v>4.795780245</v>
      </c>
      <c r="R22" s="73">
        <f t="shared" ref="R22:T22" si="10">MAX(0, N22)</f>
        <v>4.661821532</v>
      </c>
      <c r="S22" s="69">
        <f t="shared" si="10"/>
        <v>4.848470751</v>
      </c>
      <c r="T22" s="74">
        <f t="shared" si="10"/>
        <v>4.795780245</v>
      </c>
    </row>
    <row r="23" ht="15.75" customHeight="1">
      <c r="A23" s="62">
        <v>0.8810290511869576</v>
      </c>
      <c r="B23" s="62">
        <v>0.20363097092621318</v>
      </c>
      <c r="C23" s="62">
        <v>0.016864416637279334</v>
      </c>
      <c r="D23" s="62">
        <v>0.3806109923364769</v>
      </c>
      <c r="E23" s="62">
        <v>0.15040793055966328</v>
      </c>
      <c r="F23" s="62">
        <v>0.7016107250256867</v>
      </c>
      <c r="G23" s="62">
        <v>0.2942110725058653</v>
      </c>
      <c r="H23" s="62">
        <v>0.10349045954019687</v>
      </c>
      <c r="I23" s="62">
        <v>0.46284318306384864</v>
      </c>
      <c r="J23" s="62">
        <v>0.10029141842861367</v>
      </c>
      <c r="L23" s="62">
        <v>0.4006191622841693</v>
      </c>
      <c r="N23" s="69">
        <f t="array" ref="N23">SUMPRODUCT(TRANSPOSE($A23:$J23),A$1:A$10) + $L23</f>
        <v>3.593630705</v>
      </c>
      <c r="O23" s="69">
        <f t="array" ref="O23">SUMPRODUCT(TRANSPOSE($A23:$J23),B$1:B$10) + $L23</f>
        <v>3.380259738</v>
      </c>
      <c r="P23" s="69">
        <f t="array" ref="P23">SUMPRODUCT(TRANSPOSE($A23:$J23),C$1:C$10) + $L23</f>
        <v>3.263879806</v>
      </c>
      <c r="R23" s="73">
        <f t="shared" ref="R23:T23" si="11">MAX(0, N23)</f>
        <v>3.593630705</v>
      </c>
      <c r="S23" s="69">
        <f t="shared" si="11"/>
        <v>3.380259738</v>
      </c>
      <c r="T23" s="74">
        <f t="shared" si="11"/>
        <v>3.263879806</v>
      </c>
    </row>
    <row r="24" ht="15.75" customHeight="1">
      <c r="A24" s="62">
        <v>0.8485165366624599</v>
      </c>
      <c r="B24" s="62">
        <v>0.9394691515289295</v>
      </c>
      <c r="C24" s="62">
        <v>0.3388885845012688</v>
      </c>
      <c r="D24" s="62">
        <v>0.009024253299187102</v>
      </c>
      <c r="E24" s="62">
        <v>0.8941211271965532</v>
      </c>
      <c r="F24" s="62">
        <v>0.3542928305088353</v>
      </c>
      <c r="G24" s="62">
        <v>0.8170978461805491</v>
      </c>
      <c r="H24" s="62">
        <v>0.9357193869125533</v>
      </c>
      <c r="I24" s="62">
        <v>0.22407625782618568</v>
      </c>
      <c r="J24" s="62">
        <v>0.7587485309855508</v>
      </c>
      <c r="L24" s="62">
        <v>0.7639204140789031</v>
      </c>
      <c r="N24" s="69">
        <f t="array" ref="N24">SUMPRODUCT(TRANSPOSE($A24:$J24),A$1:A$10) + $L24</f>
        <v>6.765369376</v>
      </c>
      <c r="O24" s="69">
        <f t="array" ref="O24">SUMPRODUCT(TRANSPOSE($A24:$J24),B$1:B$10) + $L24</f>
        <v>6.673607795</v>
      </c>
      <c r="P24" s="69">
        <f t="array" ref="P24">SUMPRODUCT(TRANSPOSE($A24:$J24),C$1:C$10) + $L24</f>
        <v>6.920425034</v>
      </c>
      <c r="R24" s="73">
        <f t="shared" ref="R24:T24" si="12">MAX(0, N24)</f>
        <v>6.765369376</v>
      </c>
      <c r="S24" s="69">
        <f t="shared" si="12"/>
        <v>6.673607795</v>
      </c>
      <c r="T24" s="74">
        <f t="shared" si="12"/>
        <v>6.920425034</v>
      </c>
    </row>
    <row r="25" ht="15.75" customHeight="1">
      <c r="A25" s="62">
        <v>0.48179751620029165</v>
      </c>
      <c r="B25" s="62">
        <v>0.41510262249465213</v>
      </c>
      <c r="C25" s="62">
        <v>0.9479496215704009</v>
      </c>
      <c r="D25" s="62">
        <v>0.7179653568711346</v>
      </c>
      <c r="E25" s="62">
        <v>0.7398826522684896</v>
      </c>
      <c r="F25" s="62">
        <v>0.14014768846430736</v>
      </c>
      <c r="G25" s="62">
        <v>0.04113082871933993</v>
      </c>
      <c r="H25" s="62">
        <v>0.06716989525316541</v>
      </c>
      <c r="I25" s="62">
        <v>0.9395715615649527</v>
      </c>
      <c r="J25" s="62">
        <v>0.427053167378906</v>
      </c>
      <c r="L25" s="62">
        <v>0.20017651845890816</v>
      </c>
      <c r="N25" s="69">
        <f t="array" ref="N25">SUMPRODUCT(TRANSPOSE($A25:$J25),A$1:A$10) + $L25</f>
        <v>4.397195926</v>
      </c>
      <c r="O25" s="69">
        <f t="array" ref="O25">SUMPRODUCT(TRANSPOSE($A25:$J25),B$1:B$10) + $L25</f>
        <v>4.511876571</v>
      </c>
      <c r="P25" s="69">
        <f t="array" ref="P25">SUMPRODUCT(TRANSPOSE($A25:$J25),C$1:C$10) + $L25</f>
        <v>4.143826663</v>
      </c>
      <c r="R25" s="73">
        <f t="shared" ref="R25:T25" si="13">MAX(0, N25)</f>
        <v>4.397195926</v>
      </c>
      <c r="S25" s="69">
        <f t="shared" si="13"/>
        <v>4.511876571</v>
      </c>
      <c r="T25" s="74">
        <f t="shared" si="13"/>
        <v>4.143826663</v>
      </c>
    </row>
    <row r="26" ht="15.75" customHeight="1">
      <c r="A26" s="62">
        <v>0.981223990745548</v>
      </c>
      <c r="B26" s="62">
        <v>0.4574545659770157</v>
      </c>
      <c r="C26" s="62">
        <v>0.6983729422410627</v>
      </c>
      <c r="D26" s="62">
        <v>0.5373627593120276</v>
      </c>
      <c r="E26" s="62">
        <v>0.5359465996868795</v>
      </c>
      <c r="F26" s="62">
        <v>0.12433094820236978</v>
      </c>
      <c r="G26" s="62">
        <v>0.4552941754620712</v>
      </c>
      <c r="H26" s="62">
        <v>0.0777041027011649</v>
      </c>
      <c r="I26" s="62">
        <v>0.0334657917197847</v>
      </c>
      <c r="J26" s="62">
        <v>0.3993032222176298</v>
      </c>
      <c r="L26" s="62">
        <v>0.8364732327321309</v>
      </c>
      <c r="N26" s="69">
        <f t="array" ref="N26">SUMPRODUCT(TRANSPOSE($A26:$J26),A$1:A$10) + $L26</f>
        <v>5.347977415</v>
      </c>
      <c r="O26" s="69">
        <f t="array" ref="O26">SUMPRODUCT(TRANSPOSE($A26:$J26),B$1:B$10) + $L26</f>
        <v>4.98998522</v>
      </c>
      <c r="P26" s="69">
        <f t="array" ref="P26">SUMPRODUCT(TRANSPOSE($A26:$J26),C$1:C$10) + $L26</f>
        <v>5.227140693</v>
      </c>
      <c r="R26" s="73">
        <f t="shared" ref="R26:T26" si="14">MAX(0, N26)</f>
        <v>5.347977415</v>
      </c>
      <c r="S26" s="69">
        <f t="shared" si="14"/>
        <v>4.98998522</v>
      </c>
      <c r="T26" s="74">
        <f t="shared" si="14"/>
        <v>5.227140693</v>
      </c>
    </row>
    <row r="27" ht="15.75" customHeight="1">
      <c r="A27" s="62">
        <v>0.24951390421053454</v>
      </c>
      <c r="B27" s="62">
        <v>0.383808093824086</v>
      </c>
      <c r="C27" s="62">
        <v>0.49202267065570826</v>
      </c>
      <c r="D27" s="62">
        <v>0.5554931672691075</v>
      </c>
      <c r="E27" s="62">
        <v>0.49963900900779423</v>
      </c>
      <c r="F27" s="62">
        <v>0.968878144728812</v>
      </c>
      <c r="G27" s="62">
        <v>0.12514581104249722</v>
      </c>
      <c r="H27" s="62">
        <v>0.9242125253482454</v>
      </c>
      <c r="I27" s="62">
        <v>0.7936250252582182</v>
      </c>
      <c r="J27" s="62">
        <v>0.5164534917782253</v>
      </c>
      <c r="L27" s="62">
        <v>0.7377046323040659</v>
      </c>
      <c r="N27" s="69">
        <f t="array" ref="N27">SUMPRODUCT(TRANSPOSE($A27:$J27),A$1:A$10) + $L27</f>
        <v>5.783603595</v>
      </c>
      <c r="O27" s="69">
        <f t="array" ref="O27">SUMPRODUCT(TRANSPOSE($A27:$J27),B$1:B$10) + $L27</f>
        <v>5.954546863</v>
      </c>
      <c r="P27" s="69">
        <f t="array" ref="P27">SUMPRODUCT(TRANSPOSE($A27:$J27),C$1:C$10) + $L27</f>
        <v>5.639894297</v>
      </c>
      <c r="R27" s="73">
        <f t="shared" ref="R27:T27" si="15">MAX(0, N27)</f>
        <v>5.783603595</v>
      </c>
      <c r="S27" s="69">
        <f t="shared" si="15"/>
        <v>5.954546863</v>
      </c>
      <c r="T27" s="74">
        <f t="shared" si="15"/>
        <v>5.639894297</v>
      </c>
    </row>
    <row r="28" ht="15.75" customHeight="1">
      <c r="A28" s="62">
        <v>0.4536793947694424</v>
      </c>
      <c r="B28" s="62">
        <v>0.370660161739526</v>
      </c>
      <c r="C28" s="62">
        <v>0.07503879299190541</v>
      </c>
      <c r="D28" s="62">
        <v>0.5750580336789759</v>
      </c>
      <c r="E28" s="62">
        <v>0.929274712336462</v>
      </c>
      <c r="F28" s="62">
        <v>0.5323164769980746</v>
      </c>
      <c r="G28" s="62">
        <v>0.8465390166964242</v>
      </c>
      <c r="H28" s="62">
        <v>0.10065245679203882</v>
      </c>
      <c r="I28" s="62">
        <v>0.17493189816898425</v>
      </c>
      <c r="J28" s="62">
        <v>0.6142599624521088</v>
      </c>
      <c r="L28" s="62">
        <v>0.2923078318592347</v>
      </c>
      <c r="N28" s="69">
        <f t="array" ref="N28">SUMPRODUCT(TRANSPOSE($A28:$J28),A$1:A$10) + $L28</f>
        <v>5.796402178</v>
      </c>
      <c r="O28" s="69">
        <f t="array" ref="O28">SUMPRODUCT(TRANSPOSE($A28:$J28),B$1:B$10) + $L28</f>
        <v>5.704284579</v>
      </c>
      <c r="P28" s="69">
        <f t="array" ref="P28">SUMPRODUCT(TRANSPOSE($A28:$J28),C$1:C$10) + $L28</f>
        <v>6.095485579</v>
      </c>
      <c r="R28" s="73">
        <f t="shared" ref="R28:T28" si="16">MAX(0, N28)</f>
        <v>5.796402178</v>
      </c>
      <c r="S28" s="69">
        <f t="shared" si="16"/>
        <v>5.704284579</v>
      </c>
      <c r="T28" s="74">
        <f t="shared" si="16"/>
        <v>6.095485579</v>
      </c>
    </row>
    <row r="29" ht="15.75" customHeight="1">
      <c r="A29" s="62">
        <v>0.9448654388523685</v>
      </c>
      <c r="B29" s="62">
        <v>0.842925019986628</v>
      </c>
      <c r="C29" s="62">
        <v>0.40045053451164647</v>
      </c>
      <c r="D29" s="62">
        <v>0.35330576183998197</v>
      </c>
      <c r="E29" s="62">
        <v>0.5102833027602078</v>
      </c>
      <c r="F29" s="62">
        <v>0.9785478448945584</v>
      </c>
      <c r="G29" s="62">
        <v>0.7513696442517965</v>
      </c>
      <c r="H29" s="62">
        <v>0.8006418311731565</v>
      </c>
      <c r="I29" s="62">
        <v>0.08473886855578194</v>
      </c>
      <c r="J29" s="62">
        <v>0.7135603269283508</v>
      </c>
      <c r="L29" s="62">
        <v>0.06327136495532937</v>
      </c>
      <c r="N29" s="69">
        <f t="array" ref="N29">SUMPRODUCT(TRANSPOSE($A29:$J29),A$1:A$10) + $L29</f>
        <v>6.932015387</v>
      </c>
      <c r="O29" s="69">
        <f t="array" ref="O29">SUMPRODUCT(TRANSPOSE($A29:$J29),B$1:B$10) + $L29</f>
        <v>6.668755509</v>
      </c>
      <c r="P29" s="69">
        <f t="array" ref="P29">SUMPRODUCT(TRANSPOSE($A29:$J29),C$1:C$10) + $L29</f>
        <v>6.970982172</v>
      </c>
      <c r="R29" s="73">
        <f t="shared" ref="R29:T29" si="17">MAX(0, N29)</f>
        <v>6.932015387</v>
      </c>
      <c r="S29" s="69">
        <f t="shared" si="17"/>
        <v>6.668755509</v>
      </c>
      <c r="T29" s="74">
        <f t="shared" si="17"/>
        <v>6.970982172</v>
      </c>
    </row>
    <row r="30" ht="15.75" customHeight="1">
      <c r="A30" s="62">
        <v>0.7330744375539613</v>
      </c>
      <c r="B30" s="62">
        <v>0.8655110431160193</v>
      </c>
      <c r="C30" s="62">
        <v>0.5124932415830588</v>
      </c>
      <c r="D30" s="62">
        <v>0.3566326576656502</v>
      </c>
      <c r="E30" s="62">
        <v>0.39429171423103115</v>
      </c>
      <c r="F30" s="62">
        <v>0.5547441384648957</v>
      </c>
      <c r="G30" s="62">
        <v>0.027959513214859566</v>
      </c>
      <c r="H30" s="62">
        <v>0.5716494636335989</v>
      </c>
      <c r="I30" s="62">
        <v>0.2715432391283923</v>
      </c>
      <c r="J30" s="62">
        <v>0.5253409126357158</v>
      </c>
      <c r="L30" s="62">
        <v>0.23437165160046924</v>
      </c>
      <c r="N30" s="69">
        <f t="array" ref="N30">SUMPRODUCT(TRANSPOSE($A30:$J30),A$1:A$10) + $L30</f>
        <v>4.99362518</v>
      </c>
      <c r="O30" s="69">
        <f t="array" ref="O30">SUMPRODUCT(TRANSPOSE($A30:$J30),B$1:B$10) + $L30</f>
        <v>4.891322156</v>
      </c>
      <c r="P30" s="69">
        <f t="array" ref="P30">SUMPRODUCT(TRANSPOSE($A30:$J30),C$1:C$10) + $L30</f>
        <v>4.797153569</v>
      </c>
      <c r="R30" s="73">
        <f t="shared" ref="R30:T30" si="18">MAX(0, N30)</f>
        <v>4.99362518</v>
      </c>
      <c r="S30" s="69">
        <f t="shared" si="18"/>
        <v>4.891322156</v>
      </c>
      <c r="T30" s="74">
        <f t="shared" si="18"/>
        <v>4.797153569</v>
      </c>
    </row>
    <row r="31" ht="15.75" customHeight="1">
      <c r="A31" s="62">
        <v>0.45932137591919453</v>
      </c>
      <c r="B31" s="62">
        <v>0.66545117438116</v>
      </c>
      <c r="C31" s="62">
        <v>0.5896806534607588</v>
      </c>
      <c r="D31" s="62">
        <v>0.4051516962190225</v>
      </c>
      <c r="E31" s="62">
        <v>0.8942358183647936</v>
      </c>
      <c r="F31" s="62">
        <v>0.8114518058931479</v>
      </c>
      <c r="G31" s="62">
        <v>0.7829668688560161</v>
      </c>
      <c r="H31" s="62">
        <v>0.7076211974892201</v>
      </c>
      <c r="I31" s="62">
        <v>0.7162247476892354</v>
      </c>
      <c r="J31" s="62">
        <v>0.33540239485851897</v>
      </c>
      <c r="L31" s="62">
        <v>0.671061912420098</v>
      </c>
      <c r="N31" s="69">
        <f t="array" ref="N31">SUMPRODUCT(TRANSPOSE($A31:$J31),A$1:A$10) + $L31</f>
        <v>7.709070242</v>
      </c>
      <c r="O31" s="69">
        <f t="array" ref="O31">SUMPRODUCT(TRANSPOSE($A31:$J31),B$1:B$10) + $L31</f>
        <v>7.786248769</v>
      </c>
      <c r="P31" s="69">
        <f t="array" ref="P31">SUMPRODUCT(TRANSPOSE($A31:$J31),C$1:C$10) + $L31</f>
        <v>7.601539771</v>
      </c>
      <c r="R31" s="73">
        <f t="shared" ref="R31:T31" si="19">MAX(0, N31)</f>
        <v>7.709070242</v>
      </c>
      <c r="S31" s="69">
        <f t="shared" si="19"/>
        <v>7.786248769</v>
      </c>
      <c r="T31" s="74">
        <f t="shared" si="19"/>
        <v>7.601539771</v>
      </c>
    </row>
    <row r="32" ht="15.75" customHeight="1">
      <c r="A32" s="62">
        <v>0.582761474611682</v>
      </c>
      <c r="B32" s="62">
        <v>0.1792159224283676</v>
      </c>
      <c r="C32" s="62">
        <v>0.7383278996549625</v>
      </c>
      <c r="D32" s="62">
        <v>0.692228651913583</v>
      </c>
      <c r="E32" s="62">
        <v>0.6781222024743241</v>
      </c>
      <c r="F32" s="62">
        <v>0.3470940240426814</v>
      </c>
      <c r="G32" s="62">
        <v>0.9548975962333424</v>
      </c>
      <c r="H32" s="62">
        <v>0.0966179195972825</v>
      </c>
      <c r="I32" s="62">
        <v>0.028667619188258442</v>
      </c>
      <c r="J32" s="62">
        <v>0.571948217533528</v>
      </c>
      <c r="L32" s="62">
        <v>0.5018660913207522</v>
      </c>
      <c r="N32" s="69">
        <f t="array" ref="N32">SUMPRODUCT(TRANSPOSE($A32:$J32),A$1:A$10) + $L32</f>
        <v>6.002686215</v>
      </c>
      <c r="O32" s="69">
        <f t="array" ref="O32">SUMPRODUCT(TRANSPOSE($A32:$J32),B$1:B$10) + $L32</f>
        <v>5.735128917</v>
      </c>
      <c r="P32" s="69">
        <f t="array" ref="P32">SUMPRODUCT(TRANSPOSE($A32:$J32),C$1:C$10) + $L32</f>
        <v>6.238199938</v>
      </c>
      <c r="R32" s="75">
        <f t="shared" ref="R32:T32" si="20">MAX(0, N32)</f>
        <v>6.002686215</v>
      </c>
      <c r="S32" s="76">
        <f t="shared" si="20"/>
        <v>5.735128917</v>
      </c>
      <c r="T32" s="77">
        <f t="shared" si="20"/>
        <v>6.238199938</v>
      </c>
    </row>
    <row r="33" ht="15.75" customHeight="1"/>
    <row r="34" ht="15.75" customHeight="1">
      <c r="A34" s="1" t="s">
        <v>84</v>
      </c>
      <c r="V34" s="1" t="s">
        <v>85</v>
      </c>
    </row>
    <row r="35" ht="15.75" customHeight="1">
      <c r="A35" s="62">
        <v>0.7412744470690216</v>
      </c>
      <c r="B35" s="62">
        <v>0.6363259515178641</v>
      </c>
      <c r="C35" s="62">
        <v>0.32822559866133005</v>
      </c>
      <c r="D35" s="62">
        <v>0.11146982071137246</v>
      </c>
      <c r="E35" s="62">
        <v>0.7234303942063747</v>
      </c>
      <c r="F35" s="62">
        <v>0.24610617231748044</v>
      </c>
      <c r="G35" s="62">
        <v>0.880254611388505</v>
      </c>
      <c r="H35" s="62">
        <v>0.7536058635899285</v>
      </c>
      <c r="I35" s="62">
        <v>0.3186686713931697</v>
      </c>
      <c r="J35" s="62">
        <v>0.8491361013808403</v>
      </c>
      <c r="K35" s="62">
        <v>0.5244577948475233</v>
      </c>
      <c r="L35" s="62">
        <v>0.7001591953185944</v>
      </c>
      <c r="M35" s="62">
        <v>0.5272678905179113</v>
      </c>
      <c r="N35" s="62">
        <v>0.242666526056591</v>
      </c>
      <c r="O35" s="62">
        <v>0.8107237802684737</v>
      </c>
      <c r="P35" s="62">
        <v>0.8197429263095173</v>
      </c>
      <c r="Q35" s="62">
        <v>0.7595252292591343</v>
      </c>
      <c r="R35" s="62">
        <v>0.47295448927600003</v>
      </c>
      <c r="S35" s="62">
        <v>0.21119312061816609</v>
      </c>
      <c r="T35" s="62">
        <v>0.8705977680733235</v>
      </c>
      <c r="V35" s="62">
        <v>0.5178493153109596</v>
      </c>
    </row>
    <row r="36" ht="15.75" customHeight="1">
      <c r="A36" s="62">
        <v>0.6504323013252282</v>
      </c>
      <c r="B36" s="62">
        <v>0.015401355421246876</v>
      </c>
      <c r="C36" s="62">
        <v>0.5684602365599218</v>
      </c>
      <c r="D36" s="62">
        <v>0.003880146560615083</v>
      </c>
      <c r="E36" s="62">
        <v>0.8604023236169069</v>
      </c>
      <c r="F36" s="62">
        <v>0.5824920040304118</v>
      </c>
      <c r="G36" s="62">
        <v>0.4356132252387148</v>
      </c>
      <c r="H36" s="62">
        <v>0.35471503059236165</v>
      </c>
      <c r="I36" s="62">
        <v>0.9970068791273969</v>
      </c>
      <c r="J36" s="62">
        <v>0.4816560497581368</v>
      </c>
      <c r="K36" s="62">
        <v>0.13910672051244255</v>
      </c>
      <c r="L36" s="62">
        <v>0.41414770696321335</v>
      </c>
      <c r="M36" s="62">
        <v>0.713562733107288</v>
      </c>
      <c r="N36" s="62">
        <v>0.20083073504478</v>
      </c>
      <c r="O36" s="62">
        <v>0.6018273755493999</v>
      </c>
      <c r="P36" s="62">
        <v>0.06961475135449313</v>
      </c>
      <c r="Q36" s="62">
        <v>0.2121786960826546</v>
      </c>
      <c r="R36" s="62">
        <v>0.9634310281618597</v>
      </c>
      <c r="S36" s="62">
        <v>0.3149887873786972</v>
      </c>
      <c r="T36" s="62">
        <v>0.8565139669341297</v>
      </c>
      <c r="V36" s="62">
        <v>0.6951120800231363</v>
      </c>
    </row>
    <row r="37" ht="15.75" customHeight="1">
      <c r="A37" s="62">
        <v>0.6093241231630631</v>
      </c>
      <c r="B37" s="62">
        <v>0.15847596382493934</v>
      </c>
      <c r="C37" s="62">
        <v>0.8251927809716872</v>
      </c>
      <c r="D37" s="62">
        <v>0.9006243368665852</v>
      </c>
      <c r="E37" s="62">
        <v>0.3033717741357902</v>
      </c>
      <c r="F37" s="62">
        <v>0.8811040567745612</v>
      </c>
      <c r="G37" s="62">
        <v>0.5921281328670294</v>
      </c>
      <c r="H37" s="62">
        <v>0.2954601155845584</v>
      </c>
      <c r="I37" s="62">
        <v>0.9664743532845146</v>
      </c>
      <c r="J37" s="62">
        <v>0.7707628532710185</v>
      </c>
      <c r="K37" s="62">
        <v>0.7554936963532546</v>
      </c>
      <c r="L37" s="62">
        <v>0.9445919309954864</v>
      </c>
      <c r="M37" s="62">
        <v>0.8983459879822764</v>
      </c>
      <c r="N37" s="62">
        <v>0.07444891778700291</v>
      </c>
      <c r="O37" s="62">
        <v>0.6615723079224696</v>
      </c>
      <c r="P37" s="62">
        <v>0.021707150640486228</v>
      </c>
      <c r="Q37" s="62">
        <v>0.09762140835771649</v>
      </c>
      <c r="R37" s="62">
        <v>0.55824358882662</v>
      </c>
      <c r="S37" s="62">
        <v>0.3905932771295133</v>
      </c>
      <c r="T37" s="62">
        <v>0.19042983713484984</v>
      </c>
      <c r="V37" s="62">
        <v>0.2121852535399129</v>
      </c>
    </row>
    <row r="38" ht="15.75" customHeight="1">
      <c r="A38" s="62">
        <v>0.3739842087817382</v>
      </c>
      <c r="B38" s="62">
        <v>0.5209740416167519</v>
      </c>
      <c r="C38" s="62">
        <v>0.9909003575686472</v>
      </c>
      <c r="D38" s="62">
        <v>0.8029581310299325</v>
      </c>
      <c r="E38" s="62">
        <v>0.4550785038520362</v>
      </c>
      <c r="F38" s="62">
        <v>0.9746166026441936</v>
      </c>
      <c r="G38" s="62">
        <v>0.6421548971605364</v>
      </c>
      <c r="H38" s="62">
        <v>0.4079659618699505</v>
      </c>
      <c r="I38" s="62">
        <v>0.7606656451896343</v>
      </c>
      <c r="J38" s="62">
        <v>0.5092424812822931</v>
      </c>
      <c r="K38" s="62">
        <v>0.2242355198916215</v>
      </c>
      <c r="L38" s="62">
        <v>0.2573533644114743</v>
      </c>
      <c r="M38" s="62">
        <v>0.937869422197023</v>
      </c>
      <c r="N38" s="62">
        <v>0.5926669332096091</v>
      </c>
      <c r="O38" s="62">
        <v>0.07613245344023012</v>
      </c>
      <c r="P38" s="62">
        <v>0.5238688894533774</v>
      </c>
      <c r="Q38" s="62">
        <v>0.6278657681172208</v>
      </c>
      <c r="R38" s="62">
        <v>0.12376896961018868</v>
      </c>
      <c r="S38" s="62">
        <v>0.24022111780510547</v>
      </c>
      <c r="T38" s="62">
        <v>0.15297690111767648</v>
      </c>
      <c r="V38" s="62">
        <v>0.4243432021665836</v>
      </c>
    </row>
    <row r="39" ht="15.75" customHeight="1">
      <c r="A39" s="62">
        <v>0.48576172144222607</v>
      </c>
      <c r="B39" s="62">
        <v>0.7881044095079854</v>
      </c>
      <c r="C39" s="62">
        <v>0.6667370863602213</v>
      </c>
      <c r="D39" s="62">
        <v>0.5531199562901923</v>
      </c>
      <c r="E39" s="62">
        <v>0.5352521668706651</v>
      </c>
      <c r="F39" s="62">
        <v>0.24175882606561405</v>
      </c>
      <c r="G39" s="62">
        <v>0.6639235119287799</v>
      </c>
      <c r="H39" s="62">
        <v>0.26657378709682145</v>
      </c>
      <c r="I39" s="62">
        <v>0.08311241587650176</v>
      </c>
      <c r="J39" s="62">
        <v>0.907132524160909</v>
      </c>
      <c r="K39" s="62">
        <v>0.9340224367300676</v>
      </c>
      <c r="L39" s="62">
        <v>0.3458346453726626</v>
      </c>
      <c r="M39" s="62">
        <v>0.5232738032545037</v>
      </c>
      <c r="N39" s="62">
        <v>0.4690034082383914</v>
      </c>
      <c r="O39" s="62">
        <v>0.8448411668730609</v>
      </c>
      <c r="P39" s="62">
        <v>0.31879863452738877</v>
      </c>
      <c r="Q39" s="62">
        <v>0.20211625336433348</v>
      </c>
      <c r="R39" s="62">
        <v>0.4181347083066149</v>
      </c>
      <c r="S39" s="62">
        <v>0.11479275120238452</v>
      </c>
      <c r="T39" s="62">
        <v>0.16828946369550923</v>
      </c>
      <c r="V39" s="62">
        <v>0.12956599631378407</v>
      </c>
    </row>
    <row r="40" ht="15.75" customHeight="1">
      <c r="A40" s="62">
        <v>0.01959621256194355</v>
      </c>
      <c r="B40" s="62">
        <v>0.012016705335190503</v>
      </c>
      <c r="C40" s="62">
        <v>0.17604902567225933</v>
      </c>
      <c r="D40" s="62">
        <v>0.5300254996862435</v>
      </c>
      <c r="E40" s="62">
        <v>0.41063376552244035</v>
      </c>
      <c r="F40" s="62">
        <v>0.0774470870097268</v>
      </c>
      <c r="G40" s="62">
        <v>0.6548426026376568</v>
      </c>
      <c r="H40" s="62">
        <v>0.8306519048211205</v>
      </c>
      <c r="I40" s="62">
        <v>0.9360923083949515</v>
      </c>
      <c r="J40" s="62">
        <v>0.30977031299436475</v>
      </c>
      <c r="K40" s="62">
        <v>0.6243386308567243</v>
      </c>
      <c r="L40" s="62">
        <v>0.6629372595124616</v>
      </c>
      <c r="M40" s="62">
        <v>0.23345302811191848</v>
      </c>
      <c r="N40" s="62">
        <v>0.5965192147777725</v>
      </c>
      <c r="O40" s="62">
        <v>0.4912249109876903</v>
      </c>
      <c r="P40" s="62">
        <v>0.7633321309854701</v>
      </c>
      <c r="Q40" s="62">
        <v>0.9448313297319288</v>
      </c>
      <c r="R40" s="62">
        <v>0.08934920451450612</v>
      </c>
      <c r="S40" s="62">
        <v>0.27752070038958965</v>
      </c>
      <c r="T40" s="62">
        <v>0.4427128419566939</v>
      </c>
      <c r="V40" s="62">
        <v>0.9744370930170434</v>
      </c>
    </row>
    <row r="41" ht="15.75" customHeight="1">
      <c r="A41" s="62">
        <v>0.5448116673091783</v>
      </c>
      <c r="B41" s="62">
        <v>0.8918460771195118</v>
      </c>
      <c r="C41" s="62">
        <v>0.8360100261050551</v>
      </c>
      <c r="D41" s="62">
        <v>0.23219881702942757</v>
      </c>
      <c r="E41" s="62">
        <v>0.14724515372272773</v>
      </c>
      <c r="F41" s="62">
        <v>0.75765942361061</v>
      </c>
      <c r="G41" s="62">
        <v>0.029741752729090853</v>
      </c>
      <c r="H41" s="62">
        <v>0.011943385494380898</v>
      </c>
      <c r="I41" s="62">
        <v>0.6669485289927484</v>
      </c>
      <c r="J41" s="62">
        <v>0.023011969212129335</v>
      </c>
      <c r="K41" s="62">
        <v>0.5756392070414504</v>
      </c>
      <c r="L41" s="62">
        <v>0.5323982959540468</v>
      </c>
      <c r="M41" s="62">
        <v>0.9736507597146096</v>
      </c>
      <c r="N41" s="62">
        <v>0.09708371424426931</v>
      </c>
      <c r="O41" s="62">
        <v>0.07923714432694329</v>
      </c>
      <c r="P41" s="62">
        <v>0.8330514750496234</v>
      </c>
      <c r="Q41" s="62">
        <v>0.3461372864495762</v>
      </c>
      <c r="R41" s="62">
        <v>0.09862119340886455</v>
      </c>
      <c r="S41" s="62">
        <v>0.3125465874326552</v>
      </c>
      <c r="T41" s="62">
        <v>0.5720887595144222</v>
      </c>
      <c r="V41" s="62">
        <v>0.8090834773514362</v>
      </c>
    </row>
    <row r="42" ht="15.75" customHeight="1">
      <c r="A42" s="62">
        <v>0.7779395964549287</v>
      </c>
      <c r="B42" s="62">
        <v>0.7545710768532861</v>
      </c>
      <c r="C42" s="62">
        <v>0.6553093867922601</v>
      </c>
      <c r="D42" s="62">
        <v>0.6434814894947278</v>
      </c>
      <c r="E42" s="62">
        <v>0.6061774861027707</v>
      </c>
      <c r="F42" s="62">
        <v>0.6966987747873965</v>
      </c>
      <c r="G42" s="62">
        <v>0.43744294892753444</v>
      </c>
      <c r="H42" s="62">
        <v>0.12154832556936279</v>
      </c>
      <c r="I42" s="62">
        <v>0.02336890109718337</v>
      </c>
      <c r="J42" s="62">
        <v>0.15570237116151908</v>
      </c>
      <c r="K42" s="62">
        <v>0.6578992733714126</v>
      </c>
      <c r="L42" s="62">
        <v>0.46217916043093954</v>
      </c>
      <c r="M42" s="62">
        <v>0.7508724929612962</v>
      </c>
      <c r="N42" s="62">
        <v>0.6571004618568479</v>
      </c>
      <c r="O42" s="62">
        <v>0.5453873394429574</v>
      </c>
      <c r="P42" s="62">
        <v>0.9156683167492701</v>
      </c>
      <c r="Q42" s="62">
        <v>0.3800199255812764</v>
      </c>
      <c r="R42" s="62">
        <v>0.9085490725282779</v>
      </c>
      <c r="S42" s="62">
        <v>0.5438982226561877</v>
      </c>
      <c r="T42" s="62">
        <v>0.322626528010439</v>
      </c>
      <c r="V42" s="62">
        <v>0.2203966218052369</v>
      </c>
    </row>
    <row r="43" ht="15.75" customHeight="1">
      <c r="A43" s="62">
        <v>0.3619300554036715</v>
      </c>
      <c r="B43" s="62">
        <v>0.2035465242633414</v>
      </c>
      <c r="C43" s="62">
        <v>0.20643931311866703</v>
      </c>
      <c r="D43" s="62">
        <v>0.4242300033749762</v>
      </c>
      <c r="E43" s="62">
        <v>0.47973450835894704</v>
      </c>
      <c r="F43" s="62">
        <v>0.8967366325730559</v>
      </c>
      <c r="G43" s="62">
        <v>0.3976082001143202</v>
      </c>
      <c r="H43" s="62">
        <v>0.21606897507871325</v>
      </c>
      <c r="I43" s="62">
        <v>0.15978304893326722</v>
      </c>
      <c r="J43" s="62">
        <v>0.21747335905155518</v>
      </c>
      <c r="K43" s="62">
        <v>0.7907642129715686</v>
      </c>
      <c r="L43" s="62">
        <v>0.5412493141972619</v>
      </c>
      <c r="M43" s="62">
        <v>0.9323878633167737</v>
      </c>
      <c r="N43" s="62">
        <v>0.3210814258352497</v>
      </c>
      <c r="O43" s="62">
        <v>0.703082474569839</v>
      </c>
      <c r="P43" s="62">
        <v>0.045981709820748895</v>
      </c>
      <c r="Q43" s="62">
        <v>0.2636022143035055</v>
      </c>
      <c r="R43" s="62">
        <v>0.6039649055160705</v>
      </c>
      <c r="S43" s="62">
        <v>0.6988906636400338</v>
      </c>
      <c r="T43" s="62">
        <v>0.9701602171827441</v>
      </c>
      <c r="V43" s="62">
        <v>0.15620289625594985</v>
      </c>
    </row>
    <row r="44" ht="15.75" customHeight="1">
      <c r="A44" s="62">
        <v>0.3176539598505501</v>
      </c>
      <c r="B44" s="62">
        <v>0.6751019140415118</v>
      </c>
      <c r="C44" s="62">
        <v>0.7189397429577762</v>
      </c>
      <c r="D44" s="62">
        <v>0.15548412290166103</v>
      </c>
      <c r="E44" s="62">
        <v>0.9825796995006768</v>
      </c>
      <c r="F44" s="62">
        <v>0.919707924244253</v>
      </c>
      <c r="G44" s="62">
        <v>0.13077901903732503</v>
      </c>
      <c r="H44" s="62">
        <v>0.46162899761137477</v>
      </c>
      <c r="I44" s="62">
        <v>0.5351191182506965</v>
      </c>
      <c r="J44" s="62">
        <v>0.5285488183432578</v>
      </c>
      <c r="K44" s="62">
        <v>0.04184194019743148</v>
      </c>
      <c r="L44" s="62">
        <v>0.18758281293147117</v>
      </c>
      <c r="M44" s="62">
        <v>0.38970943894732835</v>
      </c>
      <c r="N44" s="62">
        <v>0.7052947113246064</v>
      </c>
      <c r="O44" s="62">
        <v>0.32763840702210945</v>
      </c>
      <c r="P44" s="62">
        <v>0.8365613288504541</v>
      </c>
      <c r="Q44" s="62">
        <v>0.10834261475512807</v>
      </c>
      <c r="R44" s="62">
        <v>0.6668918777349071</v>
      </c>
      <c r="S44" s="62">
        <v>0.9364191273581288</v>
      </c>
      <c r="T44" s="62">
        <v>0.8862255580935621</v>
      </c>
      <c r="V44" s="62">
        <v>0.7743274101020738</v>
      </c>
    </row>
    <row r="45" ht="15.75" customHeight="1"/>
    <row r="46" ht="15.75" customHeight="1">
      <c r="A46" s="1" t="s">
        <v>86</v>
      </c>
      <c r="D46" s="4" t="s">
        <v>7</v>
      </c>
      <c r="E46" s="1" t="s">
        <v>87</v>
      </c>
      <c r="H46" s="4" t="s">
        <v>7</v>
      </c>
      <c r="I46" s="1" t="s">
        <v>88</v>
      </c>
      <c r="S46" s="4"/>
      <c r="T46" s="1" t="s">
        <v>52</v>
      </c>
      <c r="U46" s="1" t="s">
        <v>53</v>
      </c>
    </row>
    <row r="47" ht="15.75" customHeight="1">
      <c r="A47" s="70">
        <f t="array" ref="A47">SUMPRODUCT(TRANSPOSE($A35:$T35),R$13:R$32) + $V35</f>
        <v>65.27790071</v>
      </c>
      <c r="B47" s="71">
        <f t="array" ref="B47">SUMPRODUCT(TRANSPOSE($A35:$T35),S$13:S$32) + $V35</f>
        <v>64.79293187</v>
      </c>
      <c r="C47" s="72">
        <f t="array" ref="C47">SUMPRODUCT(TRANSPOSE($A35:$T35),T$13:T$32) + $V35</f>
        <v>65.92918513</v>
      </c>
      <c r="E47" s="70">
        <f t="shared" ref="E47:G47" si="21">A47+A1</f>
        <v>65.45461989</v>
      </c>
      <c r="F47" s="71">
        <f t="shared" si="21"/>
        <v>64.59023458</v>
      </c>
      <c r="G47" s="72">
        <f t="shared" si="21"/>
        <v>65.76502582</v>
      </c>
      <c r="I47" s="70">
        <f t="array" ref="I47:R49">TRANSPOSE(E47:G56)</f>
        <v>65.45461989</v>
      </c>
      <c r="J47" s="71">
        <v>54.63498486889788</v>
      </c>
      <c r="K47" s="71">
        <v>59.648037948867895</v>
      </c>
      <c r="L47" s="71">
        <v>58.34615472853357</v>
      </c>
      <c r="M47" s="71">
        <v>51.17861585353591</v>
      </c>
      <c r="N47" s="71">
        <v>55.06330077953288</v>
      </c>
      <c r="O47" s="71">
        <v>49.0950858705781</v>
      </c>
      <c r="P47" s="71">
        <v>60.36182570954984</v>
      </c>
      <c r="Q47" s="71">
        <v>52.2293410192483</v>
      </c>
      <c r="R47" s="72">
        <v>58.79117923658488</v>
      </c>
      <c r="S47" s="4" t="s">
        <v>7</v>
      </c>
      <c r="T47" s="69">
        <f t="shared" ref="T47:T49" si="23">AVERAGE(I47:R47)</f>
        <v>56.48031459</v>
      </c>
      <c r="U47" s="6">
        <f t="shared" ref="U47:U49" si="24">_xlfn.STDEV.P(I47:R47)</f>
        <v>4.696741096</v>
      </c>
    </row>
    <row r="48" ht="15.75" customHeight="1">
      <c r="A48" s="73">
        <f t="array" ref="A48">SUMPRODUCT(TRANSPOSE($A36:$T36),R$13:R$32) + $V36</f>
        <v>52.27544765</v>
      </c>
      <c r="B48" s="69">
        <f t="array" ref="B48">SUMPRODUCT(TRANSPOSE($A36:$T36),S$13:S$32) + $V36</f>
        <v>52.01222858</v>
      </c>
      <c r="C48" s="74">
        <f t="array" ref="C48">SUMPRODUCT(TRANSPOSE($A36:$T36),T$13:T$32) + $V36</f>
        <v>52.72331522</v>
      </c>
      <c r="E48" s="73">
        <f t="shared" ref="E48:G48" si="22">A48+A2</f>
        <v>54.63498487</v>
      </c>
      <c r="F48" s="69">
        <f t="shared" si="22"/>
        <v>54.50311559</v>
      </c>
      <c r="G48" s="74">
        <f t="shared" si="22"/>
        <v>55.05859582</v>
      </c>
      <c r="I48" s="73">
        <v>64.59023457563497</v>
      </c>
      <c r="J48" s="78">
        <v>54.50311558705874</v>
      </c>
      <c r="K48" s="78">
        <v>59.482852027170146</v>
      </c>
      <c r="L48" s="78">
        <v>58.01282843034377</v>
      </c>
      <c r="M48" s="78">
        <v>51.017289300511315</v>
      </c>
      <c r="N48" s="78">
        <v>54.342219575629414</v>
      </c>
      <c r="O48" s="78">
        <v>48.79514183807462</v>
      </c>
      <c r="P48" s="78">
        <v>59.8688782126343</v>
      </c>
      <c r="Q48" s="78">
        <v>52.14890699167833</v>
      </c>
      <c r="R48" s="74">
        <v>58.56590130930481</v>
      </c>
      <c r="S48" s="4" t="s">
        <v>7</v>
      </c>
      <c r="T48" s="69">
        <f t="shared" si="23"/>
        <v>56.13273678</v>
      </c>
      <c r="U48" s="6">
        <f t="shared" si="24"/>
        <v>4.559681431</v>
      </c>
    </row>
    <row r="49" ht="15.75" customHeight="1">
      <c r="A49" s="73">
        <f t="array" ref="A49">SUMPRODUCT(TRANSPOSE($A37:$T37),R$13:R$32) + $V37</f>
        <v>58.82651292</v>
      </c>
      <c r="B49" s="69">
        <f t="array" ref="B49">SUMPRODUCT(TRANSPOSE($A37:$T37),S$13:S$32) + $V37</f>
        <v>58.74359941</v>
      </c>
      <c r="C49" s="74">
        <f t="array" ref="C49">SUMPRODUCT(TRANSPOSE($A37:$T37),T$13:T$32) + $V37</f>
        <v>58.82894523</v>
      </c>
      <c r="E49" s="73">
        <f t="shared" ref="E49:G49" si="25">A49+A3</f>
        <v>59.64803795</v>
      </c>
      <c r="F49" s="69">
        <f t="shared" si="25"/>
        <v>59.48285203</v>
      </c>
      <c r="G49" s="74">
        <f t="shared" si="25"/>
        <v>59.50454084</v>
      </c>
      <c r="I49" s="75">
        <v>65.76502582492115</v>
      </c>
      <c r="J49" s="76">
        <v>55.05859582492919</v>
      </c>
      <c r="K49" s="76">
        <v>59.504540839926584</v>
      </c>
      <c r="L49" s="76">
        <v>58.64244262223302</v>
      </c>
      <c r="M49" s="76">
        <v>50.995168918148444</v>
      </c>
      <c r="N49" s="76">
        <v>55.3085665618659</v>
      </c>
      <c r="O49" s="76">
        <v>49.9081407740781</v>
      </c>
      <c r="P49" s="76">
        <v>60.38096793181498</v>
      </c>
      <c r="Q49" s="76">
        <v>51.91319683824625</v>
      </c>
      <c r="R49" s="77">
        <v>60.04589705564442</v>
      </c>
      <c r="S49" s="4" t="s">
        <v>7</v>
      </c>
      <c r="T49" s="69">
        <f t="shared" si="23"/>
        <v>56.75225432</v>
      </c>
      <c r="U49" s="6">
        <f t="shared" si="24"/>
        <v>4.74076683</v>
      </c>
    </row>
    <row r="50" ht="15.75" customHeight="1">
      <c r="A50" s="73">
        <f t="array" ref="A50">SUMPRODUCT(TRANSPOSE($A38:$T38),R$13:R$32) + $V38</f>
        <v>56.18164582</v>
      </c>
      <c r="B50" s="69">
        <f t="array" ref="B50">SUMPRODUCT(TRANSPOSE($A38:$T38),S$13:S$32) + $V38</f>
        <v>55.87888143</v>
      </c>
      <c r="C50" s="74">
        <f t="array" ref="C50">SUMPRODUCT(TRANSPOSE($A38:$T38),T$13:T$32) + $V38</f>
        <v>56.45501058</v>
      </c>
      <c r="E50" s="73">
        <f t="shared" ref="E50:G50" si="26">A50+A4</f>
        <v>58.34615473</v>
      </c>
      <c r="F50" s="69">
        <f t="shared" si="26"/>
        <v>58.01282843</v>
      </c>
      <c r="G50" s="74">
        <f t="shared" si="26"/>
        <v>58.64244262</v>
      </c>
    </row>
    <row r="51" ht="15.75" customHeight="1">
      <c r="A51" s="73">
        <f t="array" ref="A51">SUMPRODUCT(TRANSPOSE($A39:$T39),R$13:R$32) + $V39</f>
        <v>49.76690914</v>
      </c>
      <c r="B51" s="69">
        <f t="array" ref="B51">SUMPRODUCT(TRANSPOSE($A39:$T39),S$13:S$32) + $V39</f>
        <v>49.59419851</v>
      </c>
      <c r="C51" s="74">
        <f t="array" ref="C51">SUMPRODUCT(TRANSPOSE($A39:$T39),T$13:T$32) + $V39</f>
        <v>49.62597047</v>
      </c>
      <c r="E51" s="73">
        <f t="shared" ref="E51:G51" si="27">A51+A5</f>
        <v>51.17861585</v>
      </c>
      <c r="F51" s="69">
        <f t="shared" si="27"/>
        <v>51.0172893</v>
      </c>
      <c r="G51" s="74">
        <f t="shared" si="27"/>
        <v>50.99516892</v>
      </c>
      <c r="I51" s="1" t="s">
        <v>89</v>
      </c>
      <c r="T51" s="1" t="s">
        <v>54</v>
      </c>
      <c r="V51" s="1" t="s">
        <v>55</v>
      </c>
    </row>
    <row r="52" ht="15.75" customHeight="1">
      <c r="A52" s="73">
        <f t="array" ref="A52">SUMPRODUCT(TRANSPOSE($A40:$T40),R$13:R$32) + $V40</f>
        <v>53.50894322</v>
      </c>
      <c r="B52" s="69">
        <f t="array" ref="B52">SUMPRODUCT(TRANSPOSE($A40:$T40),S$13:S$32) + $V40</f>
        <v>52.86452973</v>
      </c>
      <c r="C52" s="74">
        <f t="array" ref="C52">SUMPRODUCT(TRANSPOSE($A40:$T40),T$13:T$32) + $V40</f>
        <v>53.88706988</v>
      </c>
      <c r="E52" s="73">
        <f t="shared" ref="E52:G52" si="28">A52+A6</f>
        <v>55.06330078</v>
      </c>
      <c r="F52" s="69">
        <f t="shared" si="28"/>
        <v>54.34221958</v>
      </c>
      <c r="G52" s="74">
        <f t="shared" si="28"/>
        <v>55.30856656</v>
      </c>
      <c r="I52" s="79">
        <f t="shared" ref="I52:R52" si="29">(I47-$T47)/$U47*$T52+$V52</f>
        <v>1.910751543</v>
      </c>
      <c r="J52" s="80">
        <f t="shared" si="29"/>
        <v>-0.3928957726</v>
      </c>
      <c r="K52" s="80">
        <f t="shared" si="29"/>
        <v>0.6744513471</v>
      </c>
      <c r="L52" s="80">
        <f t="shared" si="29"/>
        <v>0.3972627191</v>
      </c>
      <c r="M52" s="80">
        <f t="shared" si="29"/>
        <v>-1.128803702</v>
      </c>
      <c r="N52" s="80">
        <f t="shared" si="29"/>
        <v>-0.3017014951</v>
      </c>
      <c r="O52" s="80">
        <f t="shared" si="29"/>
        <v>-1.572415547</v>
      </c>
      <c r="P52" s="80">
        <f t="shared" si="29"/>
        <v>0.8264264605</v>
      </c>
      <c r="Q52" s="80">
        <f t="shared" si="29"/>
        <v>-0.9050900368</v>
      </c>
      <c r="R52" s="81">
        <f t="shared" si="29"/>
        <v>0.492014484</v>
      </c>
      <c r="T52" s="62">
        <v>1.0</v>
      </c>
      <c r="V52" s="62">
        <v>0.0</v>
      </c>
    </row>
    <row r="53" ht="15.75" customHeight="1">
      <c r="A53" s="73">
        <f t="array" ref="A53">SUMPRODUCT(TRANSPOSE($A41:$T41),R$13:R$32) + $V41</f>
        <v>47.2472922</v>
      </c>
      <c r="B53" s="69">
        <f t="array" ref="B53">SUMPRODUCT(TRANSPOSE($A41:$T41),S$13:S$32) + $V41</f>
        <v>46.97121652</v>
      </c>
      <c r="C53" s="74">
        <f t="array" ref="C53">SUMPRODUCT(TRANSPOSE($A41:$T41),T$13:T$32) + $V41</f>
        <v>47.74610824</v>
      </c>
      <c r="E53" s="73">
        <f t="shared" ref="E53:G53" si="30">A53+A7</f>
        <v>49.09508587</v>
      </c>
      <c r="F53" s="69">
        <f t="shared" si="30"/>
        <v>48.79514184</v>
      </c>
      <c r="G53" s="74">
        <f t="shared" si="30"/>
        <v>49.90814077</v>
      </c>
      <c r="I53" s="82">
        <f t="shared" ref="I53:R53" si="31">(I48-$T48)/$U48*$T53+$V53</f>
        <v>1.85484401</v>
      </c>
      <c r="J53" s="83">
        <f t="shared" si="31"/>
        <v>-0.3573980381</v>
      </c>
      <c r="K53" s="83">
        <f t="shared" si="31"/>
        <v>0.7347257244</v>
      </c>
      <c r="L53" s="83">
        <f t="shared" si="31"/>
        <v>0.4123296055</v>
      </c>
      <c r="M53" s="83">
        <f t="shared" si="31"/>
        <v>-1.121887036</v>
      </c>
      <c r="N53" s="83">
        <f t="shared" si="31"/>
        <v>-0.3926847163</v>
      </c>
      <c r="O53" s="83">
        <f t="shared" si="31"/>
        <v>-1.609234123</v>
      </c>
      <c r="P53" s="83">
        <f t="shared" si="31"/>
        <v>0.8193865042</v>
      </c>
      <c r="Q53" s="83">
        <f t="shared" si="31"/>
        <v>-0.8737079232</v>
      </c>
      <c r="R53" s="84">
        <f t="shared" si="31"/>
        <v>0.5336259915</v>
      </c>
      <c r="T53" s="62">
        <v>1.0</v>
      </c>
      <c r="V53" s="62">
        <v>0.0</v>
      </c>
    </row>
    <row r="54" ht="15.75" customHeight="1">
      <c r="A54" s="73">
        <f t="array" ref="A54">SUMPRODUCT(TRANSPOSE($A42:$T42),R$13:R$32) + $V42</f>
        <v>59.64076218</v>
      </c>
      <c r="B54" s="69">
        <f t="array" ref="B54">SUMPRODUCT(TRANSPOSE($A42:$T42),S$13:S$32) + $V42</f>
        <v>59.10046435</v>
      </c>
      <c r="C54" s="74">
        <f t="array" ref="C54">SUMPRODUCT(TRANSPOSE($A42:$T42),T$13:T$32) + $V42</f>
        <v>59.69741813</v>
      </c>
      <c r="E54" s="73">
        <f t="shared" ref="E54:G54" si="32">A54+A8</f>
        <v>60.36182571</v>
      </c>
      <c r="F54" s="69">
        <f t="shared" si="32"/>
        <v>59.86887821</v>
      </c>
      <c r="G54" s="74">
        <f t="shared" si="32"/>
        <v>60.38096793</v>
      </c>
      <c r="I54" s="85">
        <f t="shared" ref="I54:R54" si="33">(I49-$T49)/$U49*$T54+$V54</f>
        <v>1.901121027</v>
      </c>
      <c r="J54" s="86">
        <f t="shared" si="33"/>
        <v>-0.3572541226</v>
      </c>
      <c r="K54" s="86">
        <f t="shared" si="33"/>
        <v>0.5805572431</v>
      </c>
      <c r="L54" s="86">
        <f t="shared" si="33"/>
        <v>0.398709401</v>
      </c>
      <c r="M54" s="86">
        <f t="shared" si="33"/>
        <v>-1.214378519</v>
      </c>
      <c r="N54" s="86">
        <f t="shared" si="33"/>
        <v>-0.3045262104</v>
      </c>
      <c r="O54" s="86">
        <f t="shared" si="33"/>
        <v>-1.443672256</v>
      </c>
      <c r="P54" s="86">
        <f t="shared" si="33"/>
        <v>0.7654275654</v>
      </c>
      <c r="Q54" s="86">
        <f t="shared" si="33"/>
        <v>-1.02073307</v>
      </c>
      <c r="R54" s="87">
        <f t="shared" si="33"/>
        <v>0.6947489414</v>
      </c>
      <c r="T54" s="62">
        <v>1.0</v>
      </c>
      <c r="V54" s="62">
        <v>0.0</v>
      </c>
    </row>
    <row r="55" ht="15.75" customHeight="1">
      <c r="A55" s="73">
        <f t="array" ref="A55">SUMPRODUCT(TRANSPOSE($A43:$T43),R$13:R$32) + $V43</f>
        <v>52.49404687</v>
      </c>
      <c r="B55" s="69">
        <f t="array" ref="B55">SUMPRODUCT(TRANSPOSE($A43:$T43),S$13:S$32) + $V43</f>
        <v>52.07989</v>
      </c>
      <c r="C55" s="74">
        <f t="array" ref="C55">SUMPRODUCT(TRANSPOSE($A43:$T43),T$13:T$32) + $V43</f>
        <v>52.33926648</v>
      </c>
      <c r="E55" s="73">
        <f t="shared" ref="E55:G55" si="34">A55+A9</f>
        <v>52.22934102</v>
      </c>
      <c r="F55" s="69">
        <f t="shared" si="34"/>
        <v>52.14890699</v>
      </c>
      <c r="G55" s="74">
        <f t="shared" si="34"/>
        <v>51.91319684</v>
      </c>
    </row>
    <row r="56" ht="15.75" customHeight="1">
      <c r="A56" s="75">
        <f t="array" ref="A56">SUMPRODUCT(TRANSPOSE($A44:$T44),R$13:R$32) + $V44</f>
        <v>59.58368521</v>
      </c>
      <c r="B56" s="76">
        <f t="array" ref="B56">SUMPRODUCT(TRANSPOSE($A44:$T44),S$13:S$32) + $V44</f>
        <v>59.28942744</v>
      </c>
      <c r="C56" s="77">
        <f t="array" ref="C56">SUMPRODUCT(TRANSPOSE($A44:$T44),T$13:T$32) + $V44</f>
        <v>60.29025384</v>
      </c>
      <c r="E56" s="75">
        <f t="shared" ref="E56:G56" si="35">A56+A10</f>
        <v>58.79117924</v>
      </c>
      <c r="F56" s="76">
        <f t="shared" si="35"/>
        <v>58.56590131</v>
      </c>
      <c r="G56" s="77">
        <f t="shared" si="35"/>
        <v>60.04589706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0"/>
    <col customWidth="1" min="13" max="15" width="8.71"/>
    <col customWidth="1" min="16" max="16" width="12.0"/>
    <col customWidth="1" min="17" max="32" width="8.71"/>
  </cols>
  <sheetData>
    <row r="1">
      <c r="A1" s="1" t="s">
        <v>90</v>
      </c>
      <c r="L1" s="1" t="s">
        <v>91</v>
      </c>
      <c r="W1" s="1" t="s">
        <v>92</v>
      </c>
    </row>
    <row r="2">
      <c r="A2" s="2">
        <v>8.0</v>
      </c>
      <c r="B2" s="2">
        <v>1.0</v>
      </c>
      <c r="C2" s="2">
        <v>3.0</v>
      </c>
      <c r="D2" s="2">
        <v>3.0</v>
      </c>
      <c r="E2" s="2">
        <v>1.0</v>
      </c>
      <c r="F2" s="2">
        <v>2.0</v>
      </c>
      <c r="G2" s="2">
        <v>1.0</v>
      </c>
      <c r="H2" s="2">
        <v>1.0</v>
      </c>
      <c r="I2" s="2">
        <v>2.0</v>
      </c>
      <c r="J2" s="2">
        <v>2.0</v>
      </c>
      <c r="K2" s="5" t="s">
        <v>10</v>
      </c>
      <c r="L2" s="62">
        <v>0.07248907830339184</v>
      </c>
      <c r="M2" s="62">
        <v>0.09851807974168934</v>
      </c>
      <c r="N2" s="62">
        <v>0.09334928246965578</v>
      </c>
      <c r="O2" s="62">
        <v>0.06566461072735466</v>
      </c>
      <c r="P2" s="62">
        <v>0.03499605547461783</v>
      </c>
      <c r="Q2" s="62">
        <v>0.08165935889518283</v>
      </c>
      <c r="R2" s="62">
        <v>0.0311588845023906</v>
      </c>
      <c r="S2" s="62">
        <v>0.019775489878463545</v>
      </c>
      <c r="T2" s="62">
        <v>0.09347344562518752</v>
      </c>
      <c r="U2" s="62">
        <v>0.0017368484215233432</v>
      </c>
      <c r="W2" s="62">
        <v>0.008154641626651582</v>
      </c>
      <c r="X2" s="62">
        <v>0.846568731808963</v>
      </c>
      <c r="Y2" s="62">
        <v>0.6362327918540562</v>
      </c>
      <c r="Z2" s="62">
        <v>0.7518389079560464</v>
      </c>
      <c r="AA2" s="62">
        <v>0.8835520417068463</v>
      </c>
      <c r="AB2" s="62">
        <v>0.0700680096459152</v>
      </c>
      <c r="AC2" s="62">
        <v>0.9254533245670316</v>
      </c>
      <c r="AD2" s="62">
        <v>0.2928598475640296</v>
      </c>
      <c r="AE2" s="62">
        <v>0.8209812517406807</v>
      </c>
      <c r="AF2" s="62">
        <v>0.8223360896580512</v>
      </c>
    </row>
    <row r="3">
      <c r="A3" s="2">
        <v>1.0</v>
      </c>
      <c r="B3" s="2">
        <v>3.0</v>
      </c>
      <c r="C3" s="2">
        <v>1.0</v>
      </c>
      <c r="D3" s="2">
        <v>3.0</v>
      </c>
      <c r="E3" s="2">
        <v>1.0</v>
      </c>
      <c r="F3" s="2">
        <v>1.0</v>
      </c>
      <c r="G3" s="2">
        <v>1.0</v>
      </c>
      <c r="H3" s="2">
        <v>1.0</v>
      </c>
      <c r="I3" s="2">
        <v>5.0</v>
      </c>
      <c r="J3" s="2">
        <v>1.0</v>
      </c>
      <c r="K3" s="5" t="s">
        <v>11</v>
      </c>
      <c r="L3" s="62">
        <v>0.09695079675513894</v>
      </c>
      <c r="M3" s="62">
        <v>0.039024719764140695</v>
      </c>
      <c r="N3" s="62">
        <v>0.002899608720789204</v>
      </c>
      <c r="O3" s="62">
        <v>0.03775716957181703</v>
      </c>
      <c r="P3" s="62">
        <v>0.04584059269280982</v>
      </c>
      <c r="Q3" s="62">
        <v>0.047662499328765845</v>
      </c>
      <c r="R3" s="62">
        <v>0.028716956648370276</v>
      </c>
      <c r="S3" s="62">
        <v>0.032071232139174566</v>
      </c>
      <c r="T3" s="62">
        <v>0.07166142746734443</v>
      </c>
      <c r="U3" s="62">
        <v>0.0062379939921491795</v>
      </c>
      <c r="W3" s="62">
        <v>0.13735942692214498</v>
      </c>
      <c r="X3" s="62">
        <v>0.7260432470825235</v>
      </c>
      <c r="Y3" s="62">
        <v>0.9999841465844417</v>
      </c>
      <c r="Z3" s="62">
        <v>0.5108263337356131</v>
      </c>
      <c r="AA3" s="62">
        <v>0.9407210968208553</v>
      </c>
      <c r="AB3" s="62">
        <v>0.9620578649730975</v>
      </c>
      <c r="AC3" s="62">
        <v>0.6190776500950952</v>
      </c>
      <c r="AD3" s="62">
        <v>0.4430770452682373</v>
      </c>
      <c r="AE3" s="62">
        <v>0.4420136310835332</v>
      </c>
      <c r="AF3" s="62">
        <v>0.8210450772840703</v>
      </c>
    </row>
    <row r="4">
      <c r="A4" s="2">
        <v>7.0</v>
      </c>
      <c r="B4" s="2">
        <v>9.0</v>
      </c>
      <c r="C4" s="2">
        <v>6.0</v>
      </c>
      <c r="D4" s="2">
        <v>3.0</v>
      </c>
      <c r="E4" s="2">
        <v>7.0</v>
      </c>
      <c r="F4" s="2">
        <v>2.0</v>
      </c>
      <c r="G4" s="2">
        <v>3.0</v>
      </c>
      <c r="H4" s="2">
        <v>8.0</v>
      </c>
      <c r="I4" s="2">
        <v>6.0</v>
      </c>
      <c r="J4" s="2">
        <v>8.0</v>
      </c>
      <c r="K4" s="5" t="s">
        <v>40</v>
      </c>
      <c r="L4" s="62">
        <v>0.03734627249453076</v>
      </c>
      <c r="M4" s="62">
        <v>0.09241209397146574</v>
      </c>
      <c r="N4" s="62">
        <v>0.0967994564544618</v>
      </c>
      <c r="O4" s="62">
        <v>0.09477437227831596</v>
      </c>
      <c r="P4" s="62">
        <v>0.07387635460460182</v>
      </c>
      <c r="Q4" s="62">
        <v>0.07500025376584589</v>
      </c>
      <c r="R4" s="62">
        <v>0.07365001549771794</v>
      </c>
      <c r="S4" s="62">
        <v>0.0056628951045107345</v>
      </c>
      <c r="T4" s="62">
        <v>0.09942277530714265</v>
      </c>
      <c r="U4" s="62">
        <v>0.08939022642051529</v>
      </c>
      <c r="W4" s="62">
        <v>0.5896151386951143</v>
      </c>
      <c r="X4" s="62">
        <v>0.3345369426799236</v>
      </c>
      <c r="Y4" s="62">
        <v>0.9695750490257424</v>
      </c>
      <c r="Z4" s="62">
        <v>0.5670827367981972</v>
      </c>
      <c r="AA4" s="62">
        <v>0.7542045775574688</v>
      </c>
      <c r="AB4" s="62">
        <v>0.38811235259882637</v>
      </c>
      <c r="AC4" s="62">
        <v>0.02149884591865958</v>
      </c>
      <c r="AD4" s="62">
        <v>0.6424065700456869</v>
      </c>
      <c r="AE4" s="62">
        <v>0.19550077621234574</v>
      </c>
      <c r="AF4" s="62">
        <v>0.4349277736000028</v>
      </c>
    </row>
    <row r="5">
      <c r="A5" s="1"/>
      <c r="L5" s="62">
        <v>0.0480015306218597</v>
      </c>
      <c r="M5" s="62">
        <v>0.06532968094775211</v>
      </c>
      <c r="N5" s="62">
        <v>0.04084218249855319</v>
      </c>
      <c r="O5" s="62">
        <v>0.0442467503703628</v>
      </c>
      <c r="P5" s="62">
        <v>0.03711152897872515</v>
      </c>
      <c r="Q5" s="62">
        <v>0.006209104893147757</v>
      </c>
      <c r="R5" s="62">
        <v>0.09912335882189834</v>
      </c>
      <c r="S5" s="62">
        <v>0.025294727787337462</v>
      </c>
      <c r="T5" s="62">
        <v>0.04364027155558854</v>
      </c>
      <c r="U5" s="62">
        <v>0.09374678425241534</v>
      </c>
      <c r="W5" s="62">
        <v>0.6836270297288614</v>
      </c>
      <c r="X5" s="62">
        <v>0.7714388426953851</v>
      </c>
      <c r="Y5" s="62">
        <v>0.3836425941912336</v>
      </c>
      <c r="Z5" s="62">
        <v>0.46235913540799434</v>
      </c>
      <c r="AA5" s="62">
        <v>0.4405149933019674</v>
      </c>
      <c r="AB5" s="62">
        <v>0.7394409401151916</v>
      </c>
      <c r="AC5" s="62">
        <v>0.19437482953436347</v>
      </c>
      <c r="AD5" s="62">
        <v>0.791396597922118</v>
      </c>
      <c r="AE5" s="62">
        <v>0.6619731117379528</v>
      </c>
      <c r="AF5" s="62">
        <v>0.9294499009539645</v>
      </c>
    </row>
    <row r="6">
      <c r="L6" s="62">
        <v>0.07232498880381853</v>
      </c>
      <c r="M6" s="62">
        <v>0.04521818544164059</v>
      </c>
      <c r="N6" s="62">
        <v>0.07843248042982202</v>
      </c>
      <c r="O6" s="62">
        <v>0.02079819128712962</v>
      </c>
      <c r="P6" s="62">
        <v>0.08761049711221999</v>
      </c>
      <c r="Q6" s="62">
        <v>0.013140157126789509</v>
      </c>
      <c r="R6" s="62">
        <v>0.09016098251687923</v>
      </c>
      <c r="S6" s="62">
        <v>0.009643628961030201</v>
      </c>
      <c r="T6" s="62">
        <v>0.012839849083685323</v>
      </c>
      <c r="U6" s="62">
        <v>0.08906589408975508</v>
      </c>
      <c r="W6" s="62">
        <v>0.9854500505135537</v>
      </c>
      <c r="X6" s="62">
        <v>0.11654648754822605</v>
      </c>
      <c r="Y6" s="62">
        <v>0.9414781662659448</v>
      </c>
      <c r="Z6" s="62">
        <v>0.6253675806154506</v>
      </c>
      <c r="AA6" s="62">
        <v>0.2281082720597538</v>
      </c>
      <c r="AB6" s="62">
        <v>0.5056209495310653</v>
      </c>
      <c r="AC6" s="62">
        <v>0.18178465849502956</v>
      </c>
      <c r="AD6" s="62">
        <v>0.5912233592566813</v>
      </c>
      <c r="AE6" s="62">
        <v>0.39091790554234107</v>
      </c>
      <c r="AF6" s="62">
        <v>0.0550078376622154</v>
      </c>
    </row>
    <row r="7">
      <c r="L7" s="62">
        <v>0.07229431701761274</v>
      </c>
      <c r="M7" s="62">
        <v>0.03431526567149547</v>
      </c>
      <c r="N7" s="62">
        <v>0.08426064562923376</v>
      </c>
      <c r="O7" s="62">
        <v>0.029160447361911326</v>
      </c>
      <c r="P7" s="62">
        <v>0.0070417269798710574</v>
      </c>
      <c r="Q7" s="62">
        <v>0.014005095880599769</v>
      </c>
      <c r="R7" s="62">
        <v>0.05970185973859181</v>
      </c>
      <c r="S7" s="62">
        <v>0.030755439493679454</v>
      </c>
      <c r="T7" s="62">
        <v>0.06966511779835238</v>
      </c>
      <c r="U7" s="62">
        <v>0.07337926469486315</v>
      </c>
      <c r="W7" s="62">
        <v>0.40263567729875716</v>
      </c>
      <c r="X7" s="62">
        <v>0.5271637725767555</v>
      </c>
      <c r="Y7" s="62">
        <v>0.05612331516347857</v>
      </c>
      <c r="Z7" s="62">
        <v>0.587742153535489</v>
      </c>
      <c r="AA7" s="62">
        <v>0.4569872182291903</v>
      </c>
      <c r="AB7" s="62">
        <v>0.3381122777225105</v>
      </c>
      <c r="AC7" s="62">
        <v>0.8853221073253048</v>
      </c>
      <c r="AD7" s="62">
        <v>0.003587753795445625</v>
      </c>
      <c r="AE7" s="62">
        <v>0.1730011179513129</v>
      </c>
      <c r="AF7" s="62">
        <v>0.1384945956485082</v>
      </c>
    </row>
    <row r="8">
      <c r="L8" s="62">
        <v>0.02561918455637839</v>
      </c>
      <c r="M8" s="62">
        <v>0.09026892700611108</v>
      </c>
      <c r="N8" s="62">
        <v>0.014460901955510266</v>
      </c>
      <c r="O8" s="62">
        <v>0.02434191804202336</v>
      </c>
      <c r="P8" s="62">
        <v>0.07858052026265956</v>
      </c>
      <c r="Q8" s="62">
        <v>0.05158748370293287</v>
      </c>
      <c r="R8" s="62">
        <v>0.015173495152431757</v>
      </c>
      <c r="S8" s="62">
        <v>0.01004386692380524</v>
      </c>
      <c r="T8" s="62">
        <v>0.08942961190620864</v>
      </c>
      <c r="U8" s="62">
        <v>0.08612238777147789</v>
      </c>
      <c r="W8" s="62">
        <v>0.742770058203728</v>
      </c>
      <c r="X8" s="62">
        <v>0.9208290059752928</v>
      </c>
      <c r="Y8" s="62">
        <v>0.05781609346418781</v>
      </c>
      <c r="Z8" s="62">
        <v>0.06502530418258057</v>
      </c>
      <c r="AA8" s="62">
        <v>0.47587632159976456</v>
      </c>
      <c r="AB8" s="62">
        <v>0.11632462707899904</v>
      </c>
      <c r="AC8" s="62">
        <v>0.35675783053158483</v>
      </c>
      <c r="AD8" s="62">
        <v>0.4219736371876057</v>
      </c>
      <c r="AE8" s="62">
        <v>0.029754951871345803</v>
      </c>
      <c r="AF8" s="62">
        <v>0.7041607136184107</v>
      </c>
    </row>
    <row r="9">
      <c r="L9" s="62">
        <v>0.038208534048116485</v>
      </c>
      <c r="M9" s="62">
        <v>0.080196493410014</v>
      </c>
      <c r="N9" s="62">
        <v>0.06557498746774619</v>
      </c>
      <c r="O9" s="62">
        <v>0.04054678678996608</v>
      </c>
      <c r="P9" s="62">
        <v>0.04111214184041524</v>
      </c>
      <c r="Q9" s="62">
        <v>0.06951046665570258</v>
      </c>
      <c r="R9" s="62">
        <v>0.025018591761827566</v>
      </c>
      <c r="S9" s="62">
        <v>0.009130513295462148</v>
      </c>
      <c r="T9" s="62">
        <v>0.036551706671089576</v>
      </c>
      <c r="U9" s="62">
        <v>0.0671601202984767</v>
      </c>
      <c r="W9" s="62">
        <v>0.7755106732640065</v>
      </c>
      <c r="X9" s="62">
        <v>0.3918280117664412</v>
      </c>
      <c r="Y9" s="62">
        <v>0.8177075202873718</v>
      </c>
      <c r="Z9" s="62">
        <v>0.5782440787059058</v>
      </c>
      <c r="AA9" s="62">
        <v>0.7338725055115867</v>
      </c>
      <c r="AB9" s="62">
        <v>0.7240212214960848</v>
      </c>
      <c r="AC9" s="62">
        <v>0.5469519561353873</v>
      </c>
      <c r="AD9" s="62">
        <v>0.8025586475330337</v>
      </c>
      <c r="AE9" s="62">
        <v>0.6069449191416014</v>
      </c>
      <c r="AF9" s="62">
        <v>0.8729051476717304</v>
      </c>
    </row>
    <row r="10">
      <c r="L10" s="62">
        <v>0.09081656509888927</v>
      </c>
      <c r="M10" s="62">
        <v>0.011484282640618473</v>
      </c>
      <c r="N10" s="62">
        <v>0.031866283580263305</v>
      </c>
      <c r="O10" s="62">
        <v>0.004166068518716759</v>
      </c>
      <c r="P10" s="62">
        <v>0.05663803651252808</v>
      </c>
      <c r="Q10" s="62">
        <v>0.09178516573428705</v>
      </c>
      <c r="R10" s="62">
        <v>0.06987093502007866</v>
      </c>
      <c r="S10" s="62">
        <v>0.09981881501193778</v>
      </c>
      <c r="T10" s="62">
        <v>0.04403142503259973</v>
      </c>
      <c r="U10" s="62">
        <v>0.011972800947547435</v>
      </c>
      <c r="W10" s="62">
        <v>0.8076426385426072</v>
      </c>
      <c r="X10" s="62">
        <v>0.8528390544967193</v>
      </c>
      <c r="Y10" s="62">
        <v>0.1127957646310338</v>
      </c>
      <c r="Z10" s="62">
        <v>0.29971430151642275</v>
      </c>
      <c r="AA10" s="62">
        <v>0.8982791675009429</v>
      </c>
      <c r="AB10" s="62">
        <v>0.823359365628332</v>
      </c>
      <c r="AC10" s="62">
        <v>0.08631823743800382</v>
      </c>
      <c r="AD10" s="62">
        <v>0.9875149497421891</v>
      </c>
      <c r="AE10" s="62">
        <v>0.3792815863903043</v>
      </c>
      <c r="AF10" s="62">
        <v>0.27285768406947875</v>
      </c>
    </row>
    <row r="11">
      <c r="L11" s="62">
        <v>0.037468466309399415</v>
      </c>
      <c r="M11" s="62">
        <v>0.014237317956964285</v>
      </c>
      <c r="N11" s="62">
        <v>0.03188092760392705</v>
      </c>
      <c r="O11" s="62">
        <v>0.08078313499287128</v>
      </c>
      <c r="P11" s="62">
        <v>0.05588230306012461</v>
      </c>
      <c r="Q11" s="62">
        <v>0.037019738488033915</v>
      </c>
      <c r="R11" s="62">
        <v>0.06803012331318126</v>
      </c>
      <c r="S11" s="62">
        <v>0.06995190621371014</v>
      </c>
      <c r="T11" s="62">
        <v>0.0913124357748587</v>
      </c>
      <c r="U11" s="62">
        <v>0.041447467958318204</v>
      </c>
      <c r="W11" s="62">
        <v>0.3454625708989123</v>
      </c>
      <c r="X11" s="62">
        <v>0.3855894511093638</v>
      </c>
      <c r="Y11" s="62">
        <v>0.13077758466275746</v>
      </c>
      <c r="Z11" s="62">
        <v>0.25138022469387056</v>
      </c>
      <c r="AA11" s="62">
        <v>0.5997316867107327</v>
      </c>
      <c r="AB11" s="62">
        <v>0.5620818192506898</v>
      </c>
      <c r="AC11" s="62">
        <v>0.8171652167749184</v>
      </c>
      <c r="AD11" s="62">
        <v>0.01595710762630609</v>
      </c>
      <c r="AE11" s="62">
        <v>0.4096880154540359</v>
      </c>
      <c r="AF11" s="62">
        <v>0.6958237409120225</v>
      </c>
    </row>
    <row r="12">
      <c r="A12" s="1" t="s">
        <v>41</v>
      </c>
      <c r="L12" s="1" t="s">
        <v>93</v>
      </c>
      <c r="W12" s="1" t="s">
        <v>94</v>
      </c>
    </row>
    <row r="13">
      <c r="A13" s="6">
        <f>A2 + Embedding!M10</f>
        <v>8</v>
      </c>
      <c r="B13" s="6">
        <f>B2 + Embedding!N10</f>
        <v>1</v>
      </c>
      <c r="C13" s="6">
        <f>C2 + Embedding!O10</f>
        <v>3</v>
      </c>
      <c r="D13" s="6">
        <f>D2 + Embedding!P10</f>
        <v>3</v>
      </c>
      <c r="E13" s="6">
        <f>E2 + Embedding!Q10</f>
        <v>1</v>
      </c>
      <c r="F13" s="6">
        <f>F2 + Embedding!R10</f>
        <v>2</v>
      </c>
      <c r="G13" s="6">
        <f>G2 + Embedding!S10</f>
        <v>1</v>
      </c>
      <c r="H13" s="6">
        <f>H2 + Embedding!T10</f>
        <v>1</v>
      </c>
      <c r="I13" s="6">
        <f>I2 + Embedding!U10</f>
        <v>2</v>
      </c>
      <c r="J13" s="6">
        <f>J2 + Embedding!V10</f>
        <v>2</v>
      </c>
      <c r="L13" s="63">
        <f t="array" ref="L13">SUMPRODUCT(TRANSPOSE($A13:$J13),L$2:L$11)</f>
        <v>1.470218237</v>
      </c>
      <c r="M13" s="63">
        <f t="array" ref="M13">SUMPRODUCT(TRANSPOSE($A13:$J13),M$2:M$11)</f>
        <v>1.636152021</v>
      </c>
      <c r="N13" s="63">
        <f t="array" ref="N13">SUMPRODUCT(TRANSPOSE($A13:$J13),N$2:N$11)</f>
        <v>1.617102869</v>
      </c>
      <c r="O13" s="63">
        <f t="array" ref="O13">SUMPRODUCT(TRANSPOSE($A13:$J13),O$2:O$11)</f>
        <v>1.294043621</v>
      </c>
      <c r="P13" s="63">
        <f t="array" ref="P13">SUMPRODUCT(TRANSPOSE($A13:$J13),P$2:P$11)</f>
        <v>1.10519998</v>
      </c>
      <c r="Q13" s="64">
        <f t="array" ref="Q13">SUMPRODUCT(TRANSPOSE($A13:$J13),Q$2:Q$11)</f>
        <v>1.364423554</v>
      </c>
      <c r="R13" s="64">
        <f t="array" ref="R13">SUMPRODUCT(TRANSPOSE($A13:$J13),R$2:R$11)</f>
        <v>1.321867061</v>
      </c>
      <c r="S13" s="64">
        <f t="array" ref="S13">SUMPRODUCT(TRANSPOSE($A13:$J13),S$2:S$11)</f>
        <v>0.7130183505</v>
      </c>
      <c r="T13" s="64">
        <f t="array" ref="T13">SUMPRODUCT(TRANSPOSE($A13:$J13),T$2:T$11)</f>
        <v>1.797477258</v>
      </c>
      <c r="U13" s="64">
        <f t="array" ref="U13">SUMPRODUCT(TRANSPOSE($A13:$J13),U$2:U$11)</f>
        <v>1.065491283</v>
      </c>
      <c r="W13" s="63">
        <f t="array" ref="W13">SUMPRODUCT(TRANSPOSE($A13:$J13),W$2:W$11)</f>
        <v>9.637535621</v>
      </c>
      <c r="X13" s="63">
        <f t="array" ref="X13">SUMPRODUCT(TRANSPOSE($A13:$J13),X$2:X$11)</f>
        <v>15.77690852</v>
      </c>
      <c r="Y13" s="63">
        <f t="array" ref="Y13">SUMPRODUCT(TRANSPOSE($A13:$J13),Y$2:Y$11)</f>
        <v>12.56589452</v>
      </c>
      <c r="Z13" s="63">
        <f t="array" ref="Z13">SUMPRODUCT(TRANSPOSE($A13:$J13),Z$2:Z$11)</f>
        <v>13.16017354</v>
      </c>
      <c r="AA13" s="63">
        <f t="array" ref="AA13">SUMPRODUCT(TRANSPOSE($A13:$J13),AA$2:AA$11)</f>
        <v>16.94114939</v>
      </c>
      <c r="AB13" s="64">
        <f t="array" ref="AB13">SUMPRODUCT(TRANSPOSE($A13:$J13),AB$2:AB$11)</f>
        <v>9.698335544</v>
      </c>
      <c r="AC13" s="64">
        <f t="array" ref="AC13">SUMPRODUCT(TRANSPOSE($A13:$J13),AC$2:AC$11)</f>
        <v>13.33343084</v>
      </c>
      <c r="AD13" s="64">
        <f t="array" ref="AD13">SUMPRODUCT(TRANSPOSE($A13:$J13),AD$2:AD$11)</f>
        <v>10.9172406</v>
      </c>
      <c r="AE13" s="64">
        <f t="array" ref="AE13">SUMPRODUCT(TRANSPOSE($A13:$J13),AE$2:AE$11)</f>
        <v>12.53384453</v>
      </c>
      <c r="AF13" s="64">
        <f t="array" ref="AF13">SUMPRODUCT(TRANSPOSE($A13:$J13),AF$2:AF$11)</f>
        <v>15.33929256</v>
      </c>
    </row>
    <row r="14">
      <c r="A14" s="6">
        <f>A3 + Embedding!M11</f>
        <v>1.841470985</v>
      </c>
      <c r="B14" s="6">
        <f>B3 + Embedding!N11</f>
        <v>3.589918049</v>
      </c>
      <c r="C14" s="6">
        <f>C3 + Embedding!O11</f>
        <v>1.387674234</v>
      </c>
      <c r="D14" s="6">
        <f>D3 + Embedding!P11</f>
        <v>3.248555475</v>
      </c>
      <c r="E14" s="6">
        <f>E3 + Embedding!Q11</f>
        <v>1.15782664</v>
      </c>
      <c r="F14" s="6">
        <f>F3 + Embedding!R11</f>
        <v>1.099833417</v>
      </c>
      <c r="G14" s="6">
        <f>G3 + Embedding!S11</f>
        <v>1.063053878</v>
      </c>
      <c r="H14" s="6">
        <f>H3 + Embedding!T11</f>
        <v>1.039800202</v>
      </c>
      <c r="I14" s="6">
        <f>I3 + Embedding!U11</f>
        <v>5.025116223</v>
      </c>
      <c r="J14" s="6">
        <f>J3 + Embedding!V11</f>
        <v>1.015848268</v>
      </c>
      <c r="L14" s="63">
        <f t="array" ref="L14">SUMPRODUCT(TRANSPOSE($A14:$J14),L$2:L$11)</f>
        <v>1.413933435</v>
      </c>
      <c r="M14" s="63">
        <f t="array" ref="M14">SUMPRODUCT(TRANSPOSE($A14:$J14),M$2:M$11)</f>
        <v>1.003596474</v>
      </c>
      <c r="N14" s="63">
        <f t="array" ref="N14">SUMPRODUCT(TRANSPOSE($A14:$J14),N$2:N$11)</f>
        <v>0.9088730159</v>
      </c>
      <c r="O14" s="63">
        <f t="array" ref="O14">SUMPRODUCT(TRANSPOSE($A14:$J14),O$2:O$11)</f>
        <v>0.7589066457</v>
      </c>
      <c r="P14" s="63">
        <f t="array" ref="P14">SUMPRODUCT(TRANSPOSE($A14:$J14),P$2:P$11)</f>
        <v>1.028930258</v>
      </c>
      <c r="Q14" s="64">
        <f t="array" ref="Q14">SUMPRODUCT(TRANSPOSE($A14:$J14),Q$2:Q$11)</f>
        <v>1.102296479</v>
      </c>
      <c r="R14" s="64">
        <f t="array" ref="R14">SUMPRODUCT(TRANSPOSE($A14:$J14),R$2:R$11)</f>
        <v>1.217094981</v>
      </c>
      <c r="S14" s="64">
        <f t="array" ref="S14">SUMPRODUCT(TRANSPOSE($A14:$J14),S$2:S$11)</f>
        <v>0.8794029273</v>
      </c>
      <c r="T14" s="64">
        <f t="array" ref="T14">SUMPRODUCT(TRANSPOSE($A14:$J14),T$2:T$11)</f>
        <v>1.247705476</v>
      </c>
      <c r="U14" s="64">
        <f t="array" ref="U14">SUMPRODUCT(TRANSPOSE($A14:$J14),U$2:U$11)</f>
        <v>0.9016611186</v>
      </c>
      <c r="W14" s="63">
        <f t="array" ref="W14">SUMPRODUCT(TRANSPOSE($A14:$J14),W$2:W$11)</f>
        <v>11.13634861</v>
      </c>
      <c r="X14" s="63">
        <f t="array" ref="X14">SUMPRODUCT(TRANSPOSE($A14:$J14),X$2:X$11)</f>
        <v>13.91402008</v>
      </c>
      <c r="Y14" s="63">
        <f t="array" ref="Y14">SUMPRODUCT(TRANSPOSE($A14:$J14),Y$2:Y$11)</f>
        <v>10.1163748</v>
      </c>
      <c r="Z14" s="63">
        <f t="array" ref="Z14">SUMPRODUCT(TRANSPOSE($A14:$J14),Z$2:Z$11)</f>
        <v>9.309572395</v>
      </c>
      <c r="AA14" s="63">
        <f t="array" ref="AA14">SUMPRODUCT(TRANSPOSE($A14:$J14),AA$2:AA$11)</f>
        <v>14.64065095</v>
      </c>
      <c r="AB14" s="64">
        <f t="array" ref="AB14">SUMPRODUCT(TRANSPOSE($A14:$J14),AB$2:AB$11)</f>
        <v>13.06567722</v>
      </c>
      <c r="AC14" s="64">
        <f t="array" ref="AC14">SUMPRODUCT(TRANSPOSE($A14:$J14),AC$2:AC$11)</f>
        <v>7.98393484</v>
      </c>
      <c r="AD14" s="64">
        <f t="array" ref="AD14">SUMPRODUCT(TRANSPOSE($A14:$J14),AD$2:AD$11)</f>
        <v>12.54239883</v>
      </c>
      <c r="AE14" s="64">
        <f t="array" ref="AE14">SUMPRODUCT(TRANSPOSE($A14:$J14),AE$2:AE$11)</f>
        <v>9.148088689</v>
      </c>
      <c r="AF14" s="64">
        <f t="array" ref="AF14">SUMPRODUCT(TRANSPOSE($A14:$J14),AF$2:AF$11)</f>
        <v>12.03491139</v>
      </c>
    </row>
    <row r="15">
      <c r="A15" s="6">
        <f>A4 + Embedding!M12</f>
        <v>7.909297427</v>
      </c>
      <c r="B15" s="6">
        <f>B4 + Embedding!N12</f>
        <v>9.95267414</v>
      </c>
      <c r="C15" s="6">
        <f>C4 + Embedding!O12</f>
        <v>6.714713463</v>
      </c>
      <c r="D15" s="6">
        <f>D4 + Embedding!P12</f>
        <v>3.481510447</v>
      </c>
      <c r="E15" s="6">
        <f>E4 + Embedding!Q12</f>
        <v>7.311697146</v>
      </c>
      <c r="F15" s="6">
        <f>F4 + Embedding!R12</f>
        <v>2.198669331</v>
      </c>
      <c r="G15" s="6">
        <f>G4 + Embedding!S12</f>
        <v>3.125856817</v>
      </c>
      <c r="H15" s="6">
        <f>H4 + Embedding!T12</f>
        <v>8.079537333</v>
      </c>
      <c r="I15" s="6">
        <f>I4 + Embedding!U12</f>
        <v>6.050216599</v>
      </c>
      <c r="J15" s="6">
        <f>J4 + Embedding!V12</f>
        <v>8.031692556</v>
      </c>
      <c r="L15" s="63">
        <f t="array" ref="L15">SUMPRODUCT(TRANSPOSE($A15:$J15),L$2:L$11)</f>
        <v>3.883098701</v>
      </c>
      <c r="M15" s="63">
        <f t="array" ref="M15">SUMPRODUCT(TRANSPOSE($A15:$J15),M$2:M$11)</f>
        <v>3.535595873</v>
      </c>
      <c r="N15" s="63">
        <f t="array" ref="N15">SUMPRODUCT(TRANSPOSE($A15:$J15),N$2:N$11)</f>
        <v>3.341969035</v>
      </c>
      <c r="O15" s="63">
        <f t="array" ref="O15">SUMPRODUCT(TRANSPOSE($A15:$J15),O$2:O$11)</f>
        <v>2.979477825</v>
      </c>
      <c r="P15" s="63">
        <f t="array" ref="P15">SUMPRODUCT(TRANSPOSE($A15:$J15),P$2:P$11)</f>
        <v>3.383657678</v>
      </c>
      <c r="Q15" s="64">
        <f t="array" ref="Q15">SUMPRODUCT(TRANSPOSE($A15:$J15),Q$2:Q$11)</f>
        <v>3.347847972</v>
      </c>
      <c r="R15" s="64">
        <f t="array" ref="R15">SUMPRODUCT(TRANSPOSE($A15:$J15),R$2:R$11)</f>
        <v>3.381087749</v>
      </c>
      <c r="S15" s="64">
        <f t="array" ref="S15">SUMPRODUCT(TRANSPOSE($A15:$J15),S$2:S$11)</f>
        <v>2.010749336</v>
      </c>
      <c r="T15" s="64">
        <f t="array" ref="T15">SUMPRODUCT(TRANSPOSE($A15:$J15),T$2:T$11)</f>
        <v>4.093771384</v>
      </c>
      <c r="U15" s="64">
        <f t="array" ref="U15">SUMPRODUCT(TRANSPOSE($A15:$J15),U$2:U$11)</f>
        <v>3.032152031</v>
      </c>
      <c r="W15" s="63">
        <f t="array" ref="W15">SUMPRODUCT(TRANSPOSE($A15:$J15),W$2:W$11)</f>
        <v>32.10993984</v>
      </c>
      <c r="X15" s="63">
        <f t="array" ref="X15">SUMPRODUCT(TRANSPOSE($A15:$J15),X$2:X$11)</f>
        <v>35.16610489</v>
      </c>
      <c r="Y15" s="63">
        <f t="array" ref="Y15">SUMPRODUCT(TRANSPOSE($A15:$J15),Y$2:Y$11)</f>
        <v>38.35817234</v>
      </c>
      <c r="Z15" s="63">
        <f t="array" ref="Z15">SUMPRODUCT(TRANSPOSE($A15:$J15),Z$2:Z$11)</f>
        <v>31.02041036</v>
      </c>
      <c r="AA15" s="63">
        <f t="array" ref="AA15">SUMPRODUCT(TRANSPOSE($A15:$J15),AA$2:AA$11)</f>
        <v>43.29002959</v>
      </c>
      <c r="AB15" s="64">
        <f t="array" ref="AB15">SUMPRODUCT(TRANSPOSE($A15:$J15),AB$2:AB$11)</f>
        <v>35.45935759</v>
      </c>
      <c r="AC15" s="64">
        <f t="array" ref="AC15">SUMPRODUCT(TRANSPOSE($A15:$J15),AC$2:AC$11)</f>
        <v>30.19768171</v>
      </c>
      <c r="AD15" s="64">
        <f t="array" ref="AD15">SUMPRODUCT(TRANSPOSE($A15:$J15),AD$2:AD$11)</f>
        <v>32.03185674</v>
      </c>
      <c r="AE15" s="64">
        <f t="array" ref="AE15">SUMPRODUCT(TRANSPOSE($A15:$J15),AE$2:AE$11)</f>
        <v>28.33071391</v>
      </c>
      <c r="AF15" s="64">
        <f t="array" ref="AF15">SUMPRODUCT(TRANSPOSE($A15:$J15),AF$2:AF$11)</f>
        <v>38.03196996</v>
      </c>
    </row>
    <row r="17">
      <c r="A17" s="65" t="s">
        <v>61</v>
      </c>
      <c r="B17" s="66"/>
      <c r="C17" s="66"/>
      <c r="D17" s="66"/>
      <c r="E17" s="67"/>
      <c r="F17" s="68" t="s">
        <v>62</v>
      </c>
      <c r="G17" s="66"/>
      <c r="H17" s="66"/>
      <c r="I17" s="66"/>
      <c r="J17" s="67"/>
      <c r="L17" s="1" t="s">
        <v>95</v>
      </c>
      <c r="Q17" s="1" t="s">
        <v>96</v>
      </c>
      <c r="W17" s="1" t="s">
        <v>65</v>
      </c>
      <c r="AD17" s="1" t="s">
        <v>66</v>
      </c>
    </row>
    <row r="18">
      <c r="L18" s="6">
        <f t="array" ref="L18">SUMPRODUCT(TRANSPOSE($L13:$P13),W$18:W$22)</f>
        <v>96.05624204</v>
      </c>
      <c r="M18" s="88">
        <f t="array" ref="M18">SUMPRODUCT(TRANSPOSE($L13:$P13),X$18:X$22)</f>
        <v>83.72537351</v>
      </c>
      <c r="N18" s="88">
        <f t="array" ref="N18">SUMPRODUCT(TRANSPOSE($L13:$P13),Y$18:Y$22)</f>
        <v>254.7607272</v>
      </c>
      <c r="Q18" s="6">
        <f t="array" ref="Q18">SUMPRODUCT(TRANSPOSE($Q13:$U13),AD$18:AD$22)</f>
        <v>77.51503637</v>
      </c>
      <c r="R18" s="88">
        <f t="array" ref="R18">SUMPRODUCT(TRANSPOSE($Q13:$U13),AE$18:AE$22)</f>
        <v>66.5903533</v>
      </c>
      <c r="S18" s="88">
        <f t="array" ref="S18">SUMPRODUCT(TRANSPOSE($Q13:$U13),AF$18:AF$22)</f>
        <v>202.5847515</v>
      </c>
      <c r="W18" s="63">
        <f t="array" ref="W18:Y22">TRANSPOSE(W13:AA15)</f>
        <v>9.637535621</v>
      </c>
      <c r="X18" s="63">
        <v>11.1363486072947</v>
      </c>
      <c r="Y18" s="63">
        <v>32.109939838848405</v>
      </c>
      <c r="AD18" s="64">
        <f t="array" ref="AD18:AF22">TRANSPOSE(AB13:AF15)</f>
        <v>9.698335544</v>
      </c>
      <c r="AE18" s="64">
        <v>13.065677219679383</v>
      </c>
      <c r="AF18" s="64">
        <v>35.45935759092173</v>
      </c>
    </row>
    <row r="19">
      <c r="L19" s="6">
        <f t="array" ref="L19">SUMPRODUCT(TRANSPOSE($L14:$P14),W$18:W$22)</f>
        <v>68.29989042</v>
      </c>
      <c r="M19" s="6">
        <f t="array" ref="M19">SUMPRODUCT(TRANSPOSE($L14:$P14),X$18:X$22)</f>
        <v>61.03392233</v>
      </c>
      <c r="N19" s="88">
        <f t="array" ref="N19">SUMPRODUCT(TRANSPOSE($L14:$P14),Y$18:Y$22)</f>
        <v>183.6406211</v>
      </c>
      <c r="Q19" s="6">
        <f t="array" ref="Q19">SUMPRODUCT(TRANSPOSE($Q14:$U14),AD$18:AD$22)</f>
        <v>65.98853635</v>
      </c>
      <c r="R19" s="6">
        <f t="array" ref="R19">SUMPRODUCT(TRANSPOSE($Q14:$U14),AE$18:AE$22)</f>
        <v>57.41481128</v>
      </c>
      <c r="S19" s="88">
        <f t="array" ref="S19">SUMPRODUCT(TRANSPOSE($Q14:$U14),AF$18:AF$22)</f>
        <v>173.6494159</v>
      </c>
      <c r="W19" s="63">
        <v>15.776908519335787</v>
      </c>
      <c r="X19" s="63">
        <v>13.91402008237417</v>
      </c>
      <c r="Y19" s="63">
        <v>35.16610488778077</v>
      </c>
      <c r="AD19" s="64">
        <v>13.333430841228871</v>
      </c>
      <c r="AE19" s="64">
        <v>7.983934839750782</v>
      </c>
      <c r="AF19" s="64">
        <v>30.197681708568552</v>
      </c>
    </row>
    <row r="20">
      <c r="L20" s="6">
        <f t="array" ref="L20">SUMPRODUCT(TRANSPOSE($L15:$P15),W$18:W$22)</f>
        <v>231.7326005</v>
      </c>
      <c r="M20" s="6">
        <f t="array" ref="M20">SUMPRODUCT(TRANSPOSE($L15:$P15),X$18:X$22)</f>
        <v>203.5231197</v>
      </c>
      <c r="N20" s="6">
        <f t="array" ref="N20">SUMPRODUCT(TRANSPOSE($L15:$P15),Y$18:Y$22)</f>
        <v>616.114291</v>
      </c>
      <c r="Q20" s="6">
        <f t="array" ref="Q20">SUMPRODUCT(TRANSPOSE($Q15:$U15),AD$18:AD$22)</f>
        <v>197.3236481</v>
      </c>
      <c r="R20" s="6">
        <f t="array" ref="R20">SUMPRODUCT(TRANSPOSE($Q15:$U15),AE$18:AE$22)</f>
        <v>169.8977701</v>
      </c>
      <c r="S20" s="6">
        <f t="array" ref="S20">SUMPRODUCT(TRANSPOSE($Q15:$U15),AF$18:AF$22)</f>
        <v>516.5197656</v>
      </c>
      <c r="W20" s="63">
        <v>12.565894519999866</v>
      </c>
      <c r="X20" s="63">
        <v>10.116374801801909</v>
      </c>
      <c r="Y20" s="63">
        <v>38.358172335832435</v>
      </c>
      <c r="AD20" s="64">
        <v>10.91724059598909</v>
      </c>
      <c r="AE20" s="64">
        <v>12.542398826967244</v>
      </c>
      <c r="AF20" s="64">
        <v>32.03185673881515</v>
      </c>
    </row>
    <row r="21" ht="15.75" customHeight="1">
      <c r="W21" s="63">
        <v>13.16017353699806</v>
      </c>
      <c r="X21" s="63">
        <v>9.309572394780146</v>
      </c>
      <c r="Y21" s="63">
        <v>31.020410364711797</v>
      </c>
      <c r="AD21" s="64">
        <v>12.533844525006465</v>
      </c>
      <c r="AE21" s="64">
        <v>9.148088688829114</v>
      </c>
      <c r="AF21" s="64">
        <v>28.330713908540126</v>
      </c>
    </row>
    <row r="22" ht="15.75" customHeight="1">
      <c r="W22" s="63">
        <v>16.94114938710677</v>
      </c>
      <c r="X22" s="63">
        <v>14.640650954787583</v>
      </c>
      <c r="Y22" s="63">
        <v>43.2900295924495</v>
      </c>
      <c r="AD22" s="64">
        <v>15.339292558422754</v>
      </c>
      <c r="AE22" s="64">
        <v>12.034911387921667</v>
      </c>
      <c r="AF22" s="64">
        <v>38.0319699586686</v>
      </c>
    </row>
    <row r="23" ht="15.75" customHeight="1"/>
    <row r="24" ht="15.75" customHeight="1">
      <c r="L24" s="1" t="s">
        <v>97</v>
      </c>
      <c r="W24" s="1" t="s">
        <v>98</v>
      </c>
    </row>
    <row r="25" ht="15.75" customHeight="1">
      <c r="L25" s="6">
        <f>L18/Embedding!$V$2</f>
        <v>42.95765737</v>
      </c>
      <c r="M25" s="88">
        <f>M18/Embedding!$V$2</f>
        <v>37.44312532</v>
      </c>
      <c r="N25" s="88">
        <f>N18/Embedding!$V$2</f>
        <v>113.9324608</v>
      </c>
      <c r="Q25" s="6">
        <f>Q18/Embedding!$V$2</f>
        <v>34.66577812</v>
      </c>
      <c r="R25" s="88">
        <f>R18/Embedding!$V$2</f>
        <v>29.78011132</v>
      </c>
      <c r="S25" s="88">
        <f>S18/Embedding!$V$2</f>
        <v>90.59865513</v>
      </c>
      <c r="W25" s="62">
        <v>0.4134138693085847</v>
      </c>
      <c r="X25" s="62">
        <v>0.7668154068807735</v>
      </c>
      <c r="Y25" s="62">
        <v>0.30656902124319263</v>
      </c>
      <c r="Z25" s="62">
        <v>0.7516651952392164</v>
      </c>
      <c r="AA25" s="62">
        <v>0.2653555823075542</v>
      </c>
      <c r="AB25" s="62">
        <v>0.9390099812509816</v>
      </c>
      <c r="AC25" s="62">
        <v>0.24449334025973046</v>
      </c>
      <c r="AD25" s="62">
        <v>0.37531190696963246</v>
      </c>
      <c r="AE25" s="62">
        <v>0.020077062141448332</v>
      </c>
      <c r="AF25" s="62">
        <v>0.511946609562367</v>
      </c>
    </row>
    <row r="26" ht="15.75" customHeight="1">
      <c r="L26" s="6">
        <f>L19/Embedding!$V$2</f>
        <v>30.54463957</v>
      </c>
      <c r="M26" s="6">
        <f>M19/Embedding!$V$2</f>
        <v>27.29519985</v>
      </c>
      <c r="N26" s="88">
        <f>N19/Embedding!$V$2</f>
        <v>82.12658243</v>
      </c>
      <c r="Q26" s="6">
        <f>Q19/Embedding!$V$2</f>
        <v>29.5109706</v>
      </c>
      <c r="R26" s="6">
        <f>R19/Embedding!$V$2</f>
        <v>25.67668419</v>
      </c>
      <c r="S26" s="88">
        <f>S19/Embedding!$V$2</f>
        <v>77.65837965</v>
      </c>
      <c r="W26" s="62">
        <v>0.07410913953686826</v>
      </c>
      <c r="X26" s="62">
        <v>0.9696023061586356</v>
      </c>
      <c r="Y26" s="62">
        <v>0.012306384011495641</v>
      </c>
      <c r="Z26" s="62">
        <v>0.8709801354223723</v>
      </c>
      <c r="AA26" s="62">
        <v>0.759106973982481</v>
      </c>
      <c r="AB26" s="62">
        <v>0.5327507017927897</v>
      </c>
      <c r="AC26" s="62">
        <v>0.21283074782642086</v>
      </c>
      <c r="AD26" s="62">
        <v>0.3852518296738596</v>
      </c>
      <c r="AE26" s="62">
        <v>0.20637897063004673</v>
      </c>
      <c r="AF26" s="62">
        <v>0.08786803871763205</v>
      </c>
    </row>
    <row r="27" ht="15.75" customHeight="1">
      <c r="L27" s="6">
        <f>L20/Embedding!$V$2</f>
        <v>103.6339695</v>
      </c>
      <c r="M27" s="6">
        <f>M20/Embedding!$V$2</f>
        <v>91.01830611</v>
      </c>
      <c r="N27" s="6">
        <f>N20/Embedding!$V$2</f>
        <v>275.5346873</v>
      </c>
      <c r="Q27" s="6">
        <f>Q20/Embedding!$V$2</f>
        <v>88.24581813</v>
      </c>
      <c r="R27" s="6">
        <f>R20/Embedding!$V$2</f>
        <v>75.98059262</v>
      </c>
      <c r="S27" s="6">
        <f>S20/Embedding!$V$2</f>
        <v>230.9946615</v>
      </c>
      <c r="W27" s="62">
        <v>0.7832001414006105</v>
      </c>
      <c r="X27" s="62">
        <v>0.28924882966593146</v>
      </c>
      <c r="Y27" s="62">
        <v>0.3117760473855742</v>
      </c>
      <c r="Z27" s="62">
        <v>0.723520679955036</v>
      </c>
      <c r="AA27" s="62">
        <v>0.6844529557806251</v>
      </c>
      <c r="AB27" s="62">
        <v>0.2588952990867526</v>
      </c>
      <c r="AC27" s="62">
        <v>0.8029010197499333</v>
      </c>
      <c r="AD27" s="62">
        <v>0.21346031723838377</v>
      </c>
      <c r="AE27" s="62">
        <v>0.836301920804442</v>
      </c>
      <c r="AF27" s="62">
        <v>0.6592459803381592</v>
      </c>
    </row>
    <row r="28" ht="15.75" customHeight="1">
      <c r="W28" s="62">
        <v>0.6454689755444896</v>
      </c>
      <c r="X28" s="62">
        <v>0.6500113161387995</v>
      </c>
      <c r="Y28" s="62">
        <v>0.2564169661609972</v>
      </c>
      <c r="Z28" s="62">
        <v>0.10104460681655913</v>
      </c>
      <c r="AA28" s="62">
        <v>0.7607559187361286</v>
      </c>
      <c r="AB28" s="62">
        <v>0.4416441007721361</v>
      </c>
      <c r="AC28" s="62">
        <v>0.26217106680056346</v>
      </c>
      <c r="AD28" s="62">
        <v>0.24152257636266783</v>
      </c>
      <c r="AE28" s="62">
        <v>0.4775419860349346</v>
      </c>
      <c r="AF28" s="62">
        <v>0.13301767043080526</v>
      </c>
    </row>
    <row r="29" ht="15.75" customHeight="1">
      <c r="W29" s="62">
        <v>0.141998350481771</v>
      </c>
      <c r="X29" s="62">
        <v>0.30859437026387093</v>
      </c>
      <c r="Y29" s="62">
        <v>0.4056563449910333</v>
      </c>
      <c r="Z29" s="62">
        <v>0.7655318633973223</v>
      </c>
      <c r="AA29" s="62">
        <v>0.2393741230140276</v>
      </c>
      <c r="AB29" s="62">
        <v>0.91588865127715</v>
      </c>
      <c r="AC29" s="62">
        <v>0.9613926335826954</v>
      </c>
      <c r="AD29" s="62">
        <v>0.39183659814240124</v>
      </c>
      <c r="AE29" s="62">
        <v>0.9612981560811977</v>
      </c>
      <c r="AF29" s="62">
        <v>0.49802185806233923</v>
      </c>
    </row>
    <row r="30" ht="15.75" customHeight="1">
      <c r="L30" s="1" t="s">
        <v>69</v>
      </c>
      <c r="O30" s="1" t="s">
        <v>70</v>
      </c>
      <c r="Q30" s="1" t="s">
        <v>69</v>
      </c>
      <c r="T30" s="1" t="s">
        <v>70</v>
      </c>
      <c r="W30" s="62">
        <v>0.7495213126867395</v>
      </c>
      <c r="X30" s="62">
        <v>0.9556488222891493</v>
      </c>
      <c r="Y30" s="62">
        <v>0.14082128717341602</v>
      </c>
      <c r="Z30" s="62">
        <v>0.3036912466632584</v>
      </c>
      <c r="AA30" s="62">
        <v>0.398810742564115</v>
      </c>
      <c r="AB30" s="62">
        <v>0.37585599075926535</v>
      </c>
      <c r="AC30" s="62">
        <v>0.9839857683801707</v>
      </c>
      <c r="AD30" s="62">
        <v>0.7185151954451896</v>
      </c>
      <c r="AE30" s="62">
        <v>0.5175004577956579</v>
      </c>
      <c r="AF30" s="62">
        <v>0.15204902265318676</v>
      </c>
    </row>
    <row r="31" ht="15.75" customHeight="1">
      <c r="J31" s="89" t="s">
        <v>99</v>
      </c>
      <c r="K31" s="4" t="s">
        <v>7</v>
      </c>
      <c r="L31" s="6">
        <f t="shared" ref="L31:L33" si="1">EXP(L25)</f>
        <v>4.53183E+18</v>
      </c>
      <c r="M31" s="88">
        <v>0.0</v>
      </c>
      <c r="N31" s="88">
        <v>0.0</v>
      </c>
      <c r="O31" s="6">
        <f t="shared" ref="O31:O33" si="2">SUM(L31:N31)</f>
        <v>4.53183E+18</v>
      </c>
      <c r="Q31" s="6">
        <f t="shared" ref="Q31:Q33" si="3">EXP(Q25)</f>
        <v>1.13542E+15</v>
      </c>
      <c r="R31" s="88">
        <v>0.0</v>
      </c>
      <c r="S31" s="88">
        <v>0.0</v>
      </c>
      <c r="T31" s="6">
        <f t="shared" ref="T31:T33" si="4">SUM(Q31:S31)</f>
        <v>1.13542E+15</v>
      </c>
      <c r="W31" s="62">
        <v>0.7635304997146126</v>
      </c>
      <c r="X31" s="62">
        <v>0.9468213847422859</v>
      </c>
      <c r="Y31" s="62">
        <v>0.5930433298485536</v>
      </c>
      <c r="Z31" s="62">
        <v>0.09224487865305409</v>
      </c>
      <c r="AA31" s="62">
        <v>0.2777035277737472</v>
      </c>
      <c r="AB31" s="62">
        <v>0.44782797035173716</v>
      </c>
      <c r="AC31" s="62">
        <v>0.7305602465063867</v>
      </c>
      <c r="AD31" s="62">
        <v>0.8658422126484904</v>
      </c>
      <c r="AE31" s="62">
        <v>0.0070425596463634665</v>
      </c>
      <c r="AF31" s="62">
        <v>0.11083883871291955</v>
      </c>
    </row>
    <row r="32" ht="15.75" customHeight="1">
      <c r="J32" s="89" t="s">
        <v>99</v>
      </c>
      <c r="K32" s="4" t="s">
        <v>7</v>
      </c>
      <c r="L32" s="6">
        <f t="shared" si="1"/>
        <v>18423342030841</v>
      </c>
      <c r="M32" s="6">
        <f t="shared" ref="M32:M33" si="5">EXP(M26)</f>
        <v>714750846418</v>
      </c>
      <c r="N32" s="88">
        <v>0.0</v>
      </c>
      <c r="O32" s="6">
        <f t="shared" si="2"/>
        <v>19138092877259</v>
      </c>
      <c r="Q32" s="6">
        <f t="shared" si="3"/>
        <v>6553173846318</v>
      </c>
      <c r="R32" s="6">
        <f t="shared" ref="R32:R33" si="6">EXP(R26)</f>
        <v>141658375094</v>
      </c>
      <c r="S32" s="88">
        <v>0.0</v>
      </c>
      <c r="T32" s="6">
        <f t="shared" si="4"/>
        <v>6694832221412</v>
      </c>
      <c r="W32" s="62">
        <v>0.543536632825518</v>
      </c>
      <c r="X32" s="62">
        <v>0.42229836966301937</v>
      </c>
      <c r="Y32" s="62">
        <v>0.47405464166792455</v>
      </c>
      <c r="Z32" s="62">
        <v>0.16757291467938318</v>
      </c>
      <c r="AA32" s="62">
        <v>0.30029354078060755</v>
      </c>
      <c r="AB32" s="62">
        <v>0.1837210519017991</v>
      </c>
      <c r="AC32" s="62">
        <v>0.6575068935757442</v>
      </c>
      <c r="AD32" s="62">
        <v>0.3687295774253425</v>
      </c>
      <c r="AE32" s="62">
        <v>0.6139304464645223</v>
      </c>
      <c r="AF32" s="62">
        <v>0.7317676129364483</v>
      </c>
    </row>
    <row r="33" ht="15.75" customHeight="1">
      <c r="J33" s="89"/>
      <c r="K33" s="4"/>
      <c r="L33" s="6">
        <f t="shared" si="1"/>
        <v>1.0178E+45</v>
      </c>
      <c r="M33" s="6">
        <f t="shared" si="5"/>
        <v>3.37869E+39</v>
      </c>
      <c r="N33" s="6">
        <f>EXP(N27)</f>
        <v>4.60463E+119</v>
      </c>
      <c r="O33" s="6">
        <f t="shared" si="2"/>
        <v>4.60463E+119</v>
      </c>
      <c r="Q33" s="6">
        <f t="shared" si="3"/>
        <v>2.11189E+38</v>
      </c>
      <c r="R33" s="6">
        <f t="shared" si="6"/>
        <v>9.95296E+32</v>
      </c>
      <c r="S33" s="6">
        <f>EXP(S27)</f>
        <v>2.08789E+100</v>
      </c>
      <c r="T33" s="6">
        <f t="shared" si="4"/>
        <v>2.08789E+100</v>
      </c>
      <c r="W33" s="62">
        <v>0.22663227669336394</v>
      </c>
      <c r="X33" s="62">
        <v>0.010840226735432834</v>
      </c>
      <c r="Y33" s="62">
        <v>0.6932098671581286</v>
      </c>
      <c r="Z33" s="62">
        <v>0.49532364643538496</v>
      </c>
      <c r="AA33" s="62">
        <v>0.8140237448394108</v>
      </c>
      <c r="AB33" s="62">
        <v>0.45560197390903046</v>
      </c>
      <c r="AC33" s="62">
        <v>0.6640647510882638</v>
      </c>
      <c r="AD33" s="62">
        <v>0.6713661312244699</v>
      </c>
      <c r="AE33" s="62">
        <v>0.8192373623296563</v>
      </c>
      <c r="AF33" s="62">
        <v>0.31083056636735784</v>
      </c>
    </row>
    <row r="34" ht="15.75" customHeight="1">
      <c r="W34" s="62">
        <v>0.7668238550381601</v>
      </c>
      <c r="X34" s="62">
        <v>0.29766372059158597</v>
      </c>
      <c r="Y34" s="62">
        <v>0.8447371025255361</v>
      </c>
      <c r="Z34" s="62">
        <v>0.3006457573197543</v>
      </c>
      <c r="AA34" s="62">
        <v>0.39666665797031575</v>
      </c>
      <c r="AB34" s="62">
        <v>0.5916550812530375</v>
      </c>
      <c r="AC34" s="62">
        <v>0.2538577194783249</v>
      </c>
      <c r="AD34" s="62">
        <v>0.03791000673619038</v>
      </c>
      <c r="AE34" s="62">
        <v>0.9436272638657719</v>
      </c>
      <c r="AF34" s="62">
        <v>0.5361530235790077</v>
      </c>
    </row>
    <row r="35" ht="15.75" customHeight="1"/>
    <row r="36" ht="15.75" customHeight="1">
      <c r="L36" s="1" t="s">
        <v>71</v>
      </c>
      <c r="Q36" s="1" t="s">
        <v>72</v>
      </c>
      <c r="W36" s="1" t="s">
        <v>100</v>
      </c>
    </row>
    <row r="37" ht="15.75" customHeight="1">
      <c r="L37" s="6">
        <f t="shared" ref="L37:N37" si="7">L31/$O31</f>
        <v>1</v>
      </c>
      <c r="M37" s="6">
        <f t="shared" si="7"/>
        <v>0</v>
      </c>
      <c r="N37" s="6">
        <f t="shared" si="7"/>
        <v>0</v>
      </c>
      <c r="Q37" s="6">
        <f t="shared" ref="Q37:S37" si="8">Q31/$T31</f>
        <v>1</v>
      </c>
      <c r="R37" s="6">
        <f t="shared" si="8"/>
        <v>0</v>
      </c>
      <c r="S37" s="6">
        <f t="shared" si="8"/>
        <v>0</v>
      </c>
      <c r="W37" s="63">
        <f t="array" ref="W37">SUMPRODUCT(TRANSPOSE($A13:$J13),W$25:W$34)</f>
        <v>12.60244782</v>
      </c>
      <c r="X37" s="63">
        <f t="array" ref="X37">SUMPRODUCT(TRANSPOSE($A13:$J13),X$25:X$34)</f>
        <v>14.12792566</v>
      </c>
      <c r="Y37" s="63">
        <f t="array" ref="Y37">SUMPRODUCT(TRANSPOSE($A13:$J13),Y$25:Y$34)</f>
        <v>8.999728425</v>
      </c>
      <c r="Z37" s="63">
        <f t="array" ref="Z37">SUMPRODUCT(TRANSPOSE($A13:$J13),Z$25:Z$34)</f>
        <v>12.58266852</v>
      </c>
      <c r="AA37" s="63">
        <f t="array" ref="AA37">SUMPRODUCT(TRANSPOSE($A13:$J13),AA$25:AA$34)</f>
        <v>11.25395174</v>
      </c>
      <c r="AB37" s="64">
        <f t="array" ref="AB37">SUMPRODUCT(TRANSPOSE($A13:$J13),AB$25:AB$34)</f>
        <v>14.54011252</v>
      </c>
      <c r="AC37" s="64">
        <f t="array" ref="AC37">SUMPRODUCT(TRANSPOSE($A13:$J13),AC$25:AC$34)</f>
        <v>11.51726998</v>
      </c>
      <c r="AD37" s="64">
        <f t="array" ref="AD37">SUMPRODUCT(TRANSPOSE($A13:$J13),AD$25:AD$34)</f>
        <v>9.234686821</v>
      </c>
      <c r="AE37" s="64">
        <f t="array" ref="AE37">SUMPRODUCT(TRANSPOSE($A13:$J13),AE$25:AE$34)</f>
        <v>10.45152852</v>
      </c>
      <c r="AF37" s="64">
        <f t="array" ref="AF37">SUMPRODUCT(TRANSPOSE($A13:$J13),AF$25:AF$34)</f>
        <v>9.898925402</v>
      </c>
    </row>
    <row r="38" ht="15.75" customHeight="1">
      <c r="L38" s="6">
        <f t="shared" ref="L38:N38" si="9">L32/$O32</f>
        <v>0.9626529743</v>
      </c>
      <c r="M38" s="6">
        <f t="shared" si="9"/>
        <v>0.03734702569</v>
      </c>
      <c r="N38" s="6">
        <f t="shared" si="9"/>
        <v>0</v>
      </c>
      <c r="Q38" s="6">
        <f t="shared" ref="Q38:S38" si="10">Q32/$T32</f>
        <v>0.9788406385</v>
      </c>
      <c r="R38" s="6">
        <f t="shared" si="10"/>
        <v>0.02115936149</v>
      </c>
      <c r="S38" s="6">
        <f t="shared" si="10"/>
        <v>0</v>
      </c>
      <c r="W38" s="63">
        <f t="array" ref="W38">SUMPRODUCT(TRANSPOSE($A14:$J14),W$25:W$34)</f>
        <v>8.494435648</v>
      </c>
      <c r="X38" s="63">
        <f t="array" ref="X38">SUMPRODUCT(TRANSPOSE($A14:$J14),X$25:X$34)</f>
        <v>10.61667805</v>
      </c>
      <c r="Y38" s="63">
        <f t="array" ref="Y38">SUMPRODUCT(TRANSPOSE($A14:$J14),Y$25:Y$34)</f>
        <v>7.963848871</v>
      </c>
      <c r="Z38" s="63">
        <f t="array" ref="Z38">SUMPRODUCT(TRANSPOSE($A14:$J14),Z$25:Z$34)</f>
        <v>10.13031293</v>
      </c>
      <c r="AA38" s="63">
        <f t="array" ref="AA38">SUMPRODUCT(TRANSPOSE($A14:$J14),AA$25:AA$34)</f>
        <v>12.45168725</v>
      </c>
      <c r="AB38" s="64">
        <f t="array" ref="AB38">SUMPRODUCT(TRANSPOSE($A14:$J14),AB$25:AB$34)</f>
        <v>10.46706106</v>
      </c>
      <c r="AC38" s="64">
        <f t="array" ref="AC38">SUMPRODUCT(TRANSPOSE($A14:$J14),AC$25:AC$34)</f>
        <v>10.43064526</v>
      </c>
      <c r="AD38" s="64">
        <f t="array" ref="AD38">SUMPRODUCT(TRANSPOSE($A14:$J14),AD$25:AD$34)</f>
        <v>9.114932891</v>
      </c>
      <c r="AE38" s="64">
        <f t="array" ref="AE38">SUMPRODUCT(TRANSPOSE($A14:$J14),AE$25:AE$34)</f>
        <v>10.8930688</v>
      </c>
      <c r="AF38" s="64">
        <f t="array" ref="AF38">SUMPRODUCT(TRANSPOSE($A14:$J14),AF$25:AF$34)</f>
        <v>6.33428901</v>
      </c>
    </row>
    <row r="39" ht="15.75" customHeight="1">
      <c r="L39" s="6">
        <f t="shared" ref="L39:N39" si="11">L33/$O33</f>
        <v>0</v>
      </c>
      <c r="M39" s="6">
        <f t="shared" si="11"/>
        <v>0</v>
      </c>
      <c r="N39" s="6">
        <f t="shared" si="11"/>
        <v>1</v>
      </c>
      <c r="Q39" s="6">
        <f t="shared" ref="Q39:S39" si="12">Q33/$T33</f>
        <v>0</v>
      </c>
      <c r="R39" s="6">
        <f t="shared" si="12"/>
        <v>0</v>
      </c>
      <c r="S39" s="6">
        <f t="shared" si="12"/>
        <v>1</v>
      </c>
      <c r="W39" s="63">
        <f t="array" ref="W39">SUMPRODUCT(TRANSPOSE($A15:$J15),W$25:W$34)</f>
        <v>28.50804669</v>
      </c>
      <c r="X39" s="63">
        <f t="array" ref="X39">SUMPRODUCT(TRANSPOSE($A15:$J15),X$25:X$34)</f>
        <v>33.10578819</v>
      </c>
      <c r="Y39" s="63">
        <f t="array" ref="Y39">SUMPRODUCT(TRANSPOSE($A15:$J15),Y$25:Y$34)</f>
        <v>25.47173721</v>
      </c>
      <c r="Z39" s="63">
        <f t="array" ref="Z39">SUMPRODUCT(TRANSPOSE($A15:$J15),Z$25:Z$34)</f>
        <v>33.14256628</v>
      </c>
      <c r="AA39" s="63">
        <f t="array" ref="AA39">SUMPRODUCT(TRANSPOSE($A15:$J15),AA$25:AA$34)</f>
        <v>30.93070873</v>
      </c>
      <c r="AB39" s="64">
        <f t="array" ref="AB39">SUMPRODUCT(TRANSPOSE($A15:$J15),AB$25:AB$34)</f>
        <v>33.92099269</v>
      </c>
      <c r="AC39" s="64">
        <f t="array" ref="AC39">SUMPRODUCT(TRANSPOSE($A15:$J15),AC$25:AC$34)</f>
        <v>33.20149928</v>
      </c>
      <c r="AD39" s="64">
        <f t="array" ref="AD39">SUMPRODUCT(TRANSPOSE($A15:$J15),AD$25:AD$34)</f>
        <v>23.57375072</v>
      </c>
      <c r="AE39" s="64">
        <f t="array" ref="AE39">SUMPRODUCT(TRANSPOSE($A15:$J15),AE$25:AE$34)</f>
        <v>35.1752222</v>
      </c>
      <c r="AF39" s="64">
        <f t="array" ref="AF39">SUMPRODUCT(TRANSPOSE($A15:$J15),AF$25:AF$34)</f>
        <v>26.23471934</v>
      </c>
    </row>
    <row r="40" ht="15.75" customHeight="1"/>
    <row r="41" ht="15.75" customHeight="1">
      <c r="L41" s="1" t="s">
        <v>74</v>
      </c>
      <c r="W41" s="1" t="s">
        <v>101</v>
      </c>
    </row>
    <row r="42" ht="15.75" customHeight="1">
      <c r="L42" s="63">
        <f t="array" ref="L42">SUMPRODUCT(TRANSPOSE($L37:$N37),W$37:W$39)</f>
        <v>12.60244782</v>
      </c>
      <c r="M42" s="63">
        <f t="array" ref="M42">SUMPRODUCT(TRANSPOSE($L37:$N37),X$37:X$39)</f>
        <v>14.12792566</v>
      </c>
      <c r="N42" s="63">
        <f t="array" ref="N42">SUMPRODUCT(TRANSPOSE($L37:$N37),Y$37:Y$39)</f>
        <v>8.999728425</v>
      </c>
      <c r="O42" s="63">
        <f t="array" ref="O42">SUMPRODUCT(TRANSPOSE($L37:$N37),Z$37:Z$39)</f>
        <v>12.58266852</v>
      </c>
      <c r="P42" s="63">
        <f t="array" ref="P42">SUMPRODUCT(TRANSPOSE($L37:$N37),AA$37:AA$39)</f>
        <v>11.25395174</v>
      </c>
      <c r="Q42" s="64">
        <f t="array" ref="Q42">SUMPRODUCT(TRANSPOSE($Q37:$S37),AB$37:AB$39)</f>
        <v>14.54011252</v>
      </c>
      <c r="R42" s="64">
        <f t="array" ref="R42">SUMPRODUCT(TRANSPOSE($Q37:$S37),AC$37:AC$39)</f>
        <v>11.51726998</v>
      </c>
      <c r="S42" s="64">
        <f t="array" ref="S42">SUMPRODUCT(TRANSPOSE($Q37:$S37),AD$37:AD$39)</f>
        <v>9.234686821</v>
      </c>
      <c r="T42" s="64">
        <f t="array" ref="T42">SUMPRODUCT(TRANSPOSE($Q37:$S37),AE$37:AE$39)</f>
        <v>10.45152852</v>
      </c>
      <c r="U42" s="64">
        <f t="array" ref="U42">SUMPRODUCT(TRANSPOSE($Q37:$S37),AF$37:AF$39)</f>
        <v>9.898925402</v>
      </c>
      <c r="W42" s="62">
        <v>0.8959283005856682</v>
      </c>
      <c r="X42" s="62">
        <v>0.19526995984383477</v>
      </c>
      <c r="Y42" s="62">
        <v>0.15652951321662134</v>
      </c>
      <c r="Z42" s="62">
        <v>0.812423869803053</v>
      </c>
      <c r="AA42" s="62">
        <v>0.3993603878613321</v>
      </c>
      <c r="AB42" s="62">
        <v>0.6002920975596138</v>
      </c>
      <c r="AC42" s="62">
        <v>0.08043306036070774</v>
      </c>
      <c r="AD42" s="62">
        <v>0.2990642630557081</v>
      </c>
      <c r="AE42" s="62">
        <v>0.8320647449131806</v>
      </c>
      <c r="AF42" s="62">
        <v>0.8787359466726361</v>
      </c>
    </row>
    <row r="43" ht="15.75" customHeight="1">
      <c r="L43" s="63">
        <f t="array" ref="L43">SUMPRODUCT(TRANSPOSE($L38:$N38),W$37:W$39)</f>
        <v>12.44902578</v>
      </c>
      <c r="M43" s="63">
        <f t="array" ref="M43">SUMPRODUCT(TRANSPOSE($L38:$N38),X$37:X$39)</f>
        <v>13.99679101</v>
      </c>
      <c r="N43" s="63">
        <f t="array" ref="N43">SUMPRODUCT(TRANSPOSE($L38:$N38),Y$37:Y$39)</f>
        <v>8.961041405</v>
      </c>
      <c r="O43" s="63">
        <f t="array" ref="O43">SUMPRODUCT(TRANSPOSE($L38:$N38),Z$37:Z$39)</f>
        <v>12.49108033</v>
      </c>
      <c r="P43" s="63">
        <f t="array" ref="P43">SUMPRODUCT(TRANSPOSE($L38:$N38),AA$37:AA$39)</f>
        <v>11.2986836</v>
      </c>
      <c r="Q43" s="64">
        <f t="array" ref="Q43">SUMPRODUCT(TRANSPOSE($Q38:$S38),AB$37:AB$39)</f>
        <v>14.45392935</v>
      </c>
      <c r="R43" s="64">
        <f t="array" ref="R43">SUMPRODUCT(TRANSPOSE($Q38:$S38),AC$37:AC$39)</f>
        <v>11.4942777</v>
      </c>
      <c r="S43" s="64">
        <f t="array" ref="S43">SUMPRODUCT(TRANSPOSE($Q38:$S38),AD$37:AD$39)</f>
        <v>9.232152905</v>
      </c>
      <c r="T43" s="64">
        <f t="array" ref="T43">SUMPRODUCT(TRANSPOSE($Q38:$S38),AE$37:AE$39)</f>
        <v>10.46087123</v>
      </c>
      <c r="U43" s="64">
        <f t="array" ref="U43">SUMPRODUCT(TRANSPOSE($Q38:$S38),AF$37:AF$39)</f>
        <v>9.823499972</v>
      </c>
      <c r="W43" s="62">
        <v>0.961630972551796</v>
      </c>
      <c r="X43" s="62">
        <v>0.7785755655637019</v>
      </c>
      <c r="Y43" s="62">
        <v>0.3966066758311797</v>
      </c>
      <c r="Z43" s="62">
        <v>0.15309965471454623</v>
      </c>
      <c r="AA43" s="62">
        <v>0.9256269182746444</v>
      </c>
      <c r="AB43" s="62">
        <v>0.2878175053139125</v>
      </c>
      <c r="AC43" s="62">
        <v>0.8260090326107727</v>
      </c>
      <c r="AD43" s="62">
        <v>0.19708772456051027</v>
      </c>
      <c r="AE43" s="62">
        <v>0.07652267068086105</v>
      </c>
      <c r="AF43" s="62">
        <v>0.8937833067119509</v>
      </c>
    </row>
    <row r="44" ht="15.75" customHeight="1">
      <c r="L44" s="63">
        <f t="array" ref="L44">SUMPRODUCT(TRANSPOSE($L39:$N39),W$37:W$39)</f>
        <v>28.50804669</v>
      </c>
      <c r="M44" s="63">
        <f t="array" ref="M44">SUMPRODUCT(TRANSPOSE($L39:$N39),X$37:X$39)</f>
        <v>33.10578819</v>
      </c>
      <c r="N44" s="63">
        <f t="array" ref="N44">SUMPRODUCT(TRANSPOSE($L39:$N39),Y$37:Y$39)</f>
        <v>25.47173721</v>
      </c>
      <c r="O44" s="63">
        <f t="array" ref="O44">SUMPRODUCT(TRANSPOSE($L39:$N39),Z$37:Z$39)</f>
        <v>33.14256628</v>
      </c>
      <c r="P44" s="63">
        <f t="array" ref="P44">SUMPRODUCT(TRANSPOSE($L39:$N39),AA$37:AA$39)</f>
        <v>30.93070873</v>
      </c>
      <c r="Q44" s="64">
        <f t="array" ref="Q44">SUMPRODUCT(TRANSPOSE($Q39:$S39),AB$37:AB$39)</f>
        <v>33.92099269</v>
      </c>
      <c r="R44" s="64">
        <f t="array" ref="R44">SUMPRODUCT(TRANSPOSE($Q39:$S39),AC$37:AC$39)</f>
        <v>33.20149928</v>
      </c>
      <c r="S44" s="64">
        <f t="array" ref="S44">SUMPRODUCT(TRANSPOSE($Q39:$S39),AD$37:AD$39)</f>
        <v>23.57375072</v>
      </c>
      <c r="T44" s="64">
        <f t="array" ref="T44">SUMPRODUCT(TRANSPOSE($Q39:$S39),AE$37:AE$39)</f>
        <v>35.1752222</v>
      </c>
      <c r="U44" s="64">
        <f t="array" ref="U44">SUMPRODUCT(TRANSPOSE($Q39:$S39),AF$37:AF$39)</f>
        <v>26.23471934</v>
      </c>
      <c r="W44" s="62">
        <v>0.5213054634279928</v>
      </c>
      <c r="X44" s="62">
        <v>0.5384753545761911</v>
      </c>
      <c r="Y44" s="62">
        <v>0.9580442517691239</v>
      </c>
      <c r="Z44" s="62">
        <v>0.6180409215814047</v>
      </c>
      <c r="AA44" s="62">
        <v>0.048510991083262844</v>
      </c>
      <c r="AB44" s="62">
        <v>0.9267853670535435</v>
      </c>
      <c r="AC44" s="62">
        <v>0.1560604423508838</v>
      </c>
      <c r="AD44" s="62">
        <v>0.00213185494700463</v>
      </c>
      <c r="AE44" s="62">
        <v>0.535550894535811</v>
      </c>
      <c r="AF44" s="62">
        <v>0.04833491197017148</v>
      </c>
    </row>
    <row r="45" ht="15.75" customHeight="1">
      <c r="W45" s="62">
        <v>0.23226945616916161</v>
      </c>
      <c r="X45" s="62">
        <v>0.4276115168264347</v>
      </c>
      <c r="Y45" s="62">
        <v>0.6913272372190642</v>
      </c>
      <c r="Z45" s="62">
        <v>0.9805868748206545</v>
      </c>
      <c r="AA45" s="62">
        <v>0.08994688962682851</v>
      </c>
      <c r="AB45" s="62">
        <v>0.7242572518039885</v>
      </c>
      <c r="AC45" s="62">
        <v>0.5905400332053401</v>
      </c>
      <c r="AD45" s="62">
        <v>0.29356047758095527</v>
      </c>
      <c r="AE45" s="62">
        <v>0.8145017252852338</v>
      </c>
      <c r="AF45" s="62">
        <v>0.3508165827094032</v>
      </c>
    </row>
    <row r="46" ht="15.75" customHeight="1">
      <c r="W46" s="62">
        <v>0.4901541316443754</v>
      </c>
      <c r="X46" s="62">
        <v>0.45411405913878533</v>
      </c>
      <c r="Y46" s="62">
        <v>0.9968794342202552</v>
      </c>
      <c r="Z46" s="62">
        <v>0.41840646408815374</v>
      </c>
      <c r="AA46" s="62">
        <v>0.23060673035723078</v>
      </c>
      <c r="AB46" s="62">
        <v>0.46171911464642235</v>
      </c>
      <c r="AC46" s="62">
        <v>0.5946452002712201</v>
      </c>
      <c r="AD46" s="62">
        <v>0.20551739589835272</v>
      </c>
      <c r="AE46" s="62">
        <v>0.21026928305656067</v>
      </c>
      <c r="AF46" s="62">
        <v>0.8024943165918748</v>
      </c>
    </row>
    <row r="47" ht="15.75" customHeight="1">
      <c r="W47" s="62">
        <v>0.32569396217246505</v>
      </c>
      <c r="X47" s="62">
        <v>0.7540036527607084</v>
      </c>
      <c r="Y47" s="62">
        <v>0.8846484731379669</v>
      </c>
      <c r="Z47" s="62">
        <v>0.9033173750659291</v>
      </c>
      <c r="AA47" s="62">
        <v>0.3699311072128548</v>
      </c>
      <c r="AB47" s="62">
        <v>0.3770807766961053</v>
      </c>
      <c r="AC47" s="62">
        <v>0.2110523495410681</v>
      </c>
      <c r="AD47" s="62">
        <v>0.5217938142133696</v>
      </c>
      <c r="AE47" s="62">
        <v>0.001301485379054279</v>
      </c>
      <c r="AF47" s="62">
        <v>0.8311028605652131</v>
      </c>
    </row>
    <row r="48" ht="15.75" customHeight="1">
      <c r="L48" s="1" t="s">
        <v>102</v>
      </c>
      <c r="W48" s="62">
        <v>0.23836182840852227</v>
      </c>
      <c r="X48" s="62">
        <v>0.7957739825916308</v>
      </c>
      <c r="Y48" s="62">
        <v>0.7866715618891109</v>
      </c>
      <c r="Z48" s="62">
        <v>0.4760315501880408</v>
      </c>
      <c r="AA48" s="62">
        <v>0.8669525396741349</v>
      </c>
      <c r="AB48" s="62">
        <v>0.5849164461032255</v>
      </c>
      <c r="AC48" s="62">
        <v>0.9797430867729904</v>
      </c>
      <c r="AD48" s="62">
        <v>0.4697063887779833</v>
      </c>
      <c r="AE48" s="62">
        <v>0.3062295581733432</v>
      </c>
      <c r="AF48" s="62">
        <v>0.9087788170681534</v>
      </c>
    </row>
    <row r="49" ht="15.75" customHeight="1">
      <c r="L49" s="6">
        <f t="array" ref="L49">SUMPRODUCT(TRANSPOSE($L42:$U42),W$42:W$51)</f>
        <v>58.57705563</v>
      </c>
      <c r="M49" s="6">
        <f t="array" ref="M49">SUMPRODUCT(TRANSPOSE($L42:$U42),X$42:X$51)</f>
        <v>58.11680437</v>
      </c>
      <c r="N49" s="6">
        <f t="array" ref="N49">SUMPRODUCT(TRANSPOSE($L42:$U42),Y$42:Y$51)</f>
        <v>69.12795659</v>
      </c>
      <c r="O49" s="6">
        <f t="array" ref="O49">SUMPRODUCT(TRANSPOSE($L42:$U42),Z$42:Z$51)</f>
        <v>64.49896884</v>
      </c>
      <c r="P49" s="6">
        <f t="array" ref="P49">SUMPRODUCT(TRANSPOSE($L42:$U42),AA$42:AA$51)</f>
        <v>54.07353744</v>
      </c>
      <c r="Q49" s="6">
        <f t="array" ref="Q49">SUMPRODUCT(TRANSPOSE($L42:$U42),AB$42:AB$51)</f>
        <v>59.92645276</v>
      </c>
      <c r="R49" s="6">
        <f t="array" ref="R49">SUMPRODUCT(TRANSPOSE($L42:$U42),AC$42:AC$51)</f>
        <v>49.8323039</v>
      </c>
      <c r="S49" s="6">
        <f t="array" ref="S49">SUMPRODUCT(TRANSPOSE($L42:$U42),AD$42:AD$51)</f>
        <v>46.17819557</v>
      </c>
      <c r="T49" s="6">
        <f t="array" ref="T49">SUMPRODUCT(TRANSPOSE($L42:$U42),AE$42:AE$51)</f>
        <v>38.56005187</v>
      </c>
      <c r="U49" s="6">
        <f t="array" ref="U49">SUMPRODUCT(TRANSPOSE($L42:$U42),AF$42:AF$51)</f>
        <v>69.76830506</v>
      </c>
      <c r="W49" s="62">
        <v>0.6318858207674256</v>
      </c>
      <c r="X49" s="62">
        <v>0.5570298348174927</v>
      </c>
      <c r="Y49" s="62">
        <v>0.915018656013552</v>
      </c>
      <c r="Z49" s="62">
        <v>0.15592988959519638</v>
      </c>
      <c r="AA49" s="62">
        <v>0.7270570025484788</v>
      </c>
      <c r="AB49" s="62">
        <v>0.6592392963724361</v>
      </c>
      <c r="AC49" s="62">
        <v>0.07077889889646594</v>
      </c>
      <c r="AD49" s="62">
        <v>0.6378931264244401</v>
      </c>
      <c r="AE49" s="62">
        <v>0.23641187742958847</v>
      </c>
      <c r="AF49" s="62">
        <v>0.2023566177132572</v>
      </c>
    </row>
    <row r="50" ht="15.75" customHeight="1">
      <c r="L50" s="6">
        <f t="array" ref="L50">SUMPRODUCT(TRANSPOSE($L43:$U43),W$42:W$51)</f>
        <v>58.23821823</v>
      </c>
      <c r="M50" s="6">
        <f t="array" ref="M50">SUMPRODUCT(TRANSPOSE($L43:$U43),X$42:X$51)</f>
        <v>57.84199944</v>
      </c>
      <c r="N50" s="6">
        <f t="array" ref="N50">SUMPRODUCT(TRANSPOSE($L43:$U43),Y$42:Y$51)</f>
        <v>68.89527924</v>
      </c>
      <c r="O50" s="6">
        <f t="array" ref="O50">SUMPRODUCT(TRANSPOSE($L43:$U43),Z$42:Z$51)</f>
        <v>64.1647162</v>
      </c>
      <c r="P50" s="6">
        <f t="array" ref="P50">SUMPRODUCT(TRANSPOSE($L43:$U43),AA$42:AA$51)</f>
        <v>53.78283231</v>
      </c>
      <c r="Q50" s="6">
        <f t="array" ref="Q50">SUMPRODUCT(TRANSPOSE($L43:$U43),AB$42:AB$51)</f>
        <v>59.66251251</v>
      </c>
      <c r="R50" s="6">
        <f t="array" ref="R50">SUMPRODUCT(TRANSPOSE($L43:$U43),AC$42:AC$51)</f>
        <v>49.62131679</v>
      </c>
      <c r="S50" s="6">
        <f t="array" ref="S50">SUMPRODUCT(TRANSPOSE($L43:$U43),AD$42:AD$51)</f>
        <v>45.9684848</v>
      </c>
      <c r="T50" s="6">
        <f t="array" ref="T50">SUMPRODUCT(TRANSPOSE($L43:$U43),AE$42:AE$51)</f>
        <v>38.31611683</v>
      </c>
      <c r="U50" s="6">
        <f t="array" ref="U50">SUMPRODUCT(TRANSPOSE($L43:$U43),AF$42:AF$51)</f>
        <v>69.42011031</v>
      </c>
      <c r="W50" s="62">
        <v>0.38950827500041396</v>
      </c>
      <c r="X50" s="62">
        <v>0.14002087550780473</v>
      </c>
      <c r="Y50" s="62">
        <v>0.17861916708635772</v>
      </c>
      <c r="Z50" s="62">
        <v>0.7476489013958014</v>
      </c>
      <c r="AA50" s="62">
        <v>0.21893768970024374</v>
      </c>
      <c r="AB50" s="62">
        <v>0.5727417143680382</v>
      </c>
      <c r="AC50" s="62">
        <v>0.3877006681784303</v>
      </c>
      <c r="AD50" s="62">
        <v>0.5537797083396763</v>
      </c>
      <c r="AE50" s="62">
        <v>0.18652368372616102</v>
      </c>
      <c r="AF50" s="62">
        <v>0.608520816438268</v>
      </c>
    </row>
    <row r="51" ht="15.75" customHeight="1">
      <c r="L51" s="6">
        <f t="array" ref="L51">SUMPRODUCT(TRANSPOSE($L44:$U44),W$42:W$51)</f>
        <v>149.5082312</v>
      </c>
      <c r="M51" s="6">
        <f t="array" ref="M51">SUMPRODUCT(TRANSPOSE($L44:$U44),X$42:X$51)</f>
        <v>150.1763607</v>
      </c>
      <c r="N51" s="6">
        <f t="array" ref="N51">SUMPRODUCT(TRANSPOSE($L44:$U44),Y$42:Y$51)</f>
        <v>181.7692272</v>
      </c>
      <c r="O51" s="6">
        <f t="array" ref="O51">SUMPRODUCT(TRANSPOSE($L44:$U44),Z$42:Z$51)</f>
        <v>170.1193372</v>
      </c>
      <c r="P51" s="6">
        <f t="array" ref="P51">SUMPRODUCT(TRANSPOSE($L44:$U44),AA$42:AA$51)</f>
        <v>139.2525625</v>
      </c>
      <c r="Q51" s="6">
        <f t="array" ref="Q51">SUMPRODUCT(TRANSPOSE($L44:$U44),AB$42:AB$51)</f>
        <v>160.0137606</v>
      </c>
      <c r="R51" s="6">
        <f t="array" ref="R51">SUMPRODUCT(TRANSPOSE($L44:$U44),AC$42:AC$51)</f>
        <v>133.3660471</v>
      </c>
      <c r="S51" s="6">
        <f t="array" ref="S51">SUMPRODUCT(TRANSPOSE($L44:$U44),AD$42:AD$51)</f>
        <v>122.6526447</v>
      </c>
      <c r="T51" s="6">
        <f t="array" ref="T51">SUMPRODUCT(TRANSPOSE($L44:$U44),AE$42:AE$51)</f>
        <v>100.7207731</v>
      </c>
      <c r="U51" s="6">
        <f t="array" ref="U51">SUMPRODUCT(TRANSPOSE($L44:$U44),AF$42:AF$51)</f>
        <v>180.5881853</v>
      </c>
      <c r="W51" s="62">
        <v>0.32153369636223283</v>
      </c>
      <c r="X51" s="62">
        <v>0.26095696667969337</v>
      </c>
      <c r="Y51" s="62">
        <v>0.07802950071891912</v>
      </c>
      <c r="Z51" s="62">
        <v>0.16336874371946708</v>
      </c>
      <c r="AA51" s="62">
        <v>0.7509595369813098</v>
      </c>
      <c r="AB51" s="62">
        <v>0.13654371958332234</v>
      </c>
      <c r="AC51" s="62">
        <v>0.25894736717999534</v>
      </c>
      <c r="AD51" s="62">
        <v>0.9014823173569191</v>
      </c>
      <c r="AE51" s="62">
        <v>0.1898807181912483</v>
      </c>
      <c r="AF51" s="62">
        <v>0.1421045271668835</v>
      </c>
    </row>
    <row r="52" ht="15.75" customHeight="1"/>
    <row r="53" ht="15.75" customHeight="1">
      <c r="A53" s="1" t="s">
        <v>77</v>
      </c>
      <c r="L53" s="1" t="s">
        <v>52</v>
      </c>
      <c r="M53" s="1"/>
      <c r="N53" s="46" t="s">
        <v>53</v>
      </c>
      <c r="P53" s="1" t="s">
        <v>54</v>
      </c>
      <c r="R53" s="1" t="s">
        <v>55</v>
      </c>
    </row>
    <row r="54" ht="15.75" customHeight="1">
      <c r="A54" s="6">
        <f t="shared" ref="A54:J54" si="13">A13+L49</f>
        <v>66.57705563</v>
      </c>
      <c r="B54" s="6">
        <f t="shared" si="13"/>
        <v>59.11680437</v>
      </c>
      <c r="C54" s="6">
        <f t="shared" si="13"/>
        <v>72.12795659</v>
      </c>
      <c r="D54" s="6">
        <f t="shared" si="13"/>
        <v>67.49896884</v>
      </c>
      <c r="E54" s="6">
        <f t="shared" si="13"/>
        <v>55.07353744</v>
      </c>
      <c r="F54" s="6">
        <f t="shared" si="13"/>
        <v>61.92645276</v>
      </c>
      <c r="G54" s="6">
        <f t="shared" si="13"/>
        <v>50.8323039</v>
      </c>
      <c r="H54" s="6">
        <f t="shared" si="13"/>
        <v>47.17819557</v>
      </c>
      <c r="I54" s="6">
        <f t="shared" si="13"/>
        <v>40.56005187</v>
      </c>
      <c r="J54" s="6">
        <f t="shared" si="13"/>
        <v>71.76830506</v>
      </c>
      <c r="L54" s="47">
        <f t="shared" ref="L54:L56" si="15">AVERAGE(A54:J54)</f>
        <v>59.2659632</v>
      </c>
      <c r="N54" s="47">
        <f t="shared" ref="N54:N56" si="16">_xlfn.STDEV.P(A54:J54)</f>
        <v>10.17252486</v>
      </c>
      <c r="P54" s="48">
        <v>1.0</v>
      </c>
      <c r="R54" s="48">
        <v>1.0</v>
      </c>
    </row>
    <row r="55" ht="15.75" customHeight="1">
      <c r="A55" s="6">
        <f t="shared" ref="A55:J55" si="14">A14+L50</f>
        <v>60.07968922</v>
      </c>
      <c r="B55" s="6">
        <f t="shared" si="14"/>
        <v>61.43191749</v>
      </c>
      <c r="C55" s="6">
        <f t="shared" si="14"/>
        <v>70.28295347</v>
      </c>
      <c r="D55" s="6">
        <f t="shared" si="14"/>
        <v>67.41327167</v>
      </c>
      <c r="E55" s="6">
        <f t="shared" si="14"/>
        <v>54.94065895</v>
      </c>
      <c r="F55" s="6">
        <f t="shared" si="14"/>
        <v>60.76234593</v>
      </c>
      <c r="G55" s="6">
        <f t="shared" si="14"/>
        <v>50.68437066</v>
      </c>
      <c r="H55" s="6">
        <f t="shared" si="14"/>
        <v>47.008285</v>
      </c>
      <c r="I55" s="6">
        <f t="shared" si="14"/>
        <v>43.34123306</v>
      </c>
      <c r="J55" s="6">
        <f t="shared" si="14"/>
        <v>70.43595858</v>
      </c>
      <c r="L55" s="49">
        <f t="shared" si="15"/>
        <v>58.6380684</v>
      </c>
      <c r="N55" s="49">
        <f t="shared" si="16"/>
        <v>9.013164536</v>
      </c>
      <c r="P55" s="50">
        <v>1.0</v>
      </c>
      <c r="R55" s="50">
        <v>1.0</v>
      </c>
    </row>
    <row r="56" ht="15.75" customHeight="1">
      <c r="A56" s="6">
        <f t="shared" ref="A56:J56" si="17">A15+L51</f>
        <v>157.4175286</v>
      </c>
      <c r="B56" s="6">
        <f t="shared" si="17"/>
        <v>160.1290349</v>
      </c>
      <c r="C56" s="6">
        <f t="shared" si="17"/>
        <v>188.4839407</v>
      </c>
      <c r="D56" s="6">
        <f t="shared" si="17"/>
        <v>173.6008477</v>
      </c>
      <c r="E56" s="6">
        <f t="shared" si="17"/>
        <v>146.5642596</v>
      </c>
      <c r="F56" s="6">
        <f t="shared" si="17"/>
        <v>162.2124299</v>
      </c>
      <c r="G56" s="6">
        <f t="shared" si="17"/>
        <v>136.491904</v>
      </c>
      <c r="H56" s="6">
        <f t="shared" si="17"/>
        <v>130.732182</v>
      </c>
      <c r="I56" s="6">
        <f t="shared" si="17"/>
        <v>106.7709897</v>
      </c>
      <c r="J56" s="6">
        <f t="shared" si="17"/>
        <v>188.6198779</v>
      </c>
      <c r="L56" s="51">
        <f t="shared" si="15"/>
        <v>155.1022995</v>
      </c>
      <c r="N56" s="51">
        <f t="shared" si="16"/>
        <v>24.51571679</v>
      </c>
      <c r="P56" s="52">
        <v>1.0</v>
      </c>
      <c r="R56" s="52">
        <v>1.0</v>
      </c>
    </row>
    <row r="57" ht="15.75" customHeight="1"/>
    <row r="58" ht="15.75" customHeight="1">
      <c r="A58" s="1" t="s">
        <v>56</v>
      </c>
    </row>
    <row r="59" ht="15.75" customHeight="1">
      <c r="A59" s="53">
        <f t="shared" ref="A59:J59" si="18">(A54-$L54)/$N54*$P54+$R54</f>
        <v>1.718709713</v>
      </c>
      <c r="B59" s="54">
        <f t="shared" si="18"/>
        <v>0.985337088</v>
      </c>
      <c r="C59" s="54">
        <f t="shared" si="18"/>
        <v>2.264385545</v>
      </c>
      <c r="D59" s="54">
        <f t="shared" si="18"/>
        <v>1.80933748</v>
      </c>
      <c r="E59" s="54">
        <f t="shared" si="18"/>
        <v>0.5878677303</v>
      </c>
      <c r="F59" s="54">
        <f t="shared" si="18"/>
        <v>1.261536796</v>
      </c>
      <c r="G59" s="54">
        <f t="shared" si="18"/>
        <v>0.1709374598</v>
      </c>
      <c r="H59" s="54">
        <f t="shared" si="18"/>
        <v>-0.1882760466</v>
      </c>
      <c r="I59" s="54">
        <f t="shared" si="18"/>
        <v>-0.8388661204</v>
      </c>
      <c r="J59" s="55">
        <f t="shared" si="18"/>
        <v>2.229030356</v>
      </c>
    </row>
    <row r="60" ht="15.75" customHeight="1">
      <c r="A60" s="56">
        <f t="shared" ref="A60:J60" si="19">(A55-$L55)/$N55*$P55+$R55</f>
        <v>1.159946133</v>
      </c>
      <c r="B60" s="57">
        <f t="shared" si="19"/>
        <v>1.309974269</v>
      </c>
      <c r="C60" s="57">
        <f t="shared" si="19"/>
        <v>2.291986296</v>
      </c>
      <c r="D60" s="57">
        <f t="shared" si="19"/>
        <v>1.973598477</v>
      </c>
      <c r="E60" s="57">
        <f t="shared" si="19"/>
        <v>0.5897767719</v>
      </c>
      <c r="F60" s="57">
        <f t="shared" si="19"/>
        <v>1.235686092</v>
      </c>
      <c r="G60" s="57">
        <f t="shared" si="19"/>
        <v>0.1175465945</v>
      </c>
      <c r="H60" s="57">
        <f t="shared" si="19"/>
        <v>-0.2903107842</v>
      </c>
      <c r="I60" s="57">
        <f t="shared" si="19"/>
        <v>-0.6971658829</v>
      </c>
      <c r="J60" s="58">
        <f t="shared" si="19"/>
        <v>2.308962033</v>
      </c>
    </row>
    <row r="61" ht="15.75" customHeight="1">
      <c r="A61" s="59">
        <f t="shared" ref="A61:J61" si="20">(A56-$L56)/$N56*$P56+$R56</f>
        <v>1.094438567</v>
      </c>
      <c r="B61" s="60">
        <f t="shared" si="20"/>
        <v>1.205041338</v>
      </c>
      <c r="C61" s="60">
        <f t="shared" si="20"/>
        <v>2.361642471</v>
      </c>
      <c r="D61" s="60">
        <f t="shared" si="20"/>
        <v>1.754558732</v>
      </c>
      <c r="E61" s="60">
        <f t="shared" si="20"/>
        <v>0.6517319911</v>
      </c>
      <c r="F61" s="60">
        <f t="shared" si="20"/>
        <v>1.290023353</v>
      </c>
      <c r="G61" s="60">
        <f t="shared" si="20"/>
        <v>0.2408789965</v>
      </c>
      <c r="H61" s="60">
        <f t="shared" si="20"/>
        <v>0.005939020004</v>
      </c>
      <c r="I61" s="60">
        <f t="shared" si="20"/>
        <v>-0.9714418384</v>
      </c>
      <c r="J61" s="61">
        <f t="shared" si="20"/>
        <v>2.36718737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E17"/>
    <mergeCell ref="F17:J17"/>
  </mergeCells>
  <conditionalFormatting sqref="A13:J15">
    <cfRule type="expression" dxfId="1" priority="1">
      <formula>A13-#REF!&gt;1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14"/>
    <col customWidth="1" min="13" max="13" width="12.0"/>
    <col customWidth="1" min="14" max="14" width="9.29"/>
    <col customWidth="1" min="15" max="15" width="8.71"/>
    <col customWidth="1" min="16" max="16" width="12.0"/>
    <col customWidth="1" min="17" max="32" width="8.71"/>
  </cols>
  <sheetData>
    <row r="1">
      <c r="A1" s="90" t="s">
        <v>103</v>
      </c>
      <c r="L1" s="1" t="s">
        <v>104</v>
      </c>
      <c r="W1" s="1" t="s">
        <v>105</v>
      </c>
    </row>
    <row r="2">
      <c r="A2" s="91">
        <f>'Encoder FFN'!I52</f>
        <v>1.910751543</v>
      </c>
      <c r="B2" s="92">
        <f>'Encoder FFN'!J52</f>
        <v>-0.3928957726</v>
      </c>
      <c r="C2" s="92">
        <f>'Encoder FFN'!K52</f>
        <v>0.6744513471</v>
      </c>
      <c r="D2" s="92">
        <f>'Encoder FFN'!L52</f>
        <v>0.3972627191</v>
      </c>
      <c r="E2" s="92">
        <f>'Encoder FFN'!M52</f>
        <v>-1.128803702</v>
      </c>
      <c r="F2" s="92">
        <f>'Encoder FFN'!N52</f>
        <v>-0.3017014951</v>
      </c>
      <c r="G2" s="92">
        <f>'Encoder FFN'!O52</f>
        <v>-1.572415547</v>
      </c>
      <c r="H2" s="92">
        <f>'Encoder FFN'!P52</f>
        <v>0.8264264605</v>
      </c>
      <c r="I2" s="92">
        <f>'Encoder FFN'!Q52</f>
        <v>-0.9050900368</v>
      </c>
      <c r="J2" s="93">
        <f>'Encoder FFN'!R52</f>
        <v>0.492014484</v>
      </c>
      <c r="L2" s="62">
        <v>0.05455330299502892</v>
      </c>
      <c r="M2" s="62">
        <v>0.045675061514177634</v>
      </c>
      <c r="N2" s="62">
        <v>0.014193654420727717</v>
      </c>
      <c r="O2" s="62">
        <v>0.0017138757148688621</v>
      </c>
      <c r="P2" s="62">
        <v>0.04756990606310388</v>
      </c>
      <c r="Q2" s="62">
        <v>0.04706552556217508</v>
      </c>
      <c r="R2" s="62">
        <v>0.007171661597317927</v>
      </c>
      <c r="S2" s="62">
        <v>0.005861374691162949</v>
      </c>
      <c r="T2" s="62">
        <v>0.030753165107398617</v>
      </c>
      <c r="U2" s="62">
        <v>0.02202558466815846</v>
      </c>
      <c r="W2" s="62">
        <v>0.0522267620766394</v>
      </c>
      <c r="X2" s="62">
        <v>0.09687251280843875</v>
      </c>
      <c r="Y2" s="62">
        <v>0.052158134362920286</v>
      </c>
      <c r="Z2" s="62">
        <v>0.09634487104954015</v>
      </c>
      <c r="AA2" s="62">
        <v>0.07461836991693474</v>
      </c>
      <c r="AB2" s="62">
        <v>0.04262127186380675</v>
      </c>
      <c r="AC2" s="62">
        <v>0.0016772346400607957</v>
      </c>
      <c r="AD2" s="62">
        <v>0.08675556052474434</v>
      </c>
      <c r="AE2" s="62">
        <v>0.09343849140647537</v>
      </c>
      <c r="AF2" s="62">
        <v>0.09926039820592485</v>
      </c>
    </row>
    <row r="3">
      <c r="A3" s="94">
        <f>'Encoder FFN'!I53</f>
        <v>1.85484401</v>
      </c>
      <c r="B3" s="95">
        <f>'Encoder FFN'!J53</f>
        <v>-0.3573980381</v>
      </c>
      <c r="C3" s="95">
        <f>'Encoder FFN'!K53</f>
        <v>0.7347257244</v>
      </c>
      <c r="D3" s="95">
        <f>'Encoder FFN'!L53</f>
        <v>0.4123296055</v>
      </c>
      <c r="E3" s="95">
        <f>'Encoder FFN'!M53</f>
        <v>-1.121887036</v>
      </c>
      <c r="F3" s="95">
        <f>'Encoder FFN'!N53</f>
        <v>-0.3926847163</v>
      </c>
      <c r="G3" s="95">
        <f>'Encoder FFN'!O53</f>
        <v>-1.609234123</v>
      </c>
      <c r="H3" s="95">
        <f>'Encoder FFN'!P53</f>
        <v>0.8193865042</v>
      </c>
      <c r="I3" s="95">
        <f>'Encoder FFN'!Q53</f>
        <v>-0.8737079232</v>
      </c>
      <c r="J3" s="96">
        <f>'Encoder FFN'!R53</f>
        <v>0.5336259915</v>
      </c>
      <c r="L3" s="62">
        <v>0.09616618904187778</v>
      </c>
      <c r="M3" s="62">
        <v>0.08248211360626923</v>
      </c>
      <c r="N3" s="62">
        <v>0.07378348018878887</v>
      </c>
      <c r="O3" s="62">
        <v>0.07567305668943465</v>
      </c>
      <c r="P3" s="62">
        <v>0.00790558906041633</v>
      </c>
      <c r="Q3" s="62">
        <v>0.07178193161181545</v>
      </c>
      <c r="R3" s="62">
        <v>0.03562244297326905</v>
      </c>
      <c r="S3" s="62">
        <v>0.041875234964442704</v>
      </c>
      <c r="T3" s="62">
        <v>0.08025831887844505</v>
      </c>
      <c r="U3" s="62">
        <v>0.07302684760688018</v>
      </c>
      <c r="W3" s="62">
        <v>0.039976031292565606</v>
      </c>
      <c r="X3" s="62">
        <v>0.03146909399392894</v>
      </c>
      <c r="Y3" s="62">
        <v>0.08340047510535382</v>
      </c>
      <c r="Z3" s="62">
        <v>0.015874994011038257</v>
      </c>
      <c r="AA3" s="62">
        <v>0.028742185774896442</v>
      </c>
      <c r="AB3" s="62">
        <v>0.05622396728028142</v>
      </c>
      <c r="AC3" s="62">
        <v>0.052239182684771165</v>
      </c>
      <c r="AD3" s="62">
        <v>0.07935222274485154</v>
      </c>
      <c r="AE3" s="62">
        <v>0.059372937915687</v>
      </c>
      <c r="AF3" s="62">
        <v>0.014596835241793116</v>
      </c>
    </row>
    <row r="4">
      <c r="A4" s="97">
        <f>'Encoder FFN'!I54</f>
        <v>1.901121027</v>
      </c>
      <c r="B4" s="98">
        <f>'Encoder FFN'!J54</f>
        <v>-0.3572541226</v>
      </c>
      <c r="C4" s="98">
        <f>'Encoder FFN'!K54</f>
        <v>0.5805572431</v>
      </c>
      <c r="D4" s="98">
        <f>'Encoder FFN'!L54</f>
        <v>0.398709401</v>
      </c>
      <c r="E4" s="98">
        <f>'Encoder FFN'!M54</f>
        <v>-1.214378519</v>
      </c>
      <c r="F4" s="98">
        <f>'Encoder FFN'!N54</f>
        <v>-0.3045262104</v>
      </c>
      <c r="G4" s="98">
        <f>'Encoder FFN'!O54</f>
        <v>-1.443672256</v>
      </c>
      <c r="H4" s="98">
        <f>'Encoder FFN'!P54</f>
        <v>0.7654275654</v>
      </c>
      <c r="I4" s="98">
        <f>'Encoder FFN'!Q54</f>
        <v>-1.02073307</v>
      </c>
      <c r="J4" s="99">
        <f>'Encoder FFN'!R54</f>
        <v>0.6947489414</v>
      </c>
      <c r="L4" s="62">
        <v>0.034491987367293725</v>
      </c>
      <c r="M4" s="62">
        <v>0.012161496892249851</v>
      </c>
      <c r="N4" s="62">
        <v>0.06754451459578742</v>
      </c>
      <c r="O4" s="62">
        <v>0.09146329067654616</v>
      </c>
      <c r="P4" s="62">
        <v>0.00856716108091049</v>
      </c>
      <c r="Q4" s="62">
        <v>0.041423692161344366</v>
      </c>
      <c r="R4" s="62">
        <v>0.04276079545732424</v>
      </c>
      <c r="S4" s="62">
        <v>0.04254243074088861</v>
      </c>
      <c r="T4" s="62">
        <v>0.08820862431058851</v>
      </c>
      <c r="U4" s="62">
        <v>0.014228203299809367</v>
      </c>
      <c r="W4" s="62">
        <v>0.07348161675498764</v>
      </c>
      <c r="X4" s="62">
        <v>0.08317579179362386</v>
      </c>
      <c r="Y4" s="62">
        <v>0.058919639109609026</v>
      </c>
      <c r="Z4" s="62">
        <v>0.08325368143976834</v>
      </c>
      <c r="AA4" s="62">
        <v>0.028777407272986152</v>
      </c>
      <c r="AB4" s="62">
        <v>0.09884433342240638</v>
      </c>
      <c r="AC4" s="62">
        <v>0.01225450641306755</v>
      </c>
      <c r="AD4" s="62">
        <v>0.03414756462851393</v>
      </c>
      <c r="AE4" s="62">
        <v>0.08943919990449277</v>
      </c>
      <c r="AF4" s="62">
        <v>0.09438373307103204</v>
      </c>
    </row>
    <row r="5">
      <c r="L5" s="62">
        <v>0.009093193971831712</v>
      </c>
      <c r="M5" s="62">
        <v>0.04189841125998103</v>
      </c>
      <c r="N5" s="62">
        <v>0.01818210087944863</v>
      </c>
      <c r="O5" s="62">
        <v>0.016215836036413037</v>
      </c>
      <c r="P5" s="62">
        <v>0.0679133088341402</v>
      </c>
      <c r="Q5" s="62">
        <v>0.06766922728691244</v>
      </c>
      <c r="R5" s="62">
        <v>0.031557966186812156</v>
      </c>
      <c r="S5" s="62">
        <v>0.021931284136080864</v>
      </c>
      <c r="T5" s="62">
        <v>0.08083073333834916</v>
      </c>
      <c r="U5" s="62">
        <v>0.09732059268189759</v>
      </c>
      <c r="W5" s="62">
        <v>0.04118167034040164</v>
      </c>
      <c r="X5" s="62">
        <v>0.020358527762983816</v>
      </c>
      <c r="Y5" s="62">
        <v>0.03757044580206907</v>
      </c>
      <c r="Z5" s="62">
        <v>0.08165376998660688</v>
      </c>
      <c r="AA5" s="62">
        <v>0.032404713248538705</v>
      </c>
      <c r="AB5" s="62">
        <v>0.009409509500319282</v>
      </c>
      <c r="AC5" s="62">
        <v>0.030957395614321037</v>
      </c>
      <c r="AD5" s="62">
        <v>0.012662058752000868</v>
      </c>
      <c r="AE5" s="62">
        <v>0.06917143792113005</v>
      </c>
      <c r="AF5" s="62">
        <v>0.04546458025159254</v>
      </c>
    </row>
    <row r="6">
      <c r="L6" s="62">
        <v>0.003160567455557678</v>
      </c>
      <c r="M6" s="62">
        <v>0.0772729316768245</v>
      </c>
      <c r="N6" s="62">
        <v>0.0722210453224645</v>
      </c>
      <c r="O6" s="62">
        <v>0.07310601892606311</v>
      </c>
      <c r="P6" s="62">
        <v>0.09716262190405492</v>
      </c>
      <c r="Q6" s="62">
        <v>0.050828393488622</v>
      </c>
      <c r="R6" s="62">
        <v>0.02102428806692294</v>
      </c>
      <c r="S6" s="62">
        <v>0.013778846673141651</v>
      </c>
      <c r="T6" s="62">
        <v>0.09954406665236716</v>
      </c>
      <c r="U6" s="62">
        <v>0.09460152639848285</v>
      </c>
      <c r="W6" s="62">
        <v>0.042380749721974684</v>
      </c>
      <c r="X6" s="62">
        <v>0.05773621154260851</v>
      </c>
      <c r="Y6" s="62">
        <v>0.06179211030275271</v>
      </c>
      <c r="Z6" s="62">
        <v>0.030681265683952214</v>
      </c>
      <c r="AA6" s="62">
        <v>0.06779567124108853</v>
      </c>
      <c r="AB6" s="62">
        <v>0.04634382699699369</v>
      </c>
      <c r="AC6" s="62">
        <v>0.06910050524097949</v>
      </c>
      <c r="AD6" s="62">
        <v>0.058840327213257326</v>
      </c>
      <c r="AE6" s="62">
        <v>0.07387971315498823</v>
      </c>
      <c r="AF6" s="62">
        <v>0.005051330600487874</v>
      </c>
    </row>
    <row r="7">
      <c r="A7" s="1"/>
      <c r="L7" s="62">
        <v>0.07587963347050204</v>
      </c>
      <c r="M7" s="62">
        <v>0.05986718888645873</v>
      </c>
      <c r="N7" s="62">
        <v>0.03008257013030874</v>
      </c>
      <c r="O7" s="62">
        <v>0.00819106669243666</v>
      </c>
      <c r="P7" s="62">
        <v>0.06679539708873093</v>
      </c>
      <c r="Q7" s="62">
        <v>0.08206627638465366</v>
      </c>
      <c r="R7" s="62">
        <v>0.03173939759698141</v>
      </c>
      <c r="S7" s="62">
        <v>0.028149688924275648</v>
      </c>
      <c r="T7" s="62">
        <v>0.02146110869835126</v>
      </c>
      <c r="U7" s="62">
        <v>0.021288917456269624</v>
      </c>
      <c r="W7" s="62">
        <v>0.02012202529779908</v>
      </c>
      <c r="X7" s="62">
        <v>0.09513832419620105</v>
      </c>
      <c r="Y7" s="62">
        <v>0.0955054099201159</v>
      </c>
      <c r="Z7" s="62">
        <v>0.0571512110194617</v>
      </c>
      <c r="AA7" s="62">
        <v>0.08849944919581633</v>
      </c>
      <c r="AB7" s="62">
        <v>0.04009079534339495</v>
      </c>
      <c r="AC7" s="62">
        <v>0.07920754327107923</v>
      </c>
      <c r="AD7" s="62">
        <v>0.07843465334033073</v>
      </c>
      <c r="AE7" s="62">
        <v>0.044815254053894846</v>
      </c>
      <c r="AF7" s="62">
        <v>0.0869195263054897</v>
      </c>
    </row>
    <row r="8">
      <c r="L8" s="62">
        <v>0.047946773740769666</v>
      </c>
      <c r="M8" s="62">
        <v>0.04647471455744799</v>
      </c>
      <c r="N8" s="62">
        <v>0.06086753807106364</v>
      </c>
      <c r="O8" s="62">
        <v>0.03103797436130057</v>
      </c>
      <c r="P8" s="62">
        <v>0.05750584963859119</v>
      </c>
      <c r="Q8" s="62">
        <v>0.058810779318220666</v>
      </c>
      <c r="R8" s="62">
        <v>0.0035144673938496684</v>
      </c>
      <c r="S8" s="62">
        <v>0.04910498247923929</v>
      </c>
      <c r="T8" s="62">
        <v>0.04854960804326139</v>
      </c>
      <c r="U8" s="62">
        <v>0.08976048983942893</v>
      </c>
      <c r="W8" s="62">
        <v>0.011046878620305733</v>
      </c>
      <c r="X8" s="62">
        <v>0.0991246365899321</v>
      </c>
      <c r="Y8" s="62">
        <v>0.026471659990070576</v>
      </c>
      <c r="Z8" s="62">
        <v>0.059756177389677215</v>
      </c>
      <c r="AA8" s="62">
        <v>0.05866405551352287</v>
      </c>
      <c r="AB8" s="62">
        <v>0.033075700505880545</v>
      </c>
      <c r="AC8" s="62">
        <v>0.09357653296644837</v>
      </c>
      <c r="AD8" s="62">
        <v>0.01908715715322709</v>
      </c>
      <c r="AE8" s="62">
        <v>0.09163507921712088</v>
      </c>
      <c r="AF8" s="62">
        <v>0.05661175635417347</v>
      </c>
    </row>
    <row r="9">
      <c r="L9" s="62">
        <v>0.09539996272631543</v>
      </c>
      <c r="M9" s="62">
        <v>0.023434979726013175</v>
      </c>
      <c r="N9" s="62">
        <v>0.08388272302636154</v>
      </c>
      <c r="O9" s="62">
        <v>0.018147731803147105</v>
      </c>
      <c r="P9" s="62">
        <v>0.028785416090127747</v>
      </c>
      <c r="Q9" s="62">
        <v>0.014468802031162895</v>
      </c>
      <c r="R9" s="62">
        <v>0.081834306873945</v>
      </c>
      <c r="S9" s="62">
        <v>0.04863740437702917</v>
      </c>
      <c r="T9" s="62">
        <v>0.08333615563160506</v>
      </c>
      <c r="U9" s="62">
        <v>0.03490858150319781</v>
      </c>
      <c r="W9" s="62">
        <v>0.06991215251380929</v>
      </c>
      <c r="X9" s="62">
        <v>0.047043586051579295</v>
      </c>
      <c r="Y9" s="62">
        <v>0.052343774118310524</v>
      </c>
      <c r="Z9" s="62">
        <v>0.02712429115661466</v>
      </c>
      <c r="AA9" s="62">
        <v>0.04339822643891471</v>
      </c>
      <c r="AB9" s="62">
        <v>0.0809610929324184</v>
      </c>
      <c r="AC9" s="62">
        <v>0.025464901963264397</v>
      </c>
      <c r="AD9" s="62">
        <v>0.08201319064683554</v>
      </c>
      <c r="AE9" s="62">
        <v>0.04725065282599081</v>
      </c>
      <c r="AF9" s="62">
        <v>0.00376561427706118</v>
      </c>
    </row>
    <row r="10">
      <c r="L10" s="62">
        <v>0.06740654347268177</v>
      </c>
      <c r="M10" s="62">
        <v>0.009722510476228838</v>
      </c>
      <c r="N10" s="62">
        <v>0.026863560238324577</v>
      </c>
      <c r="O10" s="62">
        <v>0.07114271784238556</v>
      </c>
      <c r="P10" s="62">
        <v>0.017825069953425407</v>
      </c>
      <c r="Q10" s="62">
        <v>0.0192227472101133</v>
      </c>
      <c r="R10" s="62">
        <v>0.039229748394414954</v>
      </c>
      <c r="S10" s="62">
        <v>0.06117700526568351</v>
      </c>
      <c r="T10" s="62">
        <v>0.0051402028424089585</v>
      </c>
      <c r="U10" s="62">
        <v>0.04191312101913894</v>
      </c>
      <c r="W10" s="62">
        <v>0.011138247297610773</v>
      </c>
      <c r="X10" s="62">
        <v>0.042457482419791887</v>
      </c>
      <c r="Y10" s="62">
        <v>0.015370114488870185</v>
      </c>
      <c r="Z10" s="62">
        <v>0.0736656228217483</v>
      </c>
      <c r="AA10" s="62">
        <v>0.004889710795383889</v>
      </c>
      <c r="AB10" s="62">
        <v>0.010802417861477578</v>
      </c>
      <c r="AC10" s="62">
        <v>0.012918596497132354</v>
      </c>
      <c r="AD10" s="62">
        <v>0.030929667474940928</v>
      </c>
      <c r="AE10" s="62">
        <v>0.07414698327701785</v>
      </c>
      <c r="AF10" s="62">
        <v>0.017768315086826386</v>
      </c>
    </row>
    <row r="11">
      <c r="L11" s="62">
        <v>0.04149122889121051</v>
      </c>
      <c r="M11" s="62">
        <v>0.009152827553736129</v>
      </c>
      <c r="N11" s="62">
        <v>0.09444529708539592</v>
      </c>
      <c r="O11" s="62">
        <v>0.09561198358104499</v>
      </c>
      <c r="P11" s="62">
        <v>0.09109315248259851</v>
      </c>
      <c r="Q11" s="62">
        <v>0.022551460505129753</v>
      </c>
      <c r="R11" s="62">
        <v>0.0771044741019202</v>
      </c>
      <c r="S11" s="62">
        <v>0.0907755634997767</v>
      </c>
      <c r="T11" s="62">
        <v>0.09694844214128356</v>
      </c>
      <c r="U11" s="62">
        <v>0.044936178668922744</v>
      </c>
      <c r="W11" s="62">
        <v>0.0017898166165033064</v>
      </c>
      <c r="X11" s="62">
        <v>0.09920665922186225</v>
      </c>
      <c r="Y11" s="62">
        <v>0.05705199771663458</v>
      </c>
      <c r="Z11" s="62">
        <v>0.05707166189920328</v>
      </c>
      <c r="AA11" s="62">
        <v>0.04541286543724048</v>
      </c>
      <c r="AB11" s="62">
        <v>0.04856831113710472</v>
      </c>
      <c r="AC11" s="62">
        <v>0.04431374043345444</v>
      </c>
      <c r="AD11" s="62">
        <v>0.06307158109001608</v>
      </c>
      <c r="AE11" s="62">
        <v>0.06552073823607601</v>
      </c>
      <c r="AF11" s="62">
        <v>0.02422240398482635</v>
      </c>
    </row>
    <row r="12">
      <c r="A12" s="90" t="s">
        <v>106</v>
      </c>
      <c r="L12" s="90" t="s">
        <v>107</v>
      </c>
      <c r="W12" s="90" t="s">
        <v>108</v>
      </c>
    </row>
    <row r="13">
      <c r="A13" s="91">
        <f>'Decoder masked MHA'!A59</f>
        <v>1.718709713</v>
      </c>
      <c r="B13" s="92">
        <f>'Decoder masked MHA'!B59</f>
        <v>0.985337088</v>
      </c>
      <c r="C13" s="92">
        <f>'Decoder masked MHA'!C59</f>
        <v>2.264385545</v>
      </c>
      <c r="D13" s="92">
        <f>'Decoder masked MHA'!D59</f>
        <v>1.80933748</v>
      </c>
      <c r="E13" s="92">
        <f>'Decoder masked MHA'!E59</f>
        <v>0.5878677303</v>
      </c>
      <c r="F13" s="92">
        <f>'Decoder masked MHA'!F59</f>
        <v>1.261536796</v>
      </c>
      <c r="G13" s="92">
        <f>'Decoder masked MHA'!G59</f>
        <v>0.1709374598</v>
      </c>
      <c r="H13" s="92">
        <f>'Decoder masked MHA'!H59</f>
        <v>-0.1882760466</v>
      </c>
      <c r="I13" s="92">
        <f>'Decoder masked MHA'!I59</f>
        <v>-0.8388661204</v>
      </c>
      <c r="J13" s="93">
        <f>'Decoder masked MHA'!J59</f>
        <v>2.229030356</v>
      </c>
      <c r="L13" s="63">
        <f t="array" ref="L13">SUMPRODUCT(TRANSPOSE($A13:$J13),L$2:L$11)</f>
        <v>0.4068306789</v>
      </c>
      <c r="M13" s="63">
        <f t="array" ref="M13">SUMPRODUCT(TRANSPOSE($A13:$J13),M$2:M$11)</f>
        <v>0.3998505358</v>
      </c>
      <c r="N13" s="63">
        <f t="array" ref="N13">SUMPRODUCT(TRANSPOSE($A13:$J13),N$2:N$11)</f>
        <v>0.5459453799</v>
      </c>
      <c r="O13" s="63">
        <f t="array" ref="O13">SUMPRODUCT(TRANSPOSE($A13:$J13),O$2:O$11)</f>
        <v>0.5225987661</v>
      </c>
      <c r="P13" s="63">
        <f t="array" ref="P13">SUMPRODUCT(TRANSPOSE($A13:$J13),P$2:P$11)</f>
        <v>0.565716456</v>
      </c>
      <c r="Q13" s="64">
        <f t="array" ref="Q13">SUMPRODUCT(TRANSPOSE($A13:$J13),Q$2:Q$11)</f>
        <v>0.542738469</v>
      </c>
      <c r="R13" s="64">
        <f t="array" ref="R13">SUMPRODUCT(TRANSPOSE($A13:$J13),R$2:R$11)</f>
        <v>0.3779049961</v>
      </c>
      <c r="S13" s="64">
        <f t="array" ref="S13">SUMPRODUCT(TRANSPOSE($A13:$J13),S$2:S$11)</f>
        <v>0.3812195832</v>
      </c>
      <c r="T13" s="64">
        <f t="array" ref="T13">SUMPRODUCT(TRANSPOSE($A13:$J13),T$2:T$11)</f>
        <v>0.767916217</v>
      </c>
      <c r="U13" s="64">
        <f t="array" ref="U13">SUMPRODUCT(TRANSPOSE($A13:$J13),U$2:U$11)</f>
        <v>0.4743611083</v>
      </c>
      <c r="W13" s="63">
        <f t="array" ref="W13">SUMPRODUCT(TRANSPOSE($A2:$J2),W$2:W$11)</f>
        <v>0.1273017461</v>
      </c>
      <c r="X13" s="63">
        <f t="array" ref="X13">SUMPRODUCT(TRANSPOSE($A2:$J2),X$2:X$11)</f>
        <v>0.03644092781</v>
      </c>
      <c r="Y13" s="63">
        <f t="array" ref="Y13">SUMPRODUCT(TRANSPOSE($A2:$J2),Y$2:Y$11)</f>
        <v>0.03878492318</v>
      </c>
      <c r="Z13" s="63">
        <f t="array" ref="Z13">SUMPRODUCT(TRANSPOSE($A2:$J2),Z$2:Z$11)</f>
        <v>0.1044274698</v>
      </c>
      <c r="AA13" s="63">
        <f t="array" ref="AA13">SUMPRODUCT(TRANSPOSE($A2:$J2),AA$2:AA$11)</f>
        <v>0.0218775357</v>
      </c>
      <c r="AB13" s="64">
        <f t="array" ref="AB13">SUMPRODUCT(TRANSPOSE($A2:$J2),AB$2:AB$11)</f>
        <v>0.09436250222</v>
      </c>
      <c r="AC13" s="64">
        <f t="array" ref="AC13">SUMPRODUCT(TRANSPOSE($A2:$J2),AC$2:AC$11)</f>
        <v>-0.2146402455</v>
      </c>
      <c r="AD13" s="64">
        <f t="array" ref="AD13">SUMPRODUCT(TRANSPOSE($A2:$J2),AD$2:AD$11)</f>
        <v>0.1133720975</v>
      </c>
      <c r="AE13" s="64">
        <f t="array" ref="AE13">SUMPRODUCT(TRANSPOSE($A2:$J2),AE$2:AE$11)</f>
        <v>0.006183687763</v>
      </c>
      <c r="AF13" s="64">
        <f t="array" ref="AF13">SUMPRODUCT(TRANSPOSE($A2:$J2),AF$2:AF$11)</f>
        <v>0.1436504772</v>
      </c>
    </row>
    <row r="14">
      <c r="A14" s="94">
        <f>'Decoder masked MHA'!A60</f>
        <v>1.159946133</v>
      </c>
      <c r="B14" s="95">
        <f>'Decoder masked MHA'!B60</f>
        <v>1.309974269</v>
      </c>
      <c r="C14" s="95">
        <f>'Decoder masked MHA'!C60</f>
        <v>2.291986296</v>
      </c>
      <c r="D14" s="95">
        <f>'Decoder masked MHA'!D60</f>
        <v>1.973598477</v>
      </c>
      <c r="E14" s="95">
        <f>'Decoder masked MHA'!E60</f>
        <v>0.5897767719</v>
      </c>
      <c r="F14" s="95">
        <f>'Decoder masked MHA'!F60</f>
        <v>1.235686092</v>
      </c>
      <c r="G14" s="95">
        <f>'Decoder masked MHA'!G60</f>
        <v>0.1175465945</v>
      </c>
      <c r="H14" s="95">
        <f>'Decoder masked MHA'!H60</f>
        <v>-0.2903107842</v>
      </c>
      <c r="I14" s="95">
        <f>'Decoder masked MHA'!I60</f>
        <v>-0.6971658829</v>
      </c>
      <c r="J14" s="96">
        <f>'Decoder masked MHA'!J60</f>
        <v>2.308962033</v>
      </c>
      <c r="L14" s="63">
        <f t="array" ref="L14">SUMPRODUCT(TRANSPOSE($A14:$J14),L$2:L$11)</f>
        <v>0.408631511</v>
      </c>
      <c r="M14" s="63">
        <f t="array" ref="M14">SUMPRODUCT(TRANSPOSE($A14:$J14),M$2:M$11)</f>
        <v>0.404160361</v>
      </c>
      <c r="N14" s="63">
        <f t="array" ref="N14">SUMPRODUCT(TRANSPOSE($A14:$J14),N$2:N$11)</f>
        <v>0.5657254722</v>
      </c>
      <c r="O14" s="63">
        <f t="array" ref="O14">SUMPRODUCT(TRANSPOSE($A14:$J14),O$2:O$11)</f>
        <v>0.5655378281</v>
      </c>
      <c r="P14" s="63">
        <f t="array" ref="P14">SUMPRODUCT(TRANSPOSE($A14:$J14),P$2:P$11)</f>
        <v>0.5553529662</v>
      </c>
      <c r="Q14" s="64">
        <f t="array" ref="Q14">SUMPRODUCT(TRANSPOSE($A14:$J14),Q$2:Q$11)</f>
        <v>0.5498875188</v>
      </c>
      <c r="R14" s="64">
        <f t="array" ref="R14">SUMPRODUCT(TRANSPOSE($A14:$J14),R$2:R$11)</f>
        <v>0.394230098</v>
      </c>
      <c r="S14" s="64">
        <f t="array" ref="S14">SUMPRODUCT(TRANSPOSE($A14:$J14),S$2:S$11)</f>
        <v>0.4039541685</v>
      </c>
      <c r="T14" s="64">
        <f t="array" ref="T14">SUMPRODUCT(TRANSPOSE($A14:$J14),T$2:T$11)</f>
        <v>0.7895168442</v>
      </c>
      <c r="U14" s="64">
        <f t="array" ref="U14">SUMPRODUCT(TRANSPOSE($A14:$J14),U$2:U$11)</f>
        <v>0.5029468403</v>
      </c>
      <c r="W14" s="63">
        <f t="array" ref="W14">SUMPRODUCT(TRANSPOSE($A3:$J3),W$2:W$11)</f>
        <v>0.1288379502</v>
      </c>
      <c r="X14" s="63">
        <f t="array" ref="X14">SUMPRODUCT(TRANSPOSE($A3:$J3),X$2:X$11)</f>
        <v>0.03068529725</v>
      </c>
      <c r="Y14" s="63">
        <f t="array" ref="Y14">SUMPRODUCT(TRANSPOSE($A3:$J3),Y$2:Y$11)</f>
        <v>0.03619805789</v>
      </c>
      <c r="Z14" s="63">
        <f t="array" ref="Z14">SUMPRODUCT(TRANSPOSE($A3:$J3),Z$2:Z$11)</f>
        <v>0.1031608644</v>
      </c>
      <c r="AA14" s="63">
        <f t="array" ref="AA14">SUMPRODUCT(TRANSPOSE($A3:$J3),AA$2:AA$11)</f>
        <v>0.01294352141</v>
      </c>
      <c r="AB14" s="64">
        <f t="array" ref="AB14">SUMPRODUCT(TRANSPOSE($A3:$J3),AB$2:AB$11)</f>
        <v>0.0973202239</v>
      </c>
      <c r="AC14" s="64">
        <f t="array" ref="AC14">SUMPRODUCT(TRANSPOSE($A3:$J3),AC$2:AC$11)</f>
        <v>-0.219778443</v>
      </c>
      <c r="AD14" s="64">
        <f t="array" ref="AD14">SUMPRODUCT(TRANSPOSE($A3:$J3),AD$2:AD$11)</f>
        <v>0.1091733855</v>
      </c>
      <c r="AE14" s="64">
        <f t="array" ref="AE14">SUMPRODUCT(TRANSPOSE($A3:$J3),AE$2:AE$11)</f>
        <v>0.007280822597</v>
      </c>
      <c r="AF14" s="64">
        <f t="array" ref="AF14">SUMPRODUCT(TRANSPOSE($A3:$J3),AF$2:AF$11)</f>
        <v>0.1365745422</v>
      </c>
    </row>
    <row r="15">
      <c r="A15" s="97">
        <f>'Decoder masked MHA'!A61</f>
        <v>1.094438567</v>
      </c>
      <c r="B15" s="98">
        <f>'Decoder masked MHA'!B61</f>
        <v>1.205041338</v>
      </c>
      <c r="C15" s="98">
        <f>'Decoder masked MHA'!C61</f>
        <v>2.361642471</v>
      </c>
      <c r="D15" s="98">
        <f>'Decoder masked MHA'!D61</f>
        <v>1.754558732</v>
      </c>
      <c r="E15" s="98">
        <f>'Decoder masked MHA'!E61</f>
        <v>0.6517319911</v>
      </c>
      <c r="F15" s="98">
        <f>'Decoder masked MHA'!F61</f>
        <v>1.290023353</v>
      </c>
      <c r="G15" s="98">
        <f>'Decoder masked MHA'!G61</f>
        <v>0.2408789965</v>
      </c>
      <c r="H15" s="98">
        <f>'Decoder masked MHA'!H61</f>
        <v>0.005939020004</v>
      </c>
      <c r="I15" s="98">
        <f>'Decoder masked MHA'!I61</f>
        <v>-0.9714418384</v>
      </c>
      <c r="J15" s="99">
        <f>'Decoder masked MHA'!J61</f>
        <v>2.36718737</v>
      </c>
      <c r="L15" s="63">
        <f t="array" ref="L15">SUMPRODUCT(TRANSPOSE($A15:$J15),L$2:L$11)</f>
        <v>0.4178000286</v>
      </c>
      <c r="M15" s="63">
        <f t="array" ref="M15">SUMPRODUCT(TRANSPOSE($A15:$J15),M$2:M$11)</f>
        <v>0.4027641174</v>
      </c>
      <c r="N15" s="63">
        <f t="array" ref="N15">SUMPRODUCT(TRANSPOSE($A15:$J15),N$2:N$11)</f>
        <v>0.5943729891</v>
      </c>
      <c r="O15" s="63">
        <f t="array" ref="O15">SUMPRODUCT(TRANSPOSE($A15:$J15),O$2:O$11)</f>
        <v>0.5605369634</v>
      </c>
      <c r="P15" s="63">
        <f t="array" ref="P15">SUMPRODUCT(TRANSPOSE($A15:$J15),P$2:P$11)</f>
        <v>0.5628124229</v>
      </c>
      <c r="Q15" s="64">
        <f t="array" ref="Q15">SUMPRODUCT(TRANSPOSE($A15:$J15),Q$2:Q$11)</f>
        <v>0.5425239723</v>
      </c>
      <c r="R15" s="64">
        <f t="array" ref="R15">SUMPRODUCT(TRANSPOSE($A15:$J15),R$2:R$11)</f>
        <v>0.4075221357</v>
      </c>
      <c r="S15" s="64">
        <f t="array" ref="S15">SUMPRODUCT(TRANSPOSE($A15:$J15),S$2:S$11)</f>
        <v>0.4086899947</v>
      </c>
      <c r="T15" s="64">
        <f t="array" ref="T15">SUMPRODUCT(TRANSPOSE($A15:$J15),T$2:T$11)</f>
        <v>0.8097641642</v>
      </c>
      <c r="U15" s="64">
        <f t="array" ref="U15">SUMPRODUCT(TRANSPOSE($A15:$J15),U$2:U$11)</f>
        <v>0.4930656209</v>
      </c>
      <c r="W15" s="63">
        <f t="array" ref="W15">SUMPRODUCT(TRANSPOSE($A4:$J4),W$2:W$11)</f>
        <v>0.1139325537</v>
      </c>
      <c r="X15" s="63">
        <f t="array" ref="X15">SUMPRODUCT(TRANSPOSE($A4:$J4),X$2:X$11)</f>
        <v>0.04873455878</v>
      </c>
      <c r="Y15" s="63">
        <f t="array" ref="Y15">SUMPRODUCT(TRANSPOSE($A4:$J4),Y$2:Y$11)</f>
        <v>0.04022376101</v>
      </c>
      <c r="Z15" s="63">
        <f t="array" ref="Z15">SUMPRODUCT(TRANSPOSE($A4:$J4),Z$2:Z$11)</f>
        <v>0.102669679</v>
      </c>
      <c r="AA15" s="63">
        <f t="array" ref="AA15">SUMPRODUCT(TRANSPOSE($A4:$J4),AA$2:AA$11)</f>
        <v>0.02702325514</v>
      </c>
      <c r="AB15" s="64">
        <f t="array" ref="AB15">SUMPRODUCT(TRANSPOSE($A4:$J4),AB$2:AB$11)</f>
        <v>0.09052653836</v>
      </c>
      <c r="AC15" s="64">
        <f t="array" ref="AC15">SUMPRODUCT(TRANSPOSE($A4:$J4),AC$2:AC$11)</f>
        <v>-0.2020533534</v>
      </c>
      <c r="AD15" s="64">
        <f t="array" ref="AD15">SUMPRODUCT(TRANSPOSE($A4:$J4),AD$2:AD$11)</f>
        <v>0.1135847097</v>
      </c>
      <c r="AE15" s="64">
        <f t="array" ref="AE15">SUMPRODUCT(TRANSPOSE($A4:$J4),AE$2:AE$11)</f>
        <v>0.006277291957</v>
      </c>
      <c r="AF15" s="64">
        <f t="array" ref="AF15">SUMPRODUCT(TRANSPOSE($A4:$J4),AF$2:AF$11)</f>
        <v>0.1436553304</v>
      </c>
    </row>
    <row r="17">
      <c r="A17" s="65" t="s">
        <v>61</v>
      </c>
      <c r="B17" s="66"/>
      <c r="C17" s="66"/>
      <c r="D17" s="66"/>
      <c r="E17" s="67"/>
      <c r="F17" s="68" t="s">
        <v>62</v>
      </c>
      <c r="G17" s="66"/>
      <c r="H17" s="66"/>
      <c r="I17" s="66"/>
      <c r="J17" s="67"/>
      <c r="L17" s="1" t="s">
        <v>109</v>
      </c>
      <c r="Q17" s="1" t="s">
        <v>110</v>
      </c>
      <c r="W17" s="1" t="s">
        <v>65</v>
      </c>
      <c r="AD17" s="1" t="s">
        <v>66</v>
      </c>
    </row>
    <row r="18">
      <c r="L18" s="6">
        <f t="array" ref="L18">SUMPRODUCT(TRANSPOSE($L13:$P13),W$18:W$22)</f>
        <v>0.1544857787</v>
      </c>
      <c r="M18" s="6">
        <f t="array" ref="M18">SUMPRODUCT(TRANSPOSE($L13:$P13),X$18:X$22)</f>
        <v>0.1456810293</v>
      </c>
      <c r="N18" s="6">
        <f t="array" ref="N18">SUMPRODUCT(TRANSPOSE($L13:$P13),Y$18:Y$22)</f>
        <v>0.1567403218</v>
      </c>
      <c r="Q18" s="6">
        <f t="array" ref="Q18">SUMPRODUCT(TRANSPOSE($Q13:$U13),AD$18:AD$22)</f>
        <v>0.08621095629</v>
      </c>
      <c r="R18" s="6">
        <f t="array" ref="R18">SUMPRODUCT(TRANSPOSE($Q13:$U13),AE$18:AE$22)</f>
        <v>0.08175980314</v>
      </c>
      <c r="S18" s="6">
        <f t="array" ref="S18">SUMPRODUCT(TRANSPOSE($Q13:$U13),AF$18:AF$22)</f>
        <v>0.08904091483</v>
      </c>
      <c r="W18" s="63">
        <f t="array" ref="W18:Y22">TRANSPOSE(W13:AA15)</f>
        <v>0.1273017461</v>
      </c>
      <c r="X18" s="63">
        <v>0.12883795015281266</v>
      </c>
      <c r="Y18" s="63">
        <v>0.11393255370076112</v>
      </c>
      <c r="AD18" s="64">
        <f t="array" ref="AD18:AF22">TRANSPOSE(AB13:AF15)</f>
        <v>0.09436250222</v>
      </c>
      <c r="AE18" s="64">
        <v>0.09732022389907452</v>
      </c>
      <c r="AF18" s="64">
        <v>0.0905265383646751</v>
      </c>
    </row>
    <row r="19">
      <c r="L19" s="6">
        <f t="array" ref="L19">SUMPRODUCT(TRANSPOSE($L14:$P14),W$18:W$22)</f>
        <v>0.1598965412</v>
      </c>
      <c r="M19" s="6">
        <f t="array" ref="M19">SUMPRODUCT(TRANSPOSE($L14:$P14),X$18:X$22)</f>
        <v>0.1510567847</v>
      </c>
      <c r="N19" s="6">
        <f t="array" ref="N19">SUMPRODUCT(TRANSPOSE($L14:$P14),Y$18:Y$22)</f>
        <v>0.1620796468</v>
      </c>
      <c r="Q19" s="6">
        <f t="array" ref="Q19">SUMPRODUCT(TRANSPOSE($Q14:$U14),AD$18:AD$22)</f>
        <v>0.09019892785</v>
      </c>
      <c r="R19" s="6">
        <f t="array" ref="R19">SUMPRODUCT(TRANSPOSE($Q14:$U14),AE$18:AE$22)</f>
        <v>0.08541101004</v>
      </c>
      <c r="S19" s="6">
        <f t="array" ref="S19">SUMPRODUCT(TRANSPOSE($Q14:$U14),AF$18:AF$22)</f>
        <v>0.09321393948</v>
      </c>
      <c r="W19" s="63">
        <v>0.03644092781478365</v>
      </c>
      <c r="X19" s="63">
        <v>0.030685297254065262</v>
      </c>
      <c r="Y19" s="63">
        <v>0.048734558780513464</v>
      </c>
      <c r="AD19" s="64">
        <v>-0.21464024554688263</v>
      </c>
      <c r="AE19" s="64">
        <v>-0.21977844297635146</v>
      </c>
      <c r="AF19" s="64">
        <v>-0.2020533533723882</v>
      </c>
    </row>
    <row r="20">
      <c r="L20" s="6">
        <f t="array" ref="L20">SUMPRODUCT(TRANSPOSE($L15:$P15),W$18:W$22)</f>
        <v>0.1617648877</v>
      </c>
      <c r="M20" s="6">
        <f t="array" ref="M20">SUMPRODUCT(TRANSPOSE($L15:$P15),X$18:X$22)</f>
        <v>0.1528128361</v>
      </c>
      <c r="N20" s="6">
        <f t="array" ref="N20">SUMPRODUCT(TRANSPOSE($L15:$P15),Y$18:Y$22)</f>
        <v>0.1638966466</v>
      </c>
      <c r="Q20" s="6">
        <f t="array" ref="Q20">SUMPRODUCT(TRANSPOSE($Q15:$U15),AD$18:AD$22)</f>
        <v>0.0858937507</v>
      </c>
      <c r="R20" s="6">
        <f t="array" ref="R20">SUMPRODUCT(TRANSPOSE($Q15:$U15),AE$18:AE$22)</f>
        <v>0.08108800499</v>
      </c>
      <c r="S20" s="6">
        <f t="array" ref="S20">SUMPRODUCT(TRANSPOSE($Q15:$U15),AF$18:AF$22)</f>
        <v>0.08910716825</v>
      </c>
      <c r="W20" s="63">
        <v>0.038784923182481605</v>
      </c>
      <c r="X20" s="63">
        <v>0.03619805788839214</v>
      </c>
      <c r="Y20" s="63">
        <v>0.04022376101479544</v>
      </c>
      <c r="AD20" s="64">
        <v>0.11337209751869673</v>
      </c>
      <c r="AE20" s="64">
        <v>0.10917338549605607</v>
      </c>
      <c r="AF20" s="64">
        <v>0.11358470968354611</v>
      </c>
    </row>
    <row r="21" ht="15.75" customHeight="1">
      <c r="W21" s="63">
        <v>0.10442746975444743</v>
      </c>
      <c r="X21" s="63">
        <v>0.10316086441358158</v>
      </c>
      <c r="Y21" s="63">
        <v>0.10266967902271766</v>
      </c>
      <c r="AD21" s="64">
        <v>0.00618368776251349</v>
      </c>
      <c r="AE21" s="64">
        <v>0.007280822597389568</v>
      </c>
      <c r="AF21" s="64">
        <v>0.006277291957165768</v>
      </c>
    </row>
    <row r="22" ht="15.75" customHeight="1">
      <c r="W22" s="63">
        <v>0.021877535702697837</v>
      </c>
      <c r="X22" s="63">
        <v>0.012943521410753164</v>
      </c>
      <c r="Y22" s="63">
        <v>0.027023255136061023</v>
      </c>
      <c r="AD22" s="64">
        <v>0.1436504772252477</v>
      </c>
      <c r="AE22" s="64">
        <v>0.13657454216867473</v>
      </c>
      <c r="AF22" s="64">
        <v>0.1436553303912247</v>
      </c>
    </row>
    <row r="23" ht="15.75" customHeight="1"/>
    <row r="24" ht="15.75" customHeight="1">
      <c r="L24" s="1" t="s">
        <v>111</v>
      </c>
      <c r="W24" s="1" t="s">
        <v>112</v>
      </c>
    </row>
    <row r="25" ht="15.75" customHeight="1">
      <c r="L25" s="6">
        <f>L18/Embedding!$V$2</f>
        <v>0.06908814056</v>
      </c>
      <c r="M25" s="6">
        <f>M18/Embedding!$V$2</f>
        <v>0.06515053689</v>
      </c>
      <c r="N25" s="6">
        <f>N18/Embedding!$V$2</f>
        <v>0.07009640287</v>
      </c>
      <c r="Q25" s="6">
        <f>Q18/Embedding!$V$2</f>
        <v>0.03855471173</v>
      </c>
      <c r="R25" s="6">
        <f>R18/Embedding!$V$2</f>
        <v>0.03656409553</v>
      </c>
      <c r="S25" s="6">
        <f>S18/Embedding!$V$2</f>
        <v>0.03982030767</v>
      </c>
      <c r="W25" s="62">
        <v>0.07223842578498618</v>
      </c>
      <c r="X25" s="62">
        <v>0.08289849049965038</v>
      </c>
      <c r="Y25" s="62">
        <v>0.09682872984071807</v>
      </c>
      <c r="Z25" s="62">
        <v>0.07845037303953087</v>
      </c>
      <c r="AA25" s="62">
        <v>0.07104550192606812</v>
      </c>
      <c r="AB25" s="62">
        <v>0.0668080318851429</v>
      </c>
      <c r="AC25" s="62">
        <v>0.05139359967610006</v>
      </c>
      <c r="AD25" s="62">
        <v>0.056498804496728644</v>
      </c>
      <c r="AE25" s="62">
        <v>0.019154003140960454</v>
      </c>
      <c r="AF25" s="62">
        <v>0.035059133891590516</v>
      </c>
    </row>
    <row r="26" ht="15.75" customHeight="1">
      <c r="L26" s="6">
        <f>L19/Embedding!$V$2</f>
        <v>0.07150790708</v>
      </c>
      <c r="M26" s="6">
        <f>M19/Embedding!$V$2</f>
        <v>0.06755464779</v>
      </c>
      <c r="N26" s="6">
        <f>N19/Embedding!$V$2</f>
        <v>0.07248422161</v>
      </c>
      <c r="Q26" s="6">
        <f>Q19/Embedding!$V$2</f>
        <v>0.04033818683</v>
      </c>
      <c r="R26" s="6">
        <f>R19/Embedding!$V$2</f>
        <v>0.03819696489</v>
      </c>
      <c r="S26" s="6">
        <f>S19/Embedding!$V$2</f>
        <v>0.04168654102</v>
      </c>
      <c r="W26" s="62">
        <v>0.028103531037312127</v>
      </c>
      <c r="X26" s="62">
        <v>0.06665276176027267</v>
      </c>
      <c r="Y26" s="62">
        <v>0.07224295626270663</v>
      </c>
      <c r="Z26" s="62">
        <v>0.033781690818894025</v>
      </c>
      <c r="AA26" s="62">
        <v>0.01289927818232256</v>
      </c>
      <c r="AB26" s="62">
        <v>0.05699284568655237</v>
      </c>
      <c r="AC26" s="62">
        <v>0.030207953523879144</v>
      </c>
      <c r="AD26" s="62">
        <v>0.031240112908463027</v>
      </c>
      <c r="AE26" s="62">
        <v>0.0742180642073241</v>
      </c>
      <c r="AF26" s="62">
        <v>0.03501491826479429</v>
      </c>
    </row>
    <row r="27" ht="15.75" customHeight="1">
      <c r="L27" s="6">
        <f>L20/Embedding!$V$2</f>
        <v>0.07234345704</v>
      </c>
      <c r="M27" s="6">
        <f>M20/Embedding!$V$2</f>
        <v>0.06833997788</v>
      </c>
      <c r="N27" s="6">
        <f>N20/Embedding!$V$2</f>
        <v>0.07329680863</v>
      </c>
      <c r="Q27" s="6">
        <f>Q20/Embedding!$V$2</f>
        <v>0.03841285308</v>
      </c>
      <c r="R27" s="6">
        <f>R20/Embedding!$V$2</f>
        <v>0.03626365826</v>
      </c>
      <c r="S27" s="6">
        <f>S20/Embedding!$V$2</f>
        <v>0.0398499371</v>
      </c>
      <c r="W27" s="62">
        <v>0.05536865166353368</v>
      </c>
      <c r="X27" s="62">
        <v>0.0939419576716479</v>
      </c>
      <c r="Y27" s="62">
        <v>0.038417094586479406</v>
      </c>
      <c r="Z27" s="62">
        <v>0.07539248762423055</v>
      </c>
      <c r="AA27" s="62">
        <v>0.07060022736750358</v>
      </c>
      <c r="AB27" s="62">
        <v>0.04111932530796403</v>
      </c>
      <c r="AC27" s="62">
        <v>0.027070387362354245</v>
      </c>
      <c r="AD27" s="62">
        <v>0.055750609372084675</v>
      </c>
      <c r="AE27" s="62">
        <v>0.07740043523397441</v>
      </c>
      <c r="AF27" s="62">
        <v>0.007381282871761069</v>
      </c>
    </row>
    <row r="28" ht="15.75" customHeight="1">
      <c r="W28" s="62">
        <v>0.08278853737994377</v>
      </c>
      <c r="X28" s="62">
        <v>0.002464065944734195</v>
      </c>
      <c r="Y28" s="62">
        <v>0.04519750683995251</v>
      </c>
      <c r="Z28" s="62">
        <v>0.08979268575523074</v>
      </c>
      <c r="AA28" s="62">
        <v>0.05045324306206758</v>
      </c>
      <c r="AB28" s="62">
        <v>0.08461597895012586</v>
      </c>
      <c r="AC28" s="62">
        <v>0.08761455717702031</v>
      </c>
      <c r="AD28" s="62">
        <v>0.04796468084262509</v>
      </c>
      <c r="AE28" s="62">
        <v>0.06816959591130957</v>
      </c>
      <c r="AF28" s="62">
        <v>0.059983846547001965</v>
      </c>
    </row>
    <row r="29" ht="15.75" customHeight="1">
      <c r="W29" s="62">
        <v>0.004099694560978376</v>
      </c>
      <c r="X29" s="62">
        <v>0.04336746824622881</v>
      </c>
      <c r="Y29" s="62">
        <v>0.0955121245322595</v>
      </c>
      <c r="Z29" s="62">
        <v>0.009560672138874737</v>
      </c>
      <c r="AA29" s="62">
        <v>8.610597593869396E-4</v>
      </c>
      <c r="AB29" s="62">
        <v>0.08716698964460708</v>
      </c>
      <c r="AC29" s="62">
        <v>0.059527054311583505</v>
      </c>
      <c r="AD29" s="62">
        <v>0.09936790718403643</v>
      </c>
      <c r="AE29" s="62">
        <v>0.053691461390337925</v>
      </c>
      <c r="AF29" s="62">
        <v>0.036857159624903324</v>
      </c>
    </row>
    <row r="30" ht="15.75" customHeight="1">
      <c r="L30" s="1" t="s">
        <v>69</v>
      </c>
      <c r="O30" s="1" t="s">
        <v>70</v>
      </c>
      <c r="Q30" s="1" t="s">
        <v>69</v>
      </c>
      <c r="T30" s="1" t="s">
        <v>70</v>
      </c>
      <c r="W30" s="62">
        <v>0.09529028777755895</v>
      </c>
      <c r="X30" s="62">
        <v>0.04255538958055438</v>
      </c>
      <c r="Y30" s="62">
        <v>0.09051801081061418</v>
      </c>
      <c r="Z30" s="62">
        <v>0.03540694486808771</v>
      </c>
      <c r="AA30" s="62">
        <v>0.08263731944821069</v>
      </c>
      <c r="AB30" s="62">
        <v>0.045511591436877455</v>
      </c>
      <c r="AC30" s="62">
        <v>0.0743689934227225</v>
      </c>
      <c r="AD30" s="62">
        <v>0.06925221420815182</v>
      </c>
      <c r="AE30" s="62">
        <v>0.02342965763215274</v>
      </c>
      <c r="AF30" s="62">
        <v>0.04188185344951502</v>
      </c>
    </row>
    <row r="31" ht="15.75" customHeight="1">
      <c r="J31" s="89"/>
      <c r="K31" s="4"/>
      <c r="L31" s="6">
        <f t="shared" ref="L31:N31" si="1">EXP(L25)</f>
        <v>1.07153065</v>
      </c>
      <c r="M31" s="6">
        <f t="shared" si="1"/>
        <v>1.067319683</v>
      </c>
      <c r="N31" s="6">
        <f t="shared" si="1"/>
        <v>1.072611579</v>
      </c>
      <c r="O31" s="6">
        <f t="shared" ref="O31:O33" si="4">SUM(L31:N31)</f>
        <v>3.211461913</v>
      </c>
      <c r="Q31" s="6">
        <f t="shared" ref="Q31:S31" si="2">EXP(Q25)</f>
        <v>1.039307589</v>
      </c>
      <c r="R31" s="6">
        <f t="shared" si="2"/>
        <v>1.037240784</v>
      </c>
      <c r="S31" s="6">
        <f t="shared" si="2"/>
        <v>1.040623765</v>
      </c>
      <c r="T31" s="6">
        <f t="shared" ref="T31:T33" si="6">SUM(Q31:S31)</f>
        <v>3.117172139</v>
      </c>
      <c r="W31" s="62">
        <v>0.09432722192448083</v>
      </c>
      <c r="X31" s="62">
        <v>0.035318235132042936</v>
      </c>
      <c r="Y31" s="62">
        <v>0.07160237541346696</v>
      </c>
      <c r="Z31" s="62">
        <v>0.07549102350176469</v>
      </c>
      <c r="AA31" s="62">
        <v>0.009979657134034453</v>
      </c>
      <c r="AB31" s="62">
        <v>0.023875206065794213</v>
      </c>
      <c r="AC31" s="62">
        <v>0.010085064379975764</v>
      </c>
      <c r="AD31" s="62">
        <v>0.0046226389248480715</v>
      </c>
      <c r="AE31" s="62">
        <v>0.093671551954072</v>
      </c>
      <c r="AF31" s="62">
        <v>0.03755260945182885</v>
      </c>
    </row>
    <row r="32" ht="15.75" customHeight="1">
      <c r="J32" s="89"/>
      <c r="K32" s="4"/>
      <c r="L32" s="6">
        <f t="shared" ref="L32:N32" si="3">EXP(L26)</f>
        <v>1.074126644</v>
      </c>
      <c r="M32" s="6">
        <f t="shared" si="3"/>
        <v>1.069888725</v>
      </c>
      <c r="N32" s="6">
        <f t="shared" si="3"/>
        <v>1.075175841</v>
      </c>
      <c r="O32" s="6">
        <f t="shared" si="4"/>
        <v>3.21919121</v>
      </c>
      <c r="Q32" s="6">
        <f t="shared" ref="Q32:S32" si="5">EXP(Q26)</f>
        <v>1.041162822</v>
      </c>
      <c r="R32" s="6">
        <f t="shared" si="5"/>
        <v>1.038935847</v>
      </c>
      <c r="S32" s="6">
        <f t="shared" si="5"/>
        <v>1.042567625</v>
      </c>
      <c r="T32" s="6">
        <f t="shared" si="6"/>
        <v>3.122666294</v>
      </c>
      <c r="W32" s="62">
        <v>0.0027049205513175884</v>
      </c>
      <c r="X32" s="62">
        <v>0.006223754046855476</v>
      </c>
      <c r="Y32" s="62">
        <v>0.07311098290874564</v>
      </c>
      <c r="Z32" s="62">
        <v>0.05758355972084912</v>
      </c>
      <c r="AA32" s="62">
        <v>0.09978809820411724</v>
      </c>
      <c r="AB32" s="62">
        <v>0.07478110857832164</v>
      </c>
      <c r="AC32" s="62">
        <v>0.07418256566885026</v>
      </c>
      <c r="AD32" s="62">
        <v>0.07285887393638914</v>
      </c>
      <c r="AE32" s="62">
        <v>0.006790119459352442</v>
      </c>
      <c r="AF32" s="62">
        <v>0.045500701715019104</v>
      </c>
    </row>
    <row r="33" ht="15.75" customHeight="1">
      <c r="J33" s="89"/>
      <c r="K33" s="4"/>
      <c r="L33" s="6">
        <f t="shared" ref="L33:N33" si="7">EXP(L27)</f>
        <v>1.075024505</v>
      </c>
      <c r="M33" s="6">
        <f t="shared" si="7"/>
        <v>1.070729271</v>
      </c>
      <c r="N33" s="6">
        <f t="shared" si="7"/>
        <v>1.07604987</v>
      </c>
      <c r="O33" s="6">
        <f t="shared" si="4"/>
        <v>3.221803647</v>
      </c>
      <c r="Q33" s="6">
        <f t="shared" ref="Q33:S33" si="8">EXP(Q27)</f>
        <v>1.039160165</v>
      </c>
      <c r="R33" s="6">
        <f t="shared" si="8"/>
        <v>1.036929205</v>
      </c>
      <c r="S33" s="6">
        <f t="shared" si="8"/>
        <v>1.040654599</v>
      </c>
      <c r="T33" s="6">
        <f t="shared" si="6"/>
        <v>3.116743969</v>
      </c>
      <c r="W33" s="62">
        <v>0.06116483317727493</v>
      </c>
      <c r="X33" s="62">
        <v>0.020560367072467806</v>
      </c>
      <c r="Y33" s="62">
        <v>0.0022709969940596236</v>
      </c>
      <c r="Z33" s="62">
        <v>0.06599877816801446</v>
      </c>
      <c r="AA33" s="62">
        <v>0.055397281212616376</v>
      </c>
      <c r="AB33" s="62">
        <v>0.010170565255478742</v>
      </c>
      <c r="AC33" s="62">
        <v>0.09525013987537438</v>
      </c>
      <c r="AD33" s="62">
        <v>0.02116086785236991</v>
      </c>
      <c r="AE33" s="62">
        <v>0.054244653156118386</v>
      </c>
      <c r="AF33" s="62">
        <v>0.015756593898446802</v>
      </c>
    </row>
    <row r="34" ht="15.75" customHeight="1">
      <c r="W34" s="62">
        <v>0.006267764208632412</v>
      </c>
      <c r="X34" s="62">
        <v>0.002658098248110752</v>
      </c>
      <c r="Y34" s="62">
        <v>0.049502731966704266</v>
      </c>
      <c r="Z34" s="62">
        <v>0.0993286329338714</v>
      </c>
      <c r="AA34" s="62">
        <v>0.06384401138918093</v>
      </c>
      <c r="AB34" s="62">
        <v>0.04410936490135613</v>
      </c>
      <c r="AC34" s="62">
        <v>0.08680248369454689</v>
      </c>
      <c r="AD34" s="62">
        <v>0.04262974652323674</v>
      </c>
      <c r="AE34" s="62">
        <v>0.07072271576470089</v>
      </c>
      <c r="AF34" s="62">
        <v>0.044835683758238126</v>
      </c>
    </row>
    <row r="35" ht="15.75" customHeight="1"/>
    <row r="36" ht="15.75" customHeight="1">
      <c r="L36" s="1" t="s">
        <v>71</v>
      </c>
      <c r="Q36" s="1" t="s">
        <v>72</v>
      </c>
      <c r="W36" s="90" t="s">
        <v>113</v>
      </c>
    </row>
    <row r="37" ht="15.75" customHeight="1">
      <c r="L37" s="6">
        <f t="shared" ref="L37:N37" si="9">L31/$O31</f>
        <v>0.3336582153</v>
      </c>
      <c r="M37" s="6">
        <f t="shared" si="9"/>
        <v>0.3323469847</v>
      </c>
      <c r="N37" s="6">
        <f t="shared" si="9"/>
        <v>0.3339948</v>
      </c>
      <c r="Q37" s="6">
        <f t="shared" ref="Q37:S37" si="10">Q31/$T31</f>
        <v>0.3334136014</v>
      </c>
      <c r="R37" s="6">
        <f t="shared" si="10"/>
        <v>0.3327505631</v>
      </c>
      <c r="S37" s="6">
        <f t="shared" si="10"/>
        <v>0.3338358355</v>
      </c>
      <c r="W37" s="63">
        <f t="array" ref="W37">SUMPRODUCT(TRANSPOSE($A2:$J2),W$25:W$34)</f>
        <v>-0.03451880921</v>
      </c>
      <c r="X37" s="63">
        <f t="array" ref="X37">SUMPRODUCT(TRANSPOSE($A2:$J2),X$25:X$34)</f>
        <v>0.06706398084</v>
      </c>
      <c r="Y37" s="63">
        <f t="array" ref="Y37">SUMPRODUCT(TRANSPOSE($A2:$J2),Y$25:Y$34)</f>
        <v>0.03550634643</v>
      </c>
      <c r="Z37" s="63">
        <f t="array" ref="Z37">SUMPRODUCT(TRANSPOSE($A2:$J2),Z$25:Z$34)</f>
        <v>0.1196934968</v>
      </c>
      <c r="AA37" s="63">
        <f t="array" ref="AA37">SUMPRODUCT(TRANSPOSE($A2:$J2),AA$25:AA$34)</f>
        <v>0.2204860791</v>
      </c>
      <c r="AB37" s="64">
        <f t="array" ref="AB37">SUMPRODUCT(TRANSPOSE($A2:$J2),AB$25:AB$34)</f>
        <v>0.0912402351</v>
      </c>
      <c r="AC37" s="64">
        <f t="array" ref="AC37">SUMPRODUCT(TRANSPOSE($A2:$J2),AC$25:AC$34)</f>
        <v>0.05171053307</v>
      </c>
      <c r="AD37" s="64">
        <f t="array" ref="AD37">SUMPRODUCT(TRANSPOSE($A2:$J2),AD$25:AD$34)</f>
        <v>0.0740421187</v>
      </c>
      <c r="AE37" s="64">
        <f t="array" ref="AE37">SUMPRODUCT(TRANSPOSE($A2:$J2),AE$25:AE$34)</f>
        <v>-0.1369320038</v>
      </c>
      <c r="AF37" s="64">
        <f t="array" ref="AF37">SUMPRODUCT(TRANSPOSE($A2:$J2),AF$25:AF$34)</f>
        <v>0.01415277353</v>
      </c>
    </row>
    <row r="38" ht="15.75" customHeight="1">
      <c r="L38" s="6">
        <f t="shared" ref="L38:N38" si="11">L32/$O32</f>
        <v>0.3336635116</v>
      </c>
      <c r="M38" s="6">
        <f t="shared" si="11"/>
        <v>0.3323470571</v>
      </c>
      <c r="N38" s="6">
        <f t="shared" si="11"/>
        <v>0.3339894312</v>
      </c>
      <c r="Q38" s="6">
        <f t="shared" ref="Q38:S38" si="12">Q32/$T32</f>
        <v>0.3334210973</v>
      </c>
      <c r="R38" s="6">
        <f t="shared" si="12"/>
        <v>0.3327079325</v>
      </c>
      <c r="S38" s="6">
        <f t="shared" si="12"/>
        <v>0.3338709702</v>
      </c>
      <c r="W38" s="63">
        <f t="array" ref="W38">SUMPRODUCT(TRANSPOSE($A3:$J3),W$25:W$34)</f>
        <v>-0.04292839791</v>
      </c>
      <c r="X38" s="63">
        <f t="array" ref="X38">SUMPRODUCT(TRANSPOSE($A3:$J3),X$25:X$34)</f>
        <v>0.06633455668</v>
      </c>
      <c r="Y38" s="63">
        <f t="array" ref="Y38">SUMPRODUCT(TRANSPOSE($A3:$J3),Y$25:Y$34)</f>
        <v>0.02705906617</v>
      </c>
      <c r="Z38" s="63">
        <f t="array" ref="Z38">SUMPRODUCT(TRANSPOSE($A3:$J3),Z$25:Z$34)</f>
        <v>0.1222680626</v>
      </c>
      <c r="AA38" s="63">
        <f t="array" ref="AA38">SUMPRODUCT(TRANSPOSE($A3:$J3),AA$25:AA$34)</f>
        <v>0.2178000884</v>
      </c>
      <c r="AB38" s="64">
        <f t="array" ref="AB38">SUMPRODUCT(TRANSPOSE($A3:$J3),AB$25:AB$34)</f>
        <v>0.09049285883</v>
      </c>
      <c r="AC38" s="64">
        <f t="array" ref="AC38">SUMPRODUCT(TRANSPOSE($A3:$J3),AC$25:AC$34)</f>
        <v>0.05221425834</v>
      </c>
      <c r="AD38" s="64">
        <f t="array" ref="AD38">SUMPRODUCT(TRANSPOSE($A3:$J3),AD$25:AD$34)</f>
        <v>0.07221671848</v>
      </c>
      <c r="AE38" s="64">
        <f t="array" ref="AE38">SUMPRODUCT(TRANSPOSE($A3:$J3),AE$25:AE$34)</f>
        <v>-0.1302877214</v>
      </c>
      <c r="AF38" s="64">
        <f t="array" ref="AF38">SUMPRODUCT(TRANSPOSE($A3:$J3),AF$25:AF$34)</f>
        <v>0.01188590797</v>
      </c>
    </row>
    <row r="39" ht="15.75" customHeight="1">
      <c r="L39" s="6">
        <f t="shared" ref="L39:N39" si="13">L33/$O33</f>
        <v>0.3336716396</v>
      </c>
      <c r="M39" s="6">
        <f t="shared" si="13"/>
        <v>0.3323384626</v>
      </c>
      <c r="N39" s="6">
        <f t="shared" si="13"/>
        <v>0.3339898977</v>
      </c>
      <c r="Q39" s="6">
        <f t="shared" ref="Q39:S39" si="14">Q33/$T33</f>
        <v>0.3334121041</v>
      </c>
      <c r="R39" s="6">
        <f t="shared" si="14"/>
        <v>0.3326963061</v>
      </c>
      <c r="S39" s="6">
        <f t="shared" si="14"/>
        <v>0.3338915898</v>
      </c>
      <c r="W39" s="63">
        <f t="array" ref="W39">SUMPRODUCT(TRANSPOSE($A4:$J4),W$25:W$34)</f>
        <v>-0.03373546135</v>
      </c>
      <c r="X39" s="63">
        <f t="array" ref="X39">SUMPRODUCT(TRANSPOSE($A4:$J4),X$25:X$34)</f>
        <v>0.05832140738</v>
      </c>
      <c r="Y39" s="63">
        <f t="array" ref="Y39">SUMPRODUCT(TRANSPOSE($A4:$J4),Y$25:Y$34)</f>
        <v>0.03970974235</v>
      </c>
      <c r="Z39" s="63">
        <f t="array" ref="Z39">SUMPRODUCT(TRANSPOSE($A4:$J4),Z$25:Z$34)</f>
        <v>0.1309863054</v>
      </c>
      <c r="AA39" s="63">
        <f t="array" ref="AA39">SUMPRODUCT(TRANSPOSE($A4:$J4),AA$25:AA$34)</f>
        <v>0.2151334801</v>
      </c>
      <c r="AB39" s="64">
        <f t="array" ref="AB39">SUMPRODUCT(TRANSPOSE($A4:$J4),AB$25:AB$34)</f>
        <v>0.08758039284</v>
      </c>
      <c r="AC39" s="64">
        <f t="array" ref="AC39">SUMPRODUCT(TRANSPOSE($A4:$J4),AC$25:AC$34)</f>
        <v>0.0479293293</v>
      </c>
      <c r="AD39" s="64">
        <f t="array" ref="AD39">SUMPRODUCT(TRANSPOSE($A4:$J4),AD$25:AD$34)</f>
        <v>0.06309341764</v>
      </c>
      <c r="AE39" s="64">
        <f t="array" ref="AE39">SUMPRODUCT(TRANSPOSE($A4:$J4),AE$25:AE$34)</f>
        <v>-0.126590547</v>
      </c>
      <c r="AF39" s="64">
        <f t="array" ref="AF39">SUMPRODUCT(TRANSPOSE($A4:$J4),AF$25:AF$34)</f>
        <v>0.02051124676</v>
      </c>
    </row>
    <row r="40" ht="15.75" customHeight="1"/>
    <row r="41" ht="15.75" customHeight="1">
      <c r="L41" s="1" t="s">
        <v>74</v>
      </c>
      <c r="W41" s="1" t="s">
        <v>114</v>
      </c>
    </row>
    <row r="42" ht="15.75" customHeight="1">
      <c r="L42" s="63">
        <f t="array" ref="L42">SUMPRODUCT(TRANSPOSE($L37:$N37),W$37:W$39)</f>
        <v>-0.03705207655</v>
      </c>
      <c r="M42" s="63">
        <f t="array" ref="M42">SUMPRODUCT(TRANSPOSE($L37:$N37),X$37:X$39)</f>
        <v>0.06390158485</v>
      </c>
      <c r="N42" s="63">
        <f t="array" ref="N42">SUMPRODUCT(TRANSPOSE($L37:$N37),Y$37:Y$39)</f>
        <v>0.03410283069</v>
      </c>
      <c r="O42" s="63">
        <f t="array" ref="O42">SUMPRODUCT(TRANSPOSE($L37:$N37),Z$37:Z$39)</f>
        <v>0.1243208853</v>
      </c>
      <c r="P42" s="63">
        <f t="array" ref="P42">SUMPRODUCT(TRANSPOSE($L37:$N37),AA$37:AA$39)</f>
        <v>0.2178056579</v>
      </c>
      <c r="Q42" s="64">
        <f t="array" ref="Q42">SUMPRODUCT(TRANSPOSE($Q37:$S37),AB$37:AB$39)</f>
        <v>0.08976975873</v>
      </c>
      <c r="R42" s="64">
        <f t="array" ref="R42">SUMPRODUCT(TRANSPOSE($Q37:$S37),AC$37:AC$39)</f>
        <v>0.05061584662</v>
      </c>
      <c r="S42" s="64">
        <f t="array" ref="S42">SUMPRODUCT(TRANSPOSE($Q37:$S37),AD$37:AD$39)</f>
        <v>0.06977964698</v>
      </c>
      <c r="T42" s="64">
        <f t="array" ref="T42">SUMPRODUCT(TRANSPOSE($Q37:$S37),AE$37:AE$39)</f>
        <v>-0.1312687662</v>
      </c>
      <c r="U42" s="64">
        <f t="array" ref="U42">SUMPRODUCT(TRANSPOSE($Q37:$S37),AF$37:AF$39)</f>
        <v>0.01552115896</v>
      </c>
      <c r="W42" s="62">
        <v>0.07609476315357312</v>
      </c>
      <c r="X42" s="62">
        <v>0.08965963262539073</v>
      </c>
      <c r="Y42" s="62">
        <v>0.02841689413279254</v>
      </c>
      <c r="Z42" s="62">
        <v>0.06416400476510319</v>
      </c>
      <c r="AA42" s="62">
        <v>0.0017349463397124953</v>
      </c>
      <c r="AB42" s="62">
        <v>0.01642207132301994</v>
      </c>
      <c r="AC42" s="62">
        <v>0.09182389821075694</v>
      </c>
      <c r="AD42" s="62">
        <v>0.023750819759485134</v>
      </c>
      <c r="AE42" s="62">
        <v>0.07528061324689862</v>
      </c>
      <c r="AF42" s="62">
        <v>0.08404349466970909</v>
      </c>
    </row>
    <row r="43" ht="15.75" customHeight="1">
      <c r="L43" s="63">
        <f t="array" ref="L43">SUMPRODUCT(TRANSPOSE($L38:$N38),W$37:W$39)</f>
        <v>-0.03705208136</v>
      </c>
      <c r="M43" s="63">
        <f t="array" ref="M43">SUMPRODUCT(TRANSPOSE($L38:$N38),X$37:X$39)</f>
        <v>0.06390163173</v>
      </c>
      <c r="N43" s="63">
        <f t="array" ref="N43">SUMPRODUCT(TRANSPOSE($L38:$N38),Y$37:Y$39)</f>
        <v>0.03410280751</v>
      </c>
      <c r="O43" s="63">
        <f t="array" ref="O43">SUMPRODUCT(TRANSPOSE($L38:$N38),Z$37:Z$39)</f>
        <v>0.1243208249</v>
      </c>
      <c r="P43" s="63">
        <f t="array" ref="P43">SUMPRODUCT(TRANSPOSE($L38:$N38),AA$37:AA$39)</f>
        <v>0.2178056865</v>
      </c>
      <c r="Q43" s="64">
        <f t="array" ref="Q43">SUMPRODUCT(TRANSPOSE($Q38:$S38),AB$37:AB$39)</f>
        <v>0.089769662</v>
      </c>
      <c r="R43" s="64">
        <f t="array" ref="R43">SUMPRODUCT(TRANSPOSE($Q38:$S38),AC$37:AC$39)</f>
        <v>0.05061569229</v>
      </c>
      <c r="S43" s="64">
        <f t="array" ref="S43">SUMPRODUCT(TRANSPOSE($Q38:$S38),AD$37:AD$39)</f>
        <v>0.06977934012</v>
      </c>
      <c r="T43" s="64">
        <f t="array" ref="T43">SUMPRODUCT(TRANSPOSE($Q38:$S38),AE$37:AE$39)</f>
        <v>-0.1312686861</v>
      </c>
      <c r="U43" s="64">
        <f t="array" ref="U43">SUMPRODUCT(TRANSPOSE($Q38:$S38),AF$37:AF$39)</f>
        <v>0.015521479</v>
      </c>
      <c r="W43" s="62">
        <v>0.06121625288155058</v>
      </c>
      <c r="X43" s="62">
        <v>0.005045355637666754</v>
      </c>
      <c r="Y43" s="62">
        <v>0.08315231099549975</v>
      </c>
      <c r="Z43" s="62">
        <v>0.02600664382646055</v>
      </c>
      <c r="AA43" s="62">
        <v>0.02447302938820735</v>
      </c>
      <c r="AB43" s="62">
        <v>0.039266933165935894</v>
      </c>
      <c r="AC43" s="62">
        <v>0.04202100588439489</v>
      </c>
      <c r="AD43" s="62">
        <v>0.015080549164448856</v>
      </c>
      <c r="AE43" s="62">
        <v>0.02530266028797326</v>
      </c>
      <c r="AF43" s="62">
        <v>0.07690664723515032</v>
      </c>
    </row>
    <row r="44" ht="15.75" customHeight="1">
      <c r="L44" s="63">
        <f t="array" ref="L44">SUMPRODUCT(TRANSPOSE($L39:$N39),W$37:W$39)</f>
        <v>-0.03705200872</v>
      </c>
      <c r="M44" s="63">
        <f t="array" ref="M44">SUMPRODUCT(TRANSPOSE($L39:$N39),X$37:X$39)</f>
        <v>0.06390163392</v>
      </c>
      <c r="N44" s="63">
        <f t="array" ref="N44">SUMPRODUCT(TRANSPOSE($L39:$N39),Y$37:Y$39)</f>
        <v>0.03410288207</v>
      </c>
      <c r="O44" s="63">
        <f t="array" ref="O44">SUMPRODUCT(TRANSPOSE($L39:$N39),Z$37:Z$39)</f>
        <v>0.124320808</v>
      </c>
      <c r="P44" s="63">
        <f t="array" ref="P44">SUMPRODUCT(TRANSPOSE($L39:$N39),AA$37:AA$39)</f>
        <v>0.2178057071</v>
      </c>
      <c r="Q44" s="64">
        <f t="array" ref="Q44">SUMPRODUCT(TRANSPOSE($Q39:$S39),AB$37:AB$39)</f>
        <v>0.08976959522</v>
      </c>
      <c r="R44" s="64">
        <f t="array" ref="R44">SUMPRODUCT(TRANSPOSE($Q39:$S39),AC$37:AC$39)</f>
        <v>0.05061560847</v>
      </c>
      <c r="S44" s="64">
        <f t="array" ref="S44">SUMPRODUCT(TRANSPOSE($Q39:$S39),AD$37:AD$39)</f>
        <v>0.06977913559</v>
      </c>
      <c r="T44" s="64">
        <f t="array" ref="T44">SUMPRODUCT(TRANSPOSE($Q39:$S39),AE$37:AE$39)</f>
        <v>-0.1312685501</v>
      </c>
      <c r="U44" s="64">
        <f t="array" ref="U44">SUMPRODUCT(TRANSPOSE($Q39:$S39),AF$37:AF$39)</f>
        <v>0.01552163646</v>
      </c>
      <c r="W44" s="62">
        <v>0.044425272135817845</v>
      </c>
      <c r="X44" s="62">
        <v>0.010806396370474688</v>
      </c>
      <c r="Y44" s="62">
        <v>0.05575469193663653</v>
      </c>
      <c r="Z44" s="62">
        <v>0.04127670777001477</v>
      </c>
      <c r="AA44" s="62">
        <v>0.04198415457789559</v>
      </c>
      <c r="AB44" s="62">
        <v>0.005180547279421063</v>
      </c>
      <c r="AC44" s="62">
        <v>0.07922783879092007</v>
      </c>
      <c r="AD44" s="62">
        <v>0.03851794480216754</v>
      </c>
      <c r="AE44" s="62">
        <v>0.049310872988526974</v>
      </c>
      <c r="AF44" s="62">
        <v>0.05932297690062681</v>
      </c>
    </row>
    <row r="45" ht="15.75" customHeight="1">
      <c r="W45" s="62">
        <v>0.0110775986359921</v>
      </c>
      <c r="X45" s="62">
        <v>0.09922744087432708</v>
      </c>
      <c r="Y45" s="62">
        <v>0.06519849907184429</v>
      </c>
      <c r="Z45" s="62">
        <v>0.08683572475523553</v>
      </c>
      <c r="AA45" s="62">
        <v>0.05507210786755995</v>
      </c>
      <c r="AB45" s="62">
        <v>0.073818349493682</v>
      </c>
      <c r="AC45" s="62">
        <v>0.0637602043850382</v>
      </c>
      <c r="AD45" s="62">
        <v>0.05689093844170161</v>
      </c>
      <c r="AE45" s="62">
        <v>0.03927173561957982</v>
      </c>
      <c r="AF45" s="62">
        <v>0.0795478310779444</v>
      </c>
    </row>
    <row r="46" ht="15.75" customHeight="1">
      <c r="W46" s="62">
        <v>0.05838928117622626</v>
      </c>
      <c r="X46" s="62">
        <v>0.04936393015702839</v>
      </c>
      <c r="Y46" s="62">
        <v>0.018819075067024724</v>
      </c>
      <c r="Z46" s="62">
        <v>0.06294139501495796</v>
      </c>
      <c r="AA46" s="62">
        <v>0.02558506561456679</v>
      </c>
      <c r="AB46" s="62">
        <v>0.09949267167955694</v>
      </c>
      <c r="AC46" s="62">
        <v>0.06804434387006372</v>
      </c>
      <c r="AD46" s="62">
        <v>0.08736174924901113</v>
      </c>
      <c r="AE46" s="62">
        <v>0.03536860103977603</v>
      </c>
      <c r="AF46" s="62">
        <v>0.0797120706877787</v>
      </c>
    </row>
    <row r="47" ht="15.75" customHeight="1">
      <c r="W47" s="62">
        <v>0.07016045752631833</v>
      </c>
      <c r="X47" s="62">
        <v>0.07530028997429573</v>
      </c>
      <c r="Y47" s="62">
        <v>0.07546931614160261</v>
      </c>
      <c r="Z47" s="62">
        <v>0.04068760266284133</v>
      </c>
      <c r="AA47" s="62">
        <v>0.09420869188694533</v>
      </c>
      <c r="AB47" s="62">
        <v>0.08415122727755783</v>
      </c>
      <c r="AC47" s="62">
        <v>0.02217516868271295</v>
      </c>
      <c r="AD47" s="62">
        <v>0.019037997787165403</v>
      </c>
      <c r="AE47" s="62">
        <v>0.01309081742761102</v>
      </c>
      <c r="AF47" s="62">
        <v>0.08521392536188425</v>
      </c>
    </row>
    <row r="48" ht="15.75" customHeight="1">
      <c r="L48" s="1" t="s">
        <v>115</v>
      </c>
      <c r="W48" s="62">
        <v>0.057021196690305975</v>
      </c>
      <c r="X48" s="62">
        <v>0.037098420833764106</v>
      </c>
      <c r="Y48" s="62">
        <v>0.07810415772425351</v>
      </c>
      <c r="Z48" s="62">
        <v>0.054548588834118644</v>
      </c>
      <c r="AA48" s="62">
        <v>0.05581562906574816</v>
      </c>
      <c r="AB48" s="62">
        <v>0.05126725896156013</v>
      </c>
      <c r="AC48" s="62">
        <v>0.032674713546257145</v>
      </c>
      <c r="AD48" s="62">
        <v>0.01824457470945469</v>
      </c>
      <c r="AE48" s="62">
        <v>0.05000395285486288</v>
      </c>
      <c r="AF48" s="62">
        <v>0.05231791091965872</v>
      </c>
    </row>
    <row r="49" ht="15.75" customHeight="1">
      <c r="L49" s="6">
        <f t="array" ref="L49">SUMPRODUCT(TRANSPOSE($L42:$U42),W$42:W$51)</f>
        <v>0.02601527507</v>
      </c>
      <c r="M49" s="6">
        <f t="array" ref="M49">SUMPRODUCT(TRANSPOSE($L42:$U42),X$42:X$51)</f>
        <v>0.02431618479</v>
      </c>
      <c r="N49" s="6">
        <f t="array" ref="N49">SUMPRODUCT(TRANSPOSE($L42:$U42),Y$42:Y$51)</f>
        <v>0.01957478566</v>
      </c>
      <c r="O49" s="6">
        <f t="array" ref="O49">SUMPRODUCT(TRANSPOSE($L42:$U42),Z$42:Z$51)</f>
        <v>0.02748105148</v>
      </c>
      <c r="P49" s="6">
        <f t="array" ref="P49">SUMPRODUCT(TRANSPOSE($L42:$U42),AA$42:AA$51)</f>
        <v>0.02241528337</v>
      </c>
      <c r="Q49" s="6">
        <f t="array" ref="Q49">SUMPRODUCT(TRANSPOSE($L42:$U42),AB$42:AB$51)</f>
        <v>0.04271669871</v>
      </c>
      <c r="R49" s="6">
        <f t="array" ref="R49">SUMPRODUCT(TRANSPOSE($L42:$U42),AC$42:AC$51)</f>
        <v>0.03041942075</v>
      </c>
      <c r="S49" s="6">
        <f t="array" ref="S49">SUMPRODUCT(TRANSPOSE($L42:$U42),AD$42:AD$51)</f>
        <v>0.02879813995</v>
      </c>
      <c r="T49" s="6">
        <f t="array" ref="T49">SUMPRODUCT(TRANSPOSE($L42:$U42),AE$42:AE$51)</f>
        <v>0.01685201074</v>
      </c>
      <c r="U49" s="6">
        <f t="array" ref="U49">SUMPRODUCT(TRANSPOSE($L42:$U42),AF$42:AF$51)</f>
        <v>0.04259961028</v>
      </c>
      <c r="W49" s="62">
        <v>0.054134406308516445</v>
      </c>
      <c r="X49" s="62">
        <v>0.07896785526031257</v>
      </c>
      <c r="Y49" s="62">
        <v>0.03406528328131081</v>
      </c>
      <c r="Z49" s="62">
        <v>0.09571599058469467</v>
      </c>
      <c r="AA49" s="62">
        <v>0.008535003470146768</v>
      </c>
      <c r="AB49" s="62">
        <v>0.023687793194421172</v>
      </c>
      <c r="AC49" s="62">
        <v>0.041516760384977855</v>
      </c>
      <c r="AD49" s="62">
        <v>0.08801611793040366</v>
      </c>
      <c r="AE49" s="62">
        <v>0.08201871256226771</v>
      </c>
      <c r="AF49" s="62">
        <v>0.014100164757726047</v>
      </c>
    </row>
    <row r="50" ht="15.75" customHeight="1">
      <c r="L50" s="6">
        <f t="array" ref="L50">SUMPRODUCT(TRANSPOSE($L43:$U43),W$42:W$51)</f>
        <v>0.02601527052</v>
      </c>
      <c r="M50" s="6">
        <f t="array" ref="M50">SUMPRODUCT(TRANSPOSE($L43:$U43),X$42:X$51)</f>
        <v>0.02431617903</v>
      </c>
      <c r="N50" s="6">
        <f t="array" ref="N50">SUMPRODUCT(TRANSPOSE($L43:$U43),Y$42:Y$51)</f>
        <v>0.01957476551</v>
      </c>
      <c r="O50" s="6">
        <f t="array" ref="O50">SUMPRODUCT(TRANSPOSE($L43:$U43),Z$42:Z$51)</f>
        <v>0.0274810363</v>
      </c>
      <c r="P50" s="6">
        <f t="array" ref="P50">SUMPRODUCT(TRANSPOSE($L43:$U43),AA$42:AA$51)</f>
        <v>0.02241526977</v>
      </c>
      <c r="Q50" s="6">
        <f t="array" ref="Q50">SUMPRODUCT(TRANSPOSE($L43:$U43),AB$42:AB$51)</f>
        <v>0.04271669697</v>
      </c>
      <c r="R50" s="6">
        <f t="array" ref="R50">SUMPRODUCT(TRANSPOSE($L43:$U43),AC$42:AC$51)</f>
        <v>0.03041942971</v>
      </c>
      <c r="S50" s="6">
        <f t="array" ref="S50">SUMPRODUCT(TRANSPOSE($L43:$U43),AD$42:AD$51)</f>
        <v>0.0287981163</v>
      </c>
      <c r="T50" s="6">
        <f t="array" ref="T50">SUMPRODUCT(TRANSPOSE($L43:$U43),AE$42:AE$51)</f>
        <v>0.0168519925</v>
      </c>
      <c r="U50" s="6">
        <f t="array" ref="U50">SUMPRODUCT(TRANSPOSE($L43:$U43),AF$42:AF$51)</f>
        <v>0.0425996027</v>
      </c>
      <c r="W50" s="62">
        <v>0.036030061795252616</v>
      </c>
      <c r="X50" s="62">
        <v>0.08922777747334946</v>
      </c>
      <c r="Y50" s="62">
        <v>0.09182576466438645</v>
      </c>
      <c r="Z50" s="62">
        <v>0.0907493873259219</v>
      </c>
      <c r="AA50" s="62">
        <v>0.038903800609554604</v>
      </c>
      <c r="AB50" s="62">
        <v>0.022607028770706458</v>
      </c>
      <c r="AC50" s="62">
        <v>0.017480670997411907</v>
      </c>
      <c r="AD50" s="62">
        <v>0.058620785043460966</v>
      </c>
      <c r="AE50" s="62">
        <v>0.048281095685081654</v>
      </c>
      <c r="AF50" s="62">
        <v>0.003142236161292833</v>
      </c>
    </row>
    <row r="51" ht="15.75" customHeight="1">
      <c r="L51" s="6">
        <f t="array" ref="L51">SUMPRODUCT(TRANSPOSE($L44:$U44),W$42:W$51)</f>
        <v>0.02601527584</v>
      </c>
      <c r="M51" s="6">
        <f t="array" ref="M51">SUMPRODUCT(TRANSPOSE($L44:$U44),X$42:X$51)</f>
        <v>0.024316188</v>
      </c>
      <c r="N51" s="6">
        <f t="array" ref="N51">SUMPRODUCT(TRANSPOSE($L44:$U44),Y$42:Y$51)</f>
        <v>0.01957476672</v>
      </c>
      <c r="O51" s="6">
        <f t="array" ref="O51">SUMPRODUCT(TRANSPOSE($L44:$U44),Z$42:Z$51)</f>
        <v>0.0274810406</v>
      </c>
      <c r="P51" s="6">
        <f t="array" ref="P51">SUMPRODUCT(TRANSPOSE($L44:$U44),AA$42:AA$51)</f>
        <v>0.02241526823</v>
      </c>
      <c r="Q51" s="6">
        <f t="array" ref="Q51">SUMPRODUCT(TRANSPOSE($L44:$U44),AB$42:AB$51)</f>
        <v>0.04271669747</v>
      </c>
      <c r="R51" s="6">
        <f t="array" ref="R51">SUMPRODUCT(TRANSPOSE($L44:$U44),AC$42:AC$51)</f>
        <v>0.03041944698</v>
      </c>
      <c r="S51" s="6">
        <f t="array" ref="S51">SUMPRODUCT(TRANSPOSE($L44:$U44),AD$42:AD$51)</f>
        <v>0.02879811118</v>
      </c>
      <c r="T51" s="6">
        <f t="array" ref="T51">SUMPRODUCT(TRANSPOSE($L44:$U44),AE$42:AE$51)</f>
        <v>0.01685199324</v>
      </c>
      <c r="U51" s="6">
        <f t="array" ref="U51">SUMPRODUCT(TRANSPOSE($L44:$U44),AF$42:AF$51)</f>
        <v>0.04259960781</v>
      </c>
      <c r="W51" s="62">
        <v>0.06963956668809823</v>
      </c>
      <c r="X51" s="62">
        <v>0.09178136810070892</v>
      </c>
      <c r="Y51" s="62">
        <v>0.010109953173261285</v>
      </c>
      <c r="Z51" s="62">
        <v>0.07115766460748958</v>
      </c>
      <c r="AA51" s="62">
        <v>0.018927395775886563</v>
      </c>
      <c r="AB51" s="62">
        <v>0.06169323030152836</v>
      </c>
      <c r="AC51" s="62">
        <v>0.09281134683574696</v>
      </c>
      <c r="AD51" s="62">
        <v>0.014247874337832298</v>
      </c>
      <c r="AE51" s="62">
        <v>0.04287219180833449</v>
      </c>
      <c r="AF51" s="62">
        <v>0.04224462082718505</v>
      </c>
    </row>
    <row r="52" ht="15.75" customHeight="1"/>
    <row r="53" ht="15.75" customHeight="1">
      <c r="A53" s="1" t="s">
        <v>77</v>
      </c>
      <c r="L53" s="1" t="s">
        <v>52</v>
      </c>
      <c r="M53" s="1"/>
      <c r="N53" s="46" t="s">
        <v>53</v>
      </c>
      <c r="P53" s="1" t="s">
        <v>54</v>
      </c>
      <c r="R53" s="1" t="s">
        <v>55</v>
      </c>
    </row>
    <row r="54" ht="15.75" customHeight="1">
      <c r="A54" s="69">
        <f t="shared" ref="A54:J54" si="15">A2+L49</f>
        <v>1.936766818</v>
      </c>
      <c r="B54" s="69">
        <f t="shared" si="15"/>
        <v>-0.3685795878</v>
      </c>
      <c r="C54" s="69">
        <f t="shared" si="15"/>
        <v>0.6940261327</v>
      </c>
      <c r="D54" s="69">
        <f t="shared" si="15"/>
        <v>0.4247437705</v>
      </c>
      <c r="E54" s="69">
        <f t="shared" si="15"/>
        <v>-1.106388419</v>
      </c>
      <c r="F54" s="69">
        <f t="shared" si="15"/>
        <v>-0.2589847964</v>
      </c>
      <c r="G54" s="69">
        <f t="shared" si="15"/>
        <v>-1.541996126</v>
      </c>
      <c r="H54" s="69">
        <f t="shared" si="15"/>
        <v>0.8552246004</v>
      </c>
      <c r="I54" s="69">
        <f t="shared" si="15"/>
        <v>-0.888238026</v>
      </c>
      <c r="J54" s="69">
        <f t="shared" si="15"/>
        <v>0.5346140942</v>
      </c>
      <c r="L54" s="100">
        <f t="shared" ref="L54:L56" si="17">AVERAGE(A54:J54)</f>
        <v>0.02811884608</v>
      </c>
      <c r="N54" s="47">
        <f t="shared" ref="N54:N56" si="18">_xlfn.STDEV.P(A54:J54)</f>
        <v>1.000809578</v>
      </c>
      <c r="P54" s="48">
        <v>1.0</v>
      </c>
      <c r="R54" s="48">
        <v>1.0</v>
      </c>
    </row>
    <row r="55" ht="15.75" customHeight="1">
      <c r="A55" s="69">
        <f t="shared" ref="A55:J55" si="16">A3+L50</f>
        <v>1.880859281</v>
      </c>
      <c r="B55" s="69">
        <f t="shared" si="16"/>
        <v>-0.3330818591</v>
      </c>
      <c r="C55" s="69">
        <f t="shared" si="16"/>
        <v>0.7543004899</v>
      </c>
      <c r="D55" s="69">
        <f t="shared" si="16"/>
        <v>0.4398106418</v>
      </c>
      <c r="E55" s="69">
        <f t="shared" si="16"/>
        <v>-1.099471766</v>
      </c>
      <c r="F55" s="69">
        <f t="shared" si="16"/>
        <v>-0.3499680194</v>
      </c>
      <c r="G55" s="69">
        <f t="shared" si="16"/>
        <v>-1.578814693</v>
      </c>
      <c r="H55" s="69">
        <f t="shared" si="16"/>
        <v>0.8481846205</v>
      </c>
      <c r="I55" s="69">
        <f t="shared" si="16"/>
        <v>-0.8568559307</v>
      </c>
      <c r="J55" s="69">
        <f t="shared" si="16"/>
        <v>0.5762255942</v>
      </c>
      <c r="L55" s="101">
        <f t="shared" si="17"/>
        <v>0.02811883593</v>
      </c>
      <c r="N55" s="49">
        <f t="shared" si="18"/>
        <v>1.000634693</v>
      </c>
      <c r="P55" s="50">
        <v>1.0</v>
      </c>
      <c r="R55" s="50">
        <v>1.0</v>
      </c>
    </row>
    <row r="56" ht="15.75" customHeight="1">
      <c r="A56" s="69">
        <f t="shared" ref="A56:J56" si="19">A4+L51</f>
        <v>1.927136303</v>
      </c>
      <c r="B56" s="69">
        <f t="shared" si="19"/>
        <v>-0.3329379346</v>
      </c>
      <c r="C56" s="69">
        <f t="shared" si="19"/>
        <v>0.6001320098</v>
      </c>
      <c r="D56" s="69">
        <f t="shared" si="19"/>
        <v>0.4261904416</v>
      </c>
      <c r="E56" s="69">
        <f t="shared" si="19"/>
        <v>-1.191963251</v>
      </c>
      <c r="F56" s="69">
        <f t="shared" si="19"/>
        <v>-0.261809513</v>
      </c>
      <c r="G56" s="69">
        <f t="shared" si="19"/>
        <v>-1.413252809</v>
      </c>
      <c r="H56" s="69">
        <f t="shared" si="19"/>
        <v>0.7942256766</v>
      </c>
      <c r="I56" s="69">
        <f t="shared" si="19"/>
        <v>-1.003881077</v>
      </c>
      <c r="J56" s="69">
        <f t="shared" si="19"/>
        <v>0.7373485492</v>
      </c>
      <c r="L56" s="102">
        <f t="shared" si="17"/>
        <v>0.02811883961</v>
      </c>
      <c r="N56" s="51">
        <f t="shared" si="18"/>
        <v>1.001371593</v>
      </c>
      <c r="P56" s="52">
        <v>1.0</v>
      </c>
      <c r="R56" s="52">
        <v>1.0</v>
      </c>
    </row>
    <row r="57" ht="15.75" customHeight="1"/>
    <row r="58" ht="15.75" customHeight="1">
      <c r="A58" s="1" t="s">
        <v>56</v>
      </c>
    </row>
    <row r="59" ht="15.75" customHeight="1">
      <c r="A59" s="53">
        <f t="shared" ref="A59:J59" si="20">(A54-$L54)/$N54*$P54+$R54</f>
        <v>2.907104022</v>
      </c>
      <c r="B59" s="54">
        <f t="shared" si="20"/>
        <v>0.6036224648</v>
      </c>
      <c r="C59" s="54">
        <f t="shared" si="20"/>
        <v>1.665368619</v>
      </c>
      <c r="D59" s="54">
        <f t="shared" si="20"/>
        <v>1.396304085</v>
      </c>
      <c r="E59" s="54">
        <f t="shared" si="20"/>
        <v>-0.1335895354</v>
      </c>
      <c r="F59" s="54">
        <f t="shared" si="20"/>
        <v>0.7131286024</v>
      </c>
      <c r="G59" s="54">
        <f t="shared" si="20"/>
        <v>-0.5688448698</v>
      </c>
      <c r="H59" s="54">
        <f t="shared" si="20"/>
        <v>1.826436689</v>
      </c>
      <c r="I59" s="54">
        <f t="shared" si="20"/>
        <v>0.08438439035</v>
      </c>
      <c r="J59" s="55">
        <f t="shared" si="20"/>
        <v>1.506085532</v>
      </c>
    </row>
    <row r="60" ht="15.75" customHeight="1">
      <c r="A60" s="56">
        <f t="shared" ref="A60:J60" si="21">(A55-$L55)/$N55*$P55+$R55</f>
        <v>2.85156527</v>
      </c>
      <c r="B60" s="57">
        <f t="shared" si="21"/>
        <v>0.6390284111</v>
      </c>
      <c r="C60" s="57">
        <f t="shared" si="21"/>
        <v>1.725721044</v>
      </c>
      <c r="D60" s="57">
        <f t="shared" si="21"/>
        <v>1.411430674</v>
      </c>
      <c r="E60" s="57">
        <f t="shared" si="21"/>
        <v>-0.1268753822</v>
      </c>
      <c r="F60" s="57">
        <f t="shared" si="21"/>
        <v>0.6221529615</v>
      </c>
      <c r="G60" s="57">
        <f t="shared" si="21"/>
        <v>-0.6059142666</v>
      </c>
      <c r="H60" s="57">
        <f t="shared" si="21"/>
        <v>1.819545625</v>
      </c>
      <c r="I60" s="57">
        <f t="shared" si="21"/>
        <v>0.1155865643</v>
      </c>
      <c r="J60" s="58">
        <f t="shared" si="21"/>
        <v>1.5477591</v>
      </c>
    </row>
    <row r="61" ht="15.75" customHeight="1">
      <c r="A61" s="59">
        <f t="shared" ref="A61:J61" si="22">(A56-$L56)/$N56*$P56+$R56</f>
        <v>2.896416352</v>
      </c>
      <c r="B61" s="60">
        <f t="shared" si="22"/>
        <v>0.6394377704</v>
      </c>
      <c r="C61" s="60">
        <f t="shared" si="22"/>
        <v>1.571229676</v>
      </c>
      <c r="D61" s="60">
        <f t="shared" si="22"/>
        <v>1.397526358</v>
      </c>
      <c r="E61" s="60">
        <f t="shared" si="22"/>
        <v>-0.2184109266</v>
      </c>
      <c r="F61" s="60">
        <f t="shared" si="22"/>
        <v>0.7104687664</v>
      </c>
      <c r="G61" s="60">
        <f t="shared" si="22"/>
        <v>-0.4393973817</v>
      </c>
      <c r="H61" s="60">
        <f t="shared" si="22"/>
        <v>1.76505749</v>
      </c>
      <c r="I61" s="60">
        <f t="shared" si="22"/>
        <v>-0.03058637163</v>
      </c>
      <c r="J61" s="61">
        <f t="shared" si="22"/>
        <v>1.708258268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7:E17"/>
    <mergeCell ref="F17:J17"/>
  </mergeCells>
  <conditionalFormatting sqref="A13:J15">
    <cfRule type="expression" dxfId="1" priority="1">
      <formula>A13-#REF!&gt;1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7">
        <f t="array" ref="A1:C10">TRANSPOSE('Decoder MHA'!A59:J61)</f>
        <v>2.907104022</v>
      </c>
      <c r="B1" s="57">
        <v>2.851565269732222</v>
      </c>
      <c r="C1" s="57">
        <v>2.8964163524983353</v>
      </c>
      <c r="E1" s="1" t="s">
        <v>116</v>
      </c>
    </row>
    <row r="2">
      <c r="A2" s="57">
        <v>0.6036224647674843</v>
      </c>
      <c r="B2" s="57">
        <v>0.6390284110729916</v>
      </c>
      <c r="C2" s="57">
        <v>0.6394377703551894</v>
      </c>
    </row>
    <row r="3">
      <c r="A3" s="57">
        <v>1.6653686186865524</v>
      </c>
      <c r="B3" s="57">
        <v>1.7257210440690138</v>
      </c>
      <c r="C3" s="57">
        <v>1.5712296756664754</v>
      </c>
    </row>
    <row r="4">
      <c r="A4" s="57">
        <v>1.3963040852987327</v>
      </c>
      <c r="B4" s="57">
        <v>1.411430673769786</v>
      </c>
      <c r="C4" s="57">
        <v>1.39752635771042</v>
      </c>
    </row>
    <row r="5">
      <c r="A5" s="57">
        <v>-0.1335895354296599</v>
      </c>
      <c r="B5" s="57">
        <v>-0.12687538219205008</v>
      </c>
      <c r="C5" s="57">
        <v>-0.2184109265609877</v>
      </c>
    </row>
    <row r="6">
      <c r="A6" s="57">
        <v>0.7131286023706267</v>
      </c>
      <c r="B6" s="57">
        <v>0.6221529615162742</v>
      </c>
      <c r="C6" s="57">
        <v>0.7104687663665589</v>
      </c>
    </row>
    <row r="7">
      <c r="A7" s="57">
        <v>-0.5688448698197646</v>
      </c>
      <c r="B7" s="57">
        <v>-0.6059142666038859</v>
      </c>
      <c r="C7" s="57">
        <v>-0.4393973816737373</v>
      </c>
    </row>
    <row r="8">
      <c r="A8" s="57">
        <v>1.8264366891943964</v>
      </c>
      <c r="B8" s="57">
        <v>1.8195456248493511</v>
      </c>
      <c r="C8" s="57">
        <v>1.7650574896093163</v>
      </c>
    </row>
    <row r="9">
      <c r="A9" s="57">
        <v>0.08438439034983813</v>
      </c>
      <c r="B9" s="57">
        <v>0.11558656426650304</v>
      </c>
      <c r="C9" s="57">
        <v>-0.03058637163255895</v>
      </c>
    </row>
    <row r="10">
      <c r="A10" s="57">
        <v>1.506085532319978</v>
      </c>
      <c r="B10" s="57">
        <v>1.5477590995197943</v>
      </c>
      <c r="C10" s="57">
        <v>1.7082582676609883</v>
      </c>
    </row>
    <row r="12">
      <c r="A12" s="1" t="s">
        <v>80</v>
      </c>
      <c r="L12" s="1" t="s">
        <v>81</v>
      </c>
      <c r="M12" s="4" t="s">
        <v>7</v>
      </c>
      <c r="N12" s="1" t="s">
        <v>82</v>
      </c>
      <c r="Q12" s="4" t="s">
        <v>7</v>
      </c>
      <c r="R12" s="1" t="s">
        <v>83</v>
      </c>
    </row>
    <row r="13">
      <c r="A13" s="62">
        <v>0.45931743080767085</v>
      </c>
      <c r="B13" s="62">
        <v>0.813865534476224</v>
      </c>
      <c r="C13" s="62">
        <v>0.29810821506677154</v>
      </c>
      <c r="D13" s="62">
        <v>0.11829620282448494</v>
      </c>
      <c r="E13" s="62">
        <v>0.07680327092965666</v>
      </c>
      <c r="F13" s="62">
        <v>0.4672363365044545</v>
      </c>
      <c r="G13" s="62">
        <v>0.9432728341193466</v>
      </c>
      <c r="H13" s="62">
        <v>0.5507324697304181</v>
      </c>
      <c r="I13" s="62">
        <v>0.32430385102285997</v>
      </c>
      <c r="J13" s="62">
        <v>0.45427811966897824</v>
      </c>
      <c r="L13" s="62">
        <v>0.6407461271220019</v>
      </c>
      <c r="N13" s="69">
        <f t="array" ref="N13">SUMPRODUCT(TRANSPOSE($A13:$J13),A$1:A$10) + $L13</f>
        <v>4.63272418</v>
      </c>
      <c r="O13" s="69">
        <f t="array" ref="O13">SUMPRODUCT(TRANSPOSE($A13:$J13),B$1:B$10) + $L13</f>
        <v>4.604108145</v>
      </c>
      <c r="P13" s="69">
        <f t="array" ref="P13">SUMPRODUCT(TRANSPOSE($A13:$J13),C$1:C$10) + $L13</f>
        <v>4.764145626</v>
      </c>
      <c r="R13" s="70">
        <f t="shared" ref="R13:T13" si="1">MAX(0, N13)</f>
        <v>4.63272418</v>
      </c>
      <c r="S13" s="71">
        <f t="shared" si="1"/>
        <v>4.604108145</v>
      </c>
      <c r="T13" s="72">
        <f t="shared" si="1"/>
        <v>4.764145626</v>
      </c>
    </row>
    <row r="14">
      <c r="A14" s="62">
        <v>0.870961080532167</v>
      </c>
      <c r="B14" s="62">
        <v>0.5722327340857525</v>
      </c>
      <c r="C14" s="62">
        <v>0.9074762835476897</v>
      </c>
      <c r="D14" s="62">
        <v>0.794551748050367</v>
      </c>
      <c r="E14" s="62">
        <v>0.6763954364382418</v>
      </c>
      <c r="F14" s="62">
        <v>0.4915103737576132</v>
      </c>
      <c r="G14" s="62">
        <v>0.08445847664388029</v>
      </c>
      <c r="H14" s="62">
        <v>0.04474824317136594</v>
      </c>
      <c r="I14" s="62">
        <v>0.05720980801483044</v>
      </c>
      <c r="J14" s="62">
        <v>0.525321659374703</v>
      </c>
      <c r="L14" s="62">
        <v>0.2586792960929529</v>
      </c>
      <c r="N14" s="69">
        <f t="array" ref="N14">SUMPRODUCT(TRANSPOSE($A14:$J14),A$1:A$10) + $L14</f>
        <v>6.846628448</v>
      </c>
      <c r="O14" s="69">
        <f t="array" ref="O14">SUMPRODUCT(TRANSPOSE($A14:$J14),B$1:B$10) + $L14</f>
        <v>6.865367911</v>
      </c>
      <c r="P14" s="69">
        <f t="array" ref="P14">SUMPRODUCT(TRANSPOSE($A14:$J14),C$1:C$10) + $L14</f>
        <v>6.822491343</v>
      </c>
      <c r="R14" s="73">
        <f t="shared" ref="R14:T14" si="2">MAX(0, N14)</f>
        <v>6.846628448</v>
      </c>
      <c r="S14" s="69">
        <f t="shared" si="2"/>
        <v>6.865367911</v>
      </c>
      <c r="T14" s="74">
        <f t="shared" si="2"/>
        <v>6.822491343</v>
      </c>
    </row>
    <row r="15">
      <c r="A15" s="62">
        <v>0.791335816678485</v>
      </c>
      <c r="B15" s="62">
        <v>0.6418950846130043</v>
      </c>
      <c r="C15" s="62">
        <v>0.917709666968471</v>
      </c>
      <c r="D15" s="62">
        <v>0.8108409913588561</v>
      </c>
      <c r="E15" s="62">
        <v>0.47173619772825526</v>
      </c>
      <c r="F15" s="62">
        <v>0.3570503334724717</v>
      </c>
      <c r="G15" s="62">
        <v>0.3697698551511266</v>
      </c>
      <c r="H15" s="62">
        <v>0.381473331816077</v>
      </c>
      <c r="I15" s="62">
        <v>0.6725374879023835</v>
      </c>
      <c r="J15" s="62">
        <v>0.2917573368068702</v>
      </c>
      <c r="L15" s="62">
        <v>0.08944029107368312</v>
      </c>
      <c r="N15" s="69">
        <f t="array" ref="N15">SUMPRODUCT(TRANSPOSE($A15:$J15),A$1:A$10) + $L15</f>
        <v>6.612065749</v>
      </c>
      <c r="O15" s="69">
        <f t="array" ref="O15">SUMPRODUCT(TRANSPOSE($A15:$J15),B$1:B$10) + $L15</f>
        <v>6.645985834</v>
      </c>
      <c r="P15" s="69">
        <f t="array" ref="P15">SUMPRODUCT(TRANSPOSE($A15:$J15),C$1:C$10) + $L15</f>
        <v>6.506348199</v>
      </c>
      <c r="R15" s="73">
        <f t="shared" ref="R15:T15" si="3">MAX(0, N15)</f>
        <v>6.612065749</v>
      </c>
      <c r="S15" s="69">
        <f t="shared" si="3"/>
        <v>6.645985834</v>
      </c>
      <c r="T15" s="74">
        <f t="shared" si="3"/>
        <v>6.506348199</v>
      </c>
    </row>
    <row r="16">
      <c r="A16" s="62">
        <v>0.6168010398054906</v>
      </c>
      <c r="B16" s="62">
        <v>0.6600029262643761</v>
      </c>
      <c r="C16" s="62">
        <v>0.840100141756418</v>
      </c>
      <c r="D16" s="62">
        <v>0.6764476404178359</v>
      </c>
      <c r="E16" s="62">
        <v>0.9930345591787224</v>
      </c>
      <c r="F16" s="62">
        <v>0.2731808783660201</v>
      </c>
      <c r="G16" s="62">
        <v>0.1691482885601472</v>
      </c>
      <c r="H16" s="62">
        <v>0.745629550086313</v>
      </c>
      <c r="I16" s="62">
        <v>0.0683085654636264</v>
      </c>
      <c r="J16" s="62">
        <v>0.35545341075157744</v>
      </c>
      <c r="L16" s="62">
        <v>0.8127869910202667</v>
      </c>
      <c r="N16" s="69">
        <f t="array" ref="N16">SUMPRODUCT(TRANSPOSE($A16:$J16),A$1:A$10) + $L16</f>
        <v>7.216774904</v>
      </c>
      <c r="O16" s="69">
        <f t="array" ref="O16">SUMPRODUCT(TRANSPOSE($A16:$J16),B$1:B$10) + $L16</f>
        <v>7.254171559</v>
      </c>
      <c r="P16" s="69">
        <f t="array" ref="P16">SUMPRODUCT(TRANSPOSE($A16:$J16),C$1:C$10) + $L16</f>
        <v>7.110743596</v>
      </c>
      <c r="R16" s="73">
        <f t="shared" ref="R16:T16" si="4">MAX(0, N16)</f>
        <v>7.216774904</v>
      </c>
      <c r="S16" s="69">
        <f t="shared" si="4"/>
        <v>7.254171559</v>
      </c>
      <c r="T16" s="74">
        <f t="shared" si="4"/>
        <v>7.110743596</v>
      </c>
    </row>
    <row r="17">
      <c r="A17" s="62">
        <v>0.2185295240090992</v>
      </c>
      <c r="B17" s="62">
        <v>0.8702415588755228</v>
      </c>
      <c r="C17" s="62">
        <v>0.6308157622846164</v>
      </c>
      <c r="D17" s="62">
        <v>0.5420746698899888</v>
      </c>
      <c r="E17" s="62">
        <v>0.6066045847082091</v>
      </c>
      <c r="F17" s="62">
        <v>0.7852426647502326</v>
      </c>
      <c r="G17" s="62">
        <v>0.9317515755263142</v>
      </c>
      <c r="H17" s="62">
        <v>0.6767456472910982</v>
      </c>
      <c r="I17" s="62">
        <v>0.5172197774163672</v>
      </c>
      <c r="J17" s="62">
        <v>0.9150963127590765</v>
      </c>
      <c r="L17" s="62">
        <v>0.8341386071230341</v>
      </c>
      <c r="N17" s="69">
        <f t="array" ref="N17">SUMPRODUCT(TRANSPOSE($A17:$J17),A$1:A$10) + $L17</f>
        <v>6.408978419</v>
      </c>
      <c r="O17" s="69">
        <f t="array" ref="O17">SUMPRODUCT(TRANSPOSE($A17:$J17),B$1:B$10) + $L17</f>
        <v>6.421629913</v>
      </c>
      <c r="P17" s="69">
        <f t="array" ref="P17">SUMPRODUCT(TRANSPOSE($A17:$J17),C$1:C$10) + $L17</f>
        <v>6.530164555</v>
      </c>
      <c r="R17" s="73">
        <f t="shared" ref="R17:T17" si="5">MAX(0, N17)</f>
        <v>6.408978419</v>
      </c>
      <c r="S17" s="69">
        <f t="shared" si="5"/>
        <v>6.421629913</v>
      </c>
      <c r="T17" s="74">
        <f t="shared" si="5"/>
        <v>6.530164555</v>
      </c>
    </row>
    <row r="18">
      <c r="A18" s="62">
        <v>0.9130420732010487</v>
      </c>
      <c r="B18" s="62">
        <v>0.8992672572381251</v>
      </c>
      <c r="C18" s="62">
        <v>0.47042600723337014</v>
      </c>
      <c r="D18" s="62">
        <v>0.05905794459602398</v>
      </c>
      <c r="E18" s="62">
        <v>0.8319552719068646</v>
      </c>
      <c r="F18" s="62">
        <v>0.6191789500409979</v>
      </c>
      <c r="G18" s="62">
        <v>0.19666945949845793</v>
      </c>
      <c r="H18" s="62">
        <v>0.6764365990478693</v>
      </c>
      <c r="I18" s="62">
        <v>0.3315179568523292</v>
      </c>
      <c r="J18" s="62">
        <v>0.5947690807342243</v>
      </c>
      <c r="L18" s="62">
        <v>0.8163595306456717</v>
      </c>
      <c r="N18" s="69">
        <f t="array" ref="N18">SUMPRODUCT(TRANSPOSE($A18:$J18),A$1:A$10) + $L18</f>
        <v>7.25713725</v>
      </c>
      <c r="O18" s="69">
        <f t="array" ref="O18">SUMPRODUCT(TRANSPOSE($A18:$J18),B$1:B$10) + $L18</f>
        <v>7.239986254</v>
      </c>
      <c r="P18" s="69">
        <f t="array" ref="P18">SUMPRODUCT(TRANSPOSE($A18:$J18),C$1:C$10) + $L18</f>
        <v>7.2292292</v>
      </c>
      <c r="R18" s="73">
        <f t="shared" ref="R18:T18" si="6">MAX(0, N18)</f>
        <v>7.25713725</v>
      </c>
      <c r="S18" s="69">
        <f t="shared" si="6"/>
        <v>7.239986254</v>
      </c>
      <c r="T18" s="74">
        <f t="shared" si="6"/>
        <v>7.2292292</v>
      </c>
    </row>
    <row r="19">
      <c r="A19" s="62">
        <v>0.03286957443583005</v>
      </c>
      <c r="B19" s="62">
        <v>0.9529291760151213</v>
      </c>
      <c r="C19" s="62">
        <v>0.3447151253646512</v>
      </c>
      <c r="D19" s="62">
        <v>0.5124410198281835</v>
      </c>
      <c r="E19" s="62">
        <v>0.19652691529490784</v>
      </c>
      <c r="F19" s="62">
        <v>0.4954428794056307</v>
      </c>
      <c r="G19" s="62">
        <v>0.5161530730234751</v>
      </c>
      <c r="H19" s="62">
        <v>0.41659540479962365</v>
      </c>
      <c r="I19" s="62">
        <v>0.7313037878298325</v>
      </c>
      <c r="J19" s="62">
        <v>0.13649814691949969</v>
      </c>
      <c r="L19" s="62">
        <v>0.6596855237443755</v>
      </c>
      <c r="N19" s="69">
        <f t="array" ref="N19">SUMPRODUCT(TRANSPOSE($A19:$J19),A$1:A$10) + $L19</f>
        <v>3.681674657</v>
      </c>
      <c r="O19" s="69">
        <f t="array" ref="O19">SUMPRODUCT(TRANSPOSE($A19:$J19),B$1:B$10) + $L19</f>
        <v>3.704893002</v>
      </c>
      <c r="P19" s="69">
        <f t="array" ref="P19">SUMPRODUCT(TRANSPOSE($A19:$J19),C$1:C$10) + $L19</f>
        <v>3.650402626</v>
      </c>
      <c r="R19" s="73">
        <f t="shared" ref="R19:T19" si="7">MAX(0, N19)</f>
        <v>3.681674657</v>
      </c>
      <c r="S19" s="69">
        <f t="shared" si="7"/>
        <v>3.704893002</v>
      </c>
      <c r="T19" s="74">
        <f t="shared" si="7"/>
        <v>3.650402626</v>
      </c>
    </row>
    <row r="20">
      <c r="A20" s="62">
        <v>0.745105500511585</v>
      </c>
      <c r="B20" s="62">
        <v>0.12318089057507353</v>
      </c>
      <c r="C20" s="62">
        <v>0.6238655473146237</v>
      </c>
      <c r="D20" s="62">
        <v>0.1564049352311041</v>
      </c>
      <c r="E20" s="62">
        <v>0.1445726193697876</v>
      </c>
      <c r="F20" s="62">
        <v>0.4248291038785288</v>
      </c>
      <c r="G20" s="62">
        <v>0.24663081302405443</v>
      </c>
      <c r="H20" s="62">
        <v>0.7458216543679741</v>
      </c>
      <c r="I20" s="62">
        <v>0.6205553091264817</v>
      </c>
      <c r="J20" s="62">
        <v>0.9036928310445871</v>
      </c>
      <c r="L20" s="62">
        <v>0.9806416247899679</v>
      </c>
      <c r="N20" s="69">
        <f t="array" ref="N20">SUMPRODUCT(TRANSPOSE($A20:$J20),A$1:A$10) + $L20</f>
        <v>7.397400166</v>
      </c>
      <c r="O20" s="69">
        <f t="array" ref="O20">SUMPRODUCT(TRANSPOSE($A20:$J20),B$1:B$10) + $L20</f>
        <v>7.405459345</v>
      </c>
      <c r="P20" s="69">
        <f t="array" ref="P20">SUMPRODUCT(TRANSPOSE($A20:$J20),C$1:C$10) + $L20</f>
        <v>7.419420924</v>
      </c>
      <c r="R20" s="73">
        <f t="shared" ref="R20:T20" si="8">MAX(0, N20)</f>
        <v>7.397400166</v>
      </c>
      <c r="S20" s="69">
        <f t="shared" si="8"/>
        <v>7.405459345</v>
      </c>
      <c r="T20" s="74">
        <f t="shared" si="8"/>
        <v>7.419420924</v>
      </c>
    </row>
    <row r="21" ht="15.75" customHeight="1">
      <c r="A21" s="62">
        <v>0.13847091645401632</v>
      </c>
      <c r="B21" s="62">
        <v>0.08308129725164903</v>
      </c>
      <c r="C21" s="62">
        <v>0.6007811445286786</v>
      </c>
      <c r="D21" s="62">
        <v>0.18729676681598306</v>
      </c>
      <c r="E21" s="62">
        <v>0.7146444992506169</v>
      </c>
      <c r="F21" s="62">
        <v>0.3632605267717055</v>
      </c>
      <c r="G21" s="62">
        <v>0.7599707292851388</v>
      </c>
      <c r="H21" s="62">
        <v>0.7525377499313044</v>
      </c>
      <c r="I21" s="62">
        <v>0.9374178173126828</v>
      </c>
      <c r="J21" s="62">
        <v>0.6183768956211304</v>
      </c>
      <c r="L21" s="62">
        <v>0.7225455861074483</v>
      </c>
      <c r="N21" s="69">
        <f t="array" ref="N21">SUMPRODUCT(TRANSPOSE($A21:$J21),A$1:A$10) + $L21</f>
        <v>4.553461465</v>
      </c>
      <c r="O21" s="69">
        <f t="array" ref="O21">SUMPRODUCT(TRANSPOSE($A21:$J21),B$1:B$10) + $L21</f>
        <v>4.581216671</v>
      </c>
      <c r="P21" s="69">
        <f t="array" ref="P21">SUMPRODUCT(TRANSPOSE($A21:$J21),C$1:C$10) + $L21</f>
        <v>4.506475233</v>
      </c>
      <c r="R21" s="73">
        <f t="shared" ref="R21:T21" si="9">MAX(0, N21)</f>
        <v>4.553461465</v>
      </c>
      <c r="S21" s="69">
        <f t="shared" si="9"/>
        <v>4.581216671</v>
      </c>
      <c r="T21" s="74">
        <f t="shared" si="9"/>
        <v>4.506475233</v>
      </c>
    </row>
    <row r="22" ht="15.75" customHeight="1">
      <c r="A22" s="62">
        <v>0.9272583204850384</v>
      </c>
      <c r="B22" s="62">
        <v>0.6735450288539959</v>
      </c>
      <c r="C22" s="62">
        <v>0.5714857477587731</v>
      </c>
      <c r="D22" s="62">
        <v>0.7208189378227994</v>
      </c>
      <c r="E22" s="62">
        <v>0.267859384953002</v>
      </c>
      <c r="F22" s="62">
        <v>0.8443768041011575</v>
      </c>
      <c r="G22" s="62">
        <v>0.9044243823703033</v>
      </c>
      <c r="H22" s="62">
        <v>0.4032217951551136</v>
      </c>
      <c r="I22" s="62">
        <v>0.5773782994564003</v>
      </c>
      <c r="J22" s="62">
        <v>0.8117792853279946</v>
      </c>
      <c r="L22" s="62">
        <v>0.12286507696540228</v>
      </c>
      <c r="N22" s="69">
        <f t="array" ref="N22">SUMPRODUCT(TRANSPOSE($A22:$J22),A$1:A$10) + $L22</f>
        <v>7.242963941</v>
      </c>
      <c r="O22" s="69">
        <f t="array" ref="O22">SUMPRODUCT(TRANSPOSE($A22:$J22),B$1:B$10) + $L22</f>
        <v>7.201227584</v>
      </c>
      <c r="P22" s="69">
        <f t="array" ref="P22">SUMPRODUCT(TRANSPOSE($A22:$J22),C$1:C$10) + $L22</f>
        <v>7.369356844</v>
      </c>
      <c r="R22" s="73">
        <f t="shared" ref="R22:T22" si="10">MAX(0, N22)</f>
        <v>7.242963941</v>
      </c>
      <c r="S22" s="69">
        <f t="shared" si="10"/>
        <v>7.201227584</v>
      </c>
      <c r="T22" s="74">
        <f t="shared" si="10"/>
        <v>7.369356844</v>
      </c>
    </row>
    <row r="23" ht="15.75" customHeight="1">
      <c r="A23" s="62">
        <v>0.213980861841085</v>
      </c>
      <c r="B23" s="62">
        <v>0.8892075105421064</v>
      </c>
      <c r="C23" s="62">
        <v>0.9565435238921822</v>
      </c>
      <c r="D23" s="62">
        <v>0.8448217554981283</v>
      </c>
      <c r="E23" s="62">
        <v>0.36757374987485125</v>
      </c>
      <c r="F23" s="62">
        <v>0.40535063702432783</v>
      </c>
      <c r="G23" s="62">
        <v>0.27568580693961686</v>
      </c>
      <c r="H23" s="62">
        <v>0.412384960737471</v>
      </c>
      <c r="I23" s="62">
        <v>0.7747093590867722</v>
      </c>
      <c r="J23" s="62">
        <v>0.1281720958022854</v>
      </c>
      <c r="L23" s="62">
        <v>0.6815427055350669</v>
      </c>
      <c r="N23" s="69">
        <f t="array" ref="N23">SUMPRODUCT(TRANSPOSE($A23:$J23),A$1:A$10) + $L23</f>
        <v>5.707725803</v>
      </c>
      <c r="O23" s="69">
        <f t="array" ref="O23">SUMPRODUCT(TRANSPOSE($A23:$J23),B$1:B$10) + $L23</f>
        <v>5.779877438</v>
      </c>
      <c r="P23" s="69">
        <f t="array" ref="P23">SUMPRODUCT(TRANSPOSE($A23:$J23),C$1:C$10) + $L23</f>
        <v>5.563233362</v>
      </c>
      <c r="R23" s="73">
        <f t="shared" ref="R23:T23" si="11">MAX(0, N23)</f>
        <v>5.707725803</v>
      </c>
      <c r="S23" s="69">
        <f t="shared" si="11"/>
        <v>5.779877438</v>
      </c>
      <c r="T23" s="74">
        <f t="shared" si="11"/>
        <v>5.563233362</v>
      </c>
    </row>
    <row r="24" ht="15.75" customHeight="1">
      <c r="A24" s="62">
        <v>0.21529592709536094</v>
      </c>
      <c r="B24" s="62">
        <v>0.11707717923295902</v>
      </c>
      <c r="C24" s="62">
        <v>0.7897394884571016</v>
      </c>
      <c r="D24" s="62">
        <v>0.043957140828024155</v>
      </c>
      <c r="E24" s="62">
        <v>0.41938765286201507</v>
      </c>
      <c r="F24" s="62">
        <v>0.17023340127140352</v>
      </c>
      <c r="G24" s="62">
        <v>0.6172808973845019</v>
      </c>
      <c r="H24" s="62">
        <v>0.9119992706427038</v>
      </c>
      <c r="I24" s="62">
        <v>0.3365855122512529</v>
      </c>
      <c r="J24" s="62">
        <v>0.5787823551744158</v>
      </c>
      <c r="L24" s="62">
        <v>0.8738526639933533</v>
      </c>
      <c r="N24" s="69">
        <f t="array" ref="N24">SUMPRODUCT(TRANSPOSE($A24:$J24),A$1:A$10) + $L24</f>
        <v>5.227038289</v>
      </c>
      <c r="O24" s="69">
        <f t="array" ref="O24">SUMPRODUCT(TRANSPOSE($A24:$J24),B$1:B$10) + $L24</f>
        <v>5.260337854</v>
      </c>
      <c r="P24" s="69">
        <f t="array" ref="P24">SUMPRODUCT(TRANSPOSE($A24:$J24),C$1:C$10) + $L24</f>
        <v>5.220857277</v>
      </c>
      <c r="R24" s="73">
        <f t="shared" ref="R24:T24" si="12">MAX(0, N24)</f>
        <v>5.227038289</v>
      </c>
      <c r="S24" s="69">
        <f t="shared" si="12"/>
        <v>5.260337854</v>
      </c>
      <c r="T24" s="74">
        <f t="shared" si="12"/>
        <v>5.220857277</v>
      </c>
    </row>
    <row r="25" ht="15.75" customHeight="1">
      <c r="A25" s="62">
        <v>0.6154963646332496</v>
      </c>
      <c r="B25" s="62">
        <v>0.4945282854389905</v>
      </c>
      <c r="C25" s="62">
        <v>0.2151871161997434</v>
      </c>
      <c r="D25" s="62">
        <v>0.3315804540018745</v>
      </c>
      <c r="E25" s="62">
        <v>0.9507855054794672</v>
      </c>
      <c r="F25" s="62">
        <v>0.6321175358271227</v>
      </c>
      <c r="G25" s="62">
        <v>0.740225244748552</v>
      </c>
      <c r="H25" s="62">
        <v>0.7023263839055407</v>
      </c>
      <c r="I25" s="62">
        <v>0.7334456241983505</v>
      </c>
      <c r="J25" s="62">
        <v>0.1816445230691781</v>
      </c>
      <c r="L25" s="62">
        <v>0.19808469097937853</v>
      </c>
      <c r="N25" s="69">
        <f t="array" ref="N25">SUMPRODUCT(TRANSPOSE($A25:$J25),A$1:A$10) + $L25</f>
        <v>4.628169037</v>
      </c>
      <c r="O25" s="69">
        <f t="array" ref="O25">SUMPRODUCT(TRANSPOSE($A25:$J25),B$1:B$10) + $L25</f>
        <v>4.576548939</v>
      </c>
      <c r="P25" s="69">
        <f t="array" ref="P25">SUMPRODUCT(TRANSPOSE($A25:$J25),C$1:C$10) + $L25</f>
        <v>4.542232848</v>
      </c>
      <c r="R25" s="73">
        <f t="shared" ref="R25:T25" si="13">MAX(0, N25)</f>
        <v>4.628169037</v>
      </c>
      <c r="S25" s="69">
        <f t="shared" si="13"/>
        <v>4.576548939</v>
      </c>
      <c r="T25" s="74">
        <f t="shared" si="13"/>
        <v>4.542232848</v>
      </c>
    </row>
    <row r="26" ht="15.75" customHeight="1">
      <c r="A26" s="62">
        <v>0.7836347662327892</v>
      </c>
      <c r="B26" s="62">
        <v>0.4508115073664849</v>
      </c>
      <c r="C26" s="62">
        <v>0.5943277638819076</v>
      </c>
      <c r="D26" s="62">
        <v>0.9611390574872094</v>
      </c>
      <c r="E26" s="62">
        <v>0.43932947657919175</v>
      </c>
      <c r="F26" s="62">
        <v>0.5802177615403146</v>
      </c>
      <c r="G26" s="62">
        <v>0.11079234531563587</v>
      </c>
      <c r="H26" s="62">
        <v>0.18940575962164474</v>
      </c>
      <c r="I26" s="62">
        <v>0.5367985141315861</v>
      </c>
      <c r="J26" s="62">
        <v>0.46802898078239163</v>
      </c>
      <c r="L26" s="62">
        <v>0.2453621032175044</v>
      </c>
      <c r="N26" s="69">
        <f t="array" ref="N26">SUMPRODUCT(TRANSPOSE($A26:$J26),A$1:A$10) + $L26</f>
        <v>6.515590161</v>
      </c>
      <c r="O26" s="69">
        <f t="array" ref="O26">SUMPRODUCT(TRANSPOSE($A26:$J26),B$1:B$10) + $L26</f>
        <v>6.519442897</v>
      </c>
      <c r="P26" s="69">
        <f t="array" ref="P26">SUMPRODUCT(TRANSPOSE($A26:$J26),C$1:C$10) + $L26</f>
        <v>6.46540123</v>
      </c>
      <c r="R26" s="73">
        <f t="shared" ref="R26:T26" si="14">MAX(0, N26)</f>
        <v>6.515590161</v>
      </c>
      <c r="S26" s="69">
        <f t="shared" si="14"/>
        <v>6.519442897</v>
      </c>
      <c r="T26" s="74">
        <f t="shared" si="14"/>
        <v>6.46540123</v>
      </c>
    </row>
    <row r="27" ht="15.75" customHeight="1">
      <c r="A27" s="62">
        <v>0.312400758978886</v>
      </c>
      <c r="B27" s="62">
        <v>0.22767689350878828</v>
      </c>
      <c r="C27" s="62">
        <v>0.21503097592488163</v>
      </c>
      <c r="D27" s="62">
        <v>0.5239695601667678</v>
      </c>
      <c r="E27" s="62">
        <v>0.8557863289371377</v>
      </c>
      <c r="F27" s="62">
        <v>0.49737242563001605</v>
      </c>
      <c r="G27" s="62">
        <v>0.44637053038450736</v>
      </c>
      <c r="H27" s="62">
        <v>0.2368676153237239</v>
      </c>
      <c r="I27" s="62">
        <v>0.20584720176319782</v>
      </c>
      <c r="J27" s="62">
        <v>0.9150772590002922</v>
      </c>
      <c r="L27" s="62">
        <v>0.7810868533903021</v>
      </c>
      <c r="N27" s="69">
        <f t="array" ref="N27">SUMPRODUCT(TRANSPOSE($A27:$J27),A$1:A$10) + $L27</f>
        <v>4.731055354</v>
      </c>
      <c r="O27" s="69">
        <f t="array" ref="O27">SUMPRODUCT(TRANSPOSE($A27:$J27),B$1:B$10) + $L27</f>
        <v>4.729545197</v>
      </c>
      <c r="P27" s="69">
        <f t="array" ref="P27">SUMPRODUCT(TRANSPOSE($A27:$J27),C$1:C$10) + $L27</f>
        <v>4.846936626</v>
      </c>
      <c r="R27" s="73">
        <f t="shared" ref="R27:T27" si="15">MAX(0, N27)</f>
        <v>4.731055354</v>
      </c>
      <c r="S27" s="69">
        <f t="shared" si="15"/>
        <v>4.729545197</v>
      </c>
      <c r="T27" s="74">
        <f t="shared" si="15"/>
        <v>4.846936626</v>
      </c>
    </row>
    <row r="28" ht="15.75" customHeight="1">
      <c r="A28" s="62">
        <v>0.12529846000266942</v>
      </c>
      <c r="B28" s="62">
        <v>0.2053285269522862</v>
      </c>
      <c r="C28" s="62">
        <v>0.5144315829554262</v>
      </c>
      <c r="D28" s="62">
        <v>0.355051620933202</v>
      </c>
      <c r="E28" s="62">
        <v>0.39362590976121425</v>
      </c>
      <c r="F28" s="62">
        <v>0.4104572114242033</v>
      </c>
      <c r="G28" s="62">
        <v>0.35907480313637286</v>
      </c>
      <c r="H28" s="62">
        <v>0.1790785730025417</v>
      </c>
      <c r="I28" s="62">
        <v>0.6836490139258107</v>
      </c>
      <c r="J28" s="62">
        <v>0.3203639397356912</v>
      </c>
      <c r="L28" s="62">
        <v>0.14638722510159963</v>
      </c>
      <c r="N28" s="69">
        <f t="array" ref="N28">SUMPRODUCT(TRANSPOSE($A28:$J28),A$1:A$10) + $L28</f>
        <v>2.890189129</v>
      </c>
      <c r="O28" s="69">
        <f t="array" ref="O28">SUMPRODUCT(TRANSPOSE($A28:$J28),B$1:B$10) + $L28</f>
        <v>2.912356545</v>
      </c>
      <c r="P28" s="69">
        <f t="array" ref="P28">SUMPRODUCT(TRANSPOSE($A28:$J28),C$1:C$10) + $L28</f>
        <v>2.835389</v>
      </c>
      <c r="R28" s="73">
        <f t="shared" ref="R28:T28" si="16">MAX(0, N28)</f>
        <v>2.890189129</v>
      </c>
      <c r="S28" s="69">
        <f t="shared" si="16"/>
        <v>2.912356545</v>
      </c>
      <c r="T28" s="74">
        <f t="shared" si="16"/>
        <v>2.835389</v>
      </c>
    </row>
    <row r="29" ht="15.75" customHeight="1">
      <c r="A29" s="62">
        <v>0.12485037072988203</v>
      </c>
      <c r="B29" s="62">
        <v>0.0382103813973913</v>
      </c>
      <c r="C29" s="62">
        <v>0.42440455354626594</v>
      </c>
      <c r="D29" s="62">
        <v>0.9019192101897742</v>
      </c>
      <c r="E29" s="62">
        <v>0.4104981312689313</v>
      </c>
      <c r="F29" s="62">
        <v>0.860508155358295</v>
      </c>
      <c r="G29" s="62">
        <v>0.24801740826717755</v>
      </c>
      <c r="H29" s="62">
        <v>0.6583821151242375</v>
      </c>
      <c r="I29" s="62">
        <v>0.955028373074746</v>
      </c>
      <c r="J29" s="62">
        <v>0.07488685290612729</v>
      </c>
      <c r="L29" s="62">
        <v>0.09307724531169548</v>
      </c>
      <c r="N29" s="69">
        <f t="array" ref="N29">SUMPRODUCT(TRANSPOSE($A29:$J29),A$1:A$10) + $L29</f>
        <v>4.258838444</v>
      </c>
      <c r="O29" s="69">
        <f t="array" ref="O29">SUMPRODUCT(TRANSPOSE($A29:$J29),B$1:B$10) + $L29</f>
        <v>4.236173911</v>
      </c>
      <c r="P29" s="69">
        <f t="array" ref="P29">SUMPRODUCT(TRANSPOSE($A29:$J29),C$1:C$10) + $L29</f>
        <v>4.079948166</v>
      </c>
      <c r="R29" s="73">
        <f t="shared" ref="R29:T29" si="17">MAX(0, N29)</f>
        <v>4.258838444</v>
      </c>
      <c r="S29" s="69">
        <f t="shared" si="17"/>
        <v>4.236173911</v>
      </c>
      <c r="T29" s="74">
        <f t="shared" si="17"/>
        <v>4.079948166</v>
      </c>
    </row>
    <row r="30" ht="15.75" customHeight="1">
      <c r="A30" s="62">
        <v>0.164715518165107</v>
      </c>
      <c r="B30" s="62">
        <v>0.46676401794537314</v>
      </c>
      <c r="C30" s="62">
        <v>0.08453124579835847</v>
      </c>
      <c r="D30" s="62">
        <v>0.4333021191005071</v>
      </c>
      <c r="E30" s="62">
        <v>0.1609174441427499</v>
      </c>
      <c r="F30" s="62">
        <v>0.05042451053706665</v>
      </c>
      <c r="G30" s="62">
        <v>0.14172187092286537</v>
      </c>
      <c r="H30" s="62">
        <v>0.5995315573297086</v>
      </c>
      <c r="I30" s="62">
        <v>0.3092348813826631</v>
      </c>
      <c r="J30" s="62">
        <v>0.9637114058486203</v>
      </c>
      <c r="L30" s="62">
        <v>0.14235417711880616</v>
      </c>
      <c r="N30" s="69">
        <f t="array" ref="N30">SUMPRODUCT(TRANSPOSE($A30:$J30),A$1:A$10) + $L30</f>
        <v>4.155123123</v>
      </c>
      <c r="O30" s="69">
        <f t="array" ref="O30">SUMPRODUCT(TRANSPOSE($A30:$J30),B$1:B$10) + $L30</f>
        <v>4.211075459</v>
      </c>
      <c r="P30" s="69">
        <f t="array" ref="P30">SUMPRODUCT(TRANSPOSE($A30:$J30),C$1:C$10) + $L30</f>
        <v>4.289698536</v>
      </c>
      <c r="R30" s="73">
        <f t="shared" ref="R30:T30" si="18">MAX(0, N30)</f>
        <v>4.155123123</v>
      </c>
      <c r="S30" s="69">
        <f t="shared" si="18"/>
        <v>4.211075459</v>
      </c>
      <c r="T30" s="74">
        <f t="shared" si="18"/>
        <v>4.289698536</v>
      </c>
    </row>
    <row r="31" ht="15.75" customHeight="1">
      <c r="A31" s="62">
        <v>0.6592107274557051</v>
      </c>
      <c r="B31" s="62">
        <v>0.7872240539814317</v>
      </c>
      <c r="C31" s="62">
        <v>0.6270541028702132</v>
      </c>
      <c r="D31" s="62">
        <v>0.0668851607949894</v>
      </c>
      <c r="E31" s="62">
        <v>0.4630103816873379</v>
      </c>
      <c r="F31" s="62">
        <v>0.5441345652520393</v>
      </c>
      <c r="G31" s="62">
        <v>0.050108679505693976</v>
      </c>
      <c r="H31" s="62">
        <v>0.12820185273897988</v>
      </c>
      <c r="I31" s="62">
        <v>0.8464056298410898</v>
      </c>
      <c r="J31" s="62">
        <v>0.79099772349401</v>
      </c>
      <c r="L31" s="62">
        <v>0.004561733050323591</v>
      </c>
      <c r="N31" s="69">
        <f t="array" ref="N31">SUMPRODUCT(TRANSPOSE($A31:$J31),A$1:A$10) + $L31</f>
        <v>5.328376995</v>
      </c>
      <c r="O31" s="69">
        <f t="array" ref="O31">SUMPRODUCT(TRANSPOSE($A31:$J31),B$1:B$10) + $L31</f>
        <v>5.368731825</v>
      </c>
      <c r="P31" s="69">
        <f t="array" ref="P31">SUMPRODUCT(TRANSPOSE($A31:$J31),C$1:C$10) + $L31</f>
        <v>5.311081076</v>
      </c>
      <c r="R31" s="73">
        <f t="shared" ref="R31:T31" si="19">MAX(0, N31)</f>
        <v>5.328376995</v>
      </c>
      <c r="S31" s="69">
        <f t="shared" si="19"/>
        <v>5.368731825</v>
      </c>
      <c r="T31" s="74">
        <f t="shared" si="19"/>
        <v>5.311081076</v>
      </c>
    </row>
    <row r="32" ht="15.75" customHeight="1">
      <c r="A32" s="62">
        <v>0.6470754432482231</v>
      </c>
      <c r="B32" s="62">
        <v>0.06799024590751923</v>
      </c>
      <c r="C32" s="62">
        <v>0.09429991383458014</v>
      </c>
      <c r="D32" s="62">
        <v>0.5237535415210681</v>
      </c>
      <c r="E32" s="62">
        <v>0.01564610444397907</v>
      </c>
      <c r="F32" s="62">
        <v>0.8299315108333072</v>
      </c>
      <c r="G32" s="62">
        <v>0.14547007457128913</v>
      </c>
      <c r="H32" s="62">
        <v>0.38586363037678373</v>
      </c>
      <c r="I32" s="62">
        <v>0.1604651651829725</v>
      </c>
      <c r="J32" s="62">
        <v>0.5582622269169812</v>
      </c>
      <c r="L32" s="62">
        <v>0.8054201665438643</v>
      </c>
      <c r="N32" s="69">
        <f t="array" ref="N32">SUMPRODUCT(TRANSPOSE($A32:$J32),A$1:A$10) + $L32</f>
        <v>5.682034304</v>
      </c>
      <c r="O32" s="69">
        <f t="array" ref="O32">SUMPRODUCT(TRANSPOSE($A32:$J32),B$1:B$10) + $L32</f>
        <v>5.606939273</v>
      </c>
      <c r="P32" s="69">
        <f t="array" ref="P32">SUMPRODUCT(TRANSPOSE($A32:$J32),C$1:C$10) + $L32</f>
        <v>5.75534527</v>
      </c>
      <c r="R32" s="75">
        <f t="shared" ref="R32:T32" si="20">MAX(0, N32)</f>
        <v>5.682034304</v>
      </c>
      <c r="S32" s="76">
        <f t="shared" si="20"/>
        <v>5.606939273</v>
      </c>
      <c r="T32" s="77">
        <f t="shared" si="20"/>
        <v>5.75534527</v>
      </c>
    </row>
    <row r="33" ht="15.75" customHeight="1"/>
    <row r="34" ht="15.75" customHeight="1">
      <c r="A34" s="1" t="s">
        <v>84</v>
      </c>
      <c r="V34" s="1" t="s">
        <v>85</v>
      </c>
    </row>
    <row r="35" ht="15.75" customHeight="1">
      <c r="A35" s="62">
        <v>0.9773144446460837</v>
      </c>
      <c r="B35" s="62">
        <v>0.014675444260622283</v>
      </c>
      <c r="C35" s="62">
        <v>0.684009430662426</v>
      </c>
      <c r="D35" s="62">
        <v>0.08298269652620394</v>
      </c>
      <c r="E35" s="62">
        <v>0.3008615251688964</v>
      </c>
      <c r="F35" s="62">
        <v>0.8214067253666169</v>
      </c>
      <c r="G35" s="62">
        <v>0.3356250133016583</v>
      </c>
      <c r="H35" s="62">
        <v>0.21744804318938526</v>
      </c>
      <c r="I35" s="62">
        <v>0.8718679247310614</v>
      </c>
      <c r="J35" s="62">
        <v>0.5707850720973571</v>
      </c>
      <c r="K35" s="62">
        <v>0.11293456808833047</v>
      </c>
      <c r="L35" s="62">
        <v>0.7757153856719241</v>
      </c>
      <c r="M35" s="62">
        <v>0.8118798682222601</v>
      </c>
      <c r="N35" s="62">
        <v>0.20127419502326127</v>
      </c>
      <c r="O35" s="62">
        <v>0.5253847334009414</v>
      </c>
      <c r="P35" s="62">
        <v>0.3247859405752693</v>
      </c>
      <c r="Q35" s="62">
        <v>0.12193685234812901</v>
      </c>
      <c r="R35" s="62">
        <v>0.6740678193775638</v>
      </c>
      <c r="S35" s="62">
        <v>0.024387055672004054</v>
      </c>
      <c r="T35" s="62">
        <v>0.016292105834525117</v>
      </c>
      <c r="V35" s="62">
        <v>0.6748755019584647</v>
      </c>
    </row>
    <row r="36" ht="15.75" customHeight="1">
      <c r="A36" s="62">
        <v>0.19770531183110562</v>
      </c>
      <c r="B36" s="62">
        <v>0.8436429642407028</v>
      </c>
      <c r="C36" s="62">
        <v>0.11256421500850466</v>
      </c>
      <c r="D36" s="62">
        <v>0.5279876900599614</v>
      </c>
      <c r="E36" s="62">
        <v>0.7867993319601383</v>
      </c>
      <c r="F36" s="62">
        <v>0.6012466946662374</v>
      </c>
      <c r="G36" s="62">
        <v>0.5838706372651008</v>
      </c>
      <c r="H36" s="62">
        <v>0.2926164399761677</v>
      </c>
      <c r="I36" s="62">
        <v>0.5050831126682378</v>
      </c>
      <c r="J36" s="62">
        <v>0.7561116942504267</v>
      </c>
      <c r="K36" s="62">
        <v>0.7319913293230307</v>
      </c>
      <c r="L36" s="62">
        <v>0.07704902013404435</v>
      </c>
      <c r="M36" s="62">
        <v>0.19765618671114393</v>
      </c>
      <c r="N36" s="62">
        <v>0.21195065316910644</v>
      </c>
      <c r="O36" s="62">
        <v>0.8343224360370995</v>
      </c>
      <c r="P36" s="62">
        <v>0.28741885360055264</v>
      </c>
      <c r="Q36" s="62">
        <v>0.15003427644899325</v>
      </c>
      <c r="R36" s="62">
        <v>0.1290962593867071</v>
      </c>
      <c r="S36" s="62">
        <v>0.7100433828367361</v>
      </c>
      <c r="T36" s="62">
        <v>0.9696843060093499</v>
      </c>
      <c r="V36" s="62">
        <v>0.8688978338129267</v>
      </c>
    </row>
    <row r="37" ht="15.75" customHeight="1">
      <c r="A37" s="62">
        <v>0.19051969270038427</v>
      </c>
      <c r="B37" s="62">
        <v>0.9193052597050746</v>
      </c>
      <c r="C37" s="62">
        <v>0.29815733535652544</v>
      </c>
      <c r="D37" s="62">
        <v>0.7649518069261878</v>
      </c>
      <c r="E37" s="62">
        <v>0.7211453014998714</v>
      </c>
      <c r="F37" s="62">
        <v>0.07656900671915357</v>
      </c>
      <c r="G37" s="62">
        <v>0.1653629721639167</v>
      </c>
      <c r="H37" s="62">
        <v>0.16140623028537093</v>
      </c>
      <c r="I37" s="62">
        <v>0.5467320287990964</v>
      </c>
      <c r="J37" s="62">
        <v>0.9395277402281448</v>
      </c>
      <c r="K37" s="62">
        <v>0.07227320955559358</v>
      </c>
      <c r="L37" s="62">
        <v>0.9852944367366989</v>
      </c>
      <c r="M37" s="62">
        <v>0.7480962970901235</v>
      </c>
      <c r="N37" s="62">
        <v>0.044748105082028866</v>
      </c>
      <c r="O37" s="62">
        <v>0.6464969929698685</v>
      </c>
      <c r="P37" s="62">
        <v>0.637737231181281</v>
      </c>
      <c r="Q37" s="62">
        <v>0.23466175745634965</v>
      </c>
      <c r="R37" s="62">
        <v>0.43733314443847116</v>
      </c>
      <c r="S37" s="62">
        <v>0.07933046474544936</v>
      </c>
      <c r="T37" s="62">
        <v>0.8536626659695383</v>
      </c>
      <c r="V37" s="62">
        <v>0.4532562285451427</v>
      </c>
    </row>
    <row r="38" ht="15.75" customHeight="1">
      <c r="A38" s="62">
        <v>0.08835682876296502</v>
      </c>
      <c r="B38" s="62">
        <v>0.7706626624005961</v>
      </c>
      <c r="C38" s="62">
        <v>0.3440179065178057</v>
      </c>
      <c r="D38" s="62">
        <v>0.789228134265662</v>
      </c>
      <c r="E38" s="62">
        <v>0.38741069281198026</v>
      </c>
      <c r="F38" s="62">
        <v>0.547112427051409</v>
      </c>
      <c r="G38" s="62">
        <v>0.067938415682266</v>
      </c>
      <c r="H38" s="62">
        <v>0.26127241707253157</v>
      </c>
      <c r="I38" s="62">
        <v>0.5561307369089044</v>
      </c>
      <c r="J38" s="62">
        <v>0.4169768542106542</v>
      </c>
      <c r="K38" s="62">
        <v>0.8974942149315641</v>
      </c>
      <c r="L38" s="62">
        <v>0.27290399146833644</v>
      </c>
      <c r="M38" s="62">
        <v>0.4523270495506946</v>
      </c>
      <c r="N38" s="62">
        <v>0.8912159245510101</v>
      </c>
      <c r="O38" s="62">
        <v>0.1522762218239775</v>
      </c>
      <c r="P38" s="62">
        <v>0.9783054074679245</v>
      </c>
      <c r="Q38" s="62">
        <v>0.9203476642199715</v>
      </c>
      <c r="R38" s="62">
        <v>0.609475243947931</v>
      </c>
      <c r="S38" s="62">
        <v>0.06440505467367852</v>
      </c>
      <c r="T38" s="62">
        <v>0.15771910668756228</v>
      </c>
      <c r="V38" s="62">
        <v>0.5879410711325725</v>
      </c>
    </row>
    <row r="39" ht="15.75" customHeight="1">
      <c r="A39" s="62">
        <v>0.6147428465752665</v>
      </c>
      <c r="B39" s="62">
        <v>0.3989223990929873</v>
      </c>
      <c r="C39" s="62">
        <v>0.5107606668317577</v>
      </c>
      <c r="D39" s="62">
        <v>0.5695305565334459</v>
      </c>
      <c r="E39" s="62">
        <v>0.7356986314682588</v>
      </c>
      <c r="F39" s="62">
        <v>0.022246989057646882</v>
      </c>
      <c r="G39" s="62">
        <v>0.8664150362828977</v>
      </c>
      <c r="H39" s="62">
        <v>0.5828516940204298</v>
      </c>
      <c r="I39" s="62">
        <v>0.5838633022785198</v>
      </c>
      <c r="J39" s="62">
        <v>0.5054720954493921</v>
      </c>
      <c r="K39" s="62">
        <v>0.6730428085008828</v>
      </c>
      <c r="L39" s="62">
        <v>0.9355195116581472</v>
      </c>
      <c r="M39" s="62">
        <v>0.3683101844460652</v>
      </c>
      <c r="N39" s="62">
        <v>0.3579178796111515</v>
      </c>
      <c r="O39" s="62">
        <v>0.7593814220499038</v>
      </c>
      <c r="P39" s="62">
        <v>0.9957980792877497</v>
      </c>
      <c r="Q39" s="62">
        <v>0.5129002202667088</v>
      </c>
      <c r="R39" s="62">
        <v>0.23951573442030805</v>
      </c>
      <c r="S39" s="62">
        <v>0.7466272557478324</v>
      </c>
      <c r="T39" s="62">
        <v>0.4597055939247341</v>
      </c>
      <c r="V39" s="62">
        <v>0.6662176548330327</v>
      </c>
    </row>
    <row r="40" ht="15.75" customHeight="1">
      <c r="A40" s="62">
        <v>0.6641405110192913</v>
      </c>
      <c r="B40" s="62">
        <v>0.4324768032256765</v>
      </c>
      <c r="C40" s="62">
        <v>0.38434154581177116</v>
      </c>
      <c r="D40" s="62">
        <v>0.6269824418139829</v>
      </c>
      <c r="E40" s="62">
        <v>0.06895852247181189</v>
      </c>
      <c r="F40" s="62">
        <v>0.557772815882922</v>
      </c>
      <c r="G40" s="62">
        <v>0.13400823789670002</v>
      </c>
      <c r="H40" s="62">
        <v>0.21368004218241565</v>
      </c>
      <c r="I40" s="62">
        <v>0.9561533472897414</v>
      </c>
      <c r="J40" s="62">
        <v>0.4573544681338304</v>
      </c>
      <c r="K40" s="62">
        <v>0.6812171322306793</v>
      </c>
      <c r="L40" s="62">
        <v>0.5122304969376577</v>
      </c>
      <c r="M40" s="62">
        <v>0.8981751217114635</v>
      </c>
      <c r="N40" s="62">
        <v>0.508728121970722</v>
      </c>
      <c r="O40" s="62">
        <v>0.7975979081553404</v>
      </c>
      <c r="P40" s="62">
        <v>0.6765729576275121</v>
      </c>
      <c r="Q40" s="62">
        <v>0.5650336041092354</v>
      </c>
      <c r="R40" s="62">
        <v>0.16249563511859821</v>
      </c>
      <c r="S40" s="62">
        <v>0.8055828482529159</v>
      </c>
      <c r="T40" s="62">
        <v>0.6127988024233646</v>
      </c>
      <c r="V40" s="62">
        <v>0.14581367183431193</v>
      </c>
    </row>
    <row r="41" ht="15.75" customHeight="1">
      <c r="A41" s="62">
        <v>0.8274509844332267</v>
      </c>
      <c r="B41" s="62">
        <v>0.43983208757825665</v>
      </c>
      <c r="C41" s="62">
        <v>0.9618716930507769</v>
      </c>
      <c r="D41" s="62">
        <v>0.6790063112838787</v>
      </c>
      <c r="E41" s="62">
        <v>0.7358451691632273</v>
      </c>
      <c r="F41" s="62">
        <v>0.5156207245206357</v>
      </c>
      <c r="G41" s="62">
        <v>0.26708754563039894</v>
      </c>
      <c r="H41" s="62">
        <v>0.45181857290856087</v>
      </c>
      <c r="I41" s="62">
        <v>0.7551293928789713</v>
      </c>
      <c r="J41" s="62">
        <v>0.8374479578525675</v>
      </c>
      <c r="K41" s="62">
        <v>0.5633033418778877</v>
      </c>
      <c r="L41" s="62">
        <v>0.09405491493397333</v>
      </c>
      <c r="M41" s="62">
        <v>0.07897567267814454</v>
      </c>
      <c r="N41" s="62">
        <v>0.5456550877579793</v>
      </c>
      <c r="O41" s="62">
        <v>0.23846139998561244</v>
      </c>
      <c r="P41" s="62">
        <v>0.6852345872933892</v>
      </c>
      <c r="Q41" s="62">
        <v>0.0639104644311348</v>
      </c>
      <c r="R41" s="62">
        <v>0.019832224509374274</v>
      </c>
      <c r="S41" s="62">
        <v>0.002297322804192037</v>
      </c>
      <c r="T41" s="62">
        <v>0.06891600241049733</v>
      </c>
      <c r="V41" s="62">
        <v>0.26600788124751573</v>
      </c>
    </row>
    <row r="42" ht="15.75" customHeight="1">
      <c r="A42" s="62">
        <v>0.6765504396731252</v>
      </c>
      <c r="B42" s="62">
        <v>0.454469021038983</v>
      </c>
      <c r="C42" s="62">
        <v>0.2286741409782609</v>
      </c>
      <c r="D42" s="62">
        <v>0.9929755160279219</v>
      </c>
      <c r="E42" s="62">
        <v>0.8370664688670884</v>
      </c>
      <c r="F42" s="62">
        <v>0.3226869797034406</v>
      </c>
      <c r="G42" s="62">
        <v>0.5429214182948865</v>
      </c>
      <c r="H42" s="62">
        <v>0.5472002956725728</v>
      </c>
      <c r="I42" s="62">
        <v>0.5098815881001957</v>
      </c>
      <c r="J42" s="62">
        <v>0.3594623019443577</v>
      </c>
      <c r="K42" s="62">
        <v>0.604229448541348</v>
      </c>
      <c r="L42" s="62">
        <v>0.4116915740478879</v>
      </c>
      <c r="M42" s="62">
        <v>0.3438352133692042</v>
      </c>
      <c r="N42" s="62">
        <v>0.0125713188324863</v>
      </c>
      <c r="O42" s="62">
        <v>0.6338721631954563</v>
      </c>
      <c r="P42" s="62">
        <v>0.8021520055714746</v>
      </c>
      <c r="Q42" s="62">
        <v>0.0916245883886202</v>
      </c>
      <c r="R42" s="62">
        <v>0.06891532414544943</v>
      </c>
      <c r="S42" s="62">
        <v>0.39852481564806097</v>
      </c>
      <c r="T42" s="62">
        <v>0.30854112425196356</v>
      </c>
      <c r="V42" s="62">
        <v>0.7788747157478366</v>
      </c>
    </row>
    <row r="43" ht="15.75" customHeight="1">
      <c r="A43" s="62">
        <v>0.18249101328231476</v>
      </c>
      <c r="B43" s="62">
        <v>0.5936675177778448</v>
      </c>
      <c r="C43" s="62">
        <v>0.9970658682127715</v>
      </c>
      <c r="D43" s="62">
        <v>0.6935709008761679</v>
      </c>
      <c r="E43" s="62">
        <v>0.16183798232184166</v>
      </c>
      <c r="F43" s="62">
        <v>0.3880662750642967</v>
      </c>
      <c r="G43" s="62">
        <v>0.4185649767882911</v>
      </c>
      <c r="H43" s="62">
        <v>0.5132195793103429</v>
      </c>
      <c r="I43" s="62">
        <v>0.990126264519954</v>
      </c>
      <c r="J43" s="62">
        <v>0.4466564466507865</v>
      </c>
      <c r="K43" s="62">
        <v>0.3061458682980074</v>
      </c>
      <c r="L43" s="62">
        <v>0.6890468130112237</v>
      </c>
      <c r="M43" s="62">
        <v>0.832841317044889</v>
      </c>
      <c r="N43" s="62">
        <v>0.2502889392278991</v>
      </c>
      <c r="O43" s="62">
        <v>0.5692580934082914</v>
      </c>
      <c r="P43" s="62">
        <v>0.30937299705616206</v>
      </c>
      <c r="Q43" s="62">
        <v>0.7193377096679776</v>
      </c>
      <c r="R43" s="62">
        <v>0.7815130746481416</v>
      </c>
      <c r="S43" s="62">
        <v>0.37053940815117414</v>
      </c>
      <c r="T43" s="62">
        <v>0.5528317521082167</v>
      </c>
      <c r="V43" s="62">
        <v>0.7365209857241957</v>
      </c>
    </row>
    <row r="44" ht="15.75" customHeight="1">
      <c r="A44" s="62">
        <v>0.3262638840736447</v>
      </c>
      <c r="B44" s="62">
        <v>0.34102346031203723</v>
      </c>
      <c r="C44" s="62">
        <v>0.9706700335181133</v>
      </c>
      <c r="D44" s="62">
        <v>0.006490928318424238</v>
      </c>
      <c r="E44" s="62">
        <v>0.9234634132810637</v>
      </c>
      <c r="F44" s="62">
        <v>0.20262642523520724</v>
      </c>
      <c r="G44" s="62">
        <v>0.8280887011724345</v>
      </c>
      <c r="H44" s="62">
        <v>0.9425568646676681</v>
      </c>
      <c r="I44" s="62">
        <v>0.48007258936831887</v>
      </c>
      <c r="J44" s="62">
        <v>0.032447285303245144</v>
      </c>
      <c r="K44" s="62">
        <v>0.7597794917656215</v>
      </c>
      <c r="L44" s="62">
        <v>0.7447383910474599</v>
      </c>
      <c r="M44" s="62">
        <v>0.5085586998742464</v>
      </c>
      <c r="N44" s="62">
        <v>0.7487406295070089</v>
      </c>
      <c r="O44" s="62">
        <v>0.5451229893760763</v>
      </c>
      <c r="P44" s="62">
        <v>0.8164001941070753</v>
      </c>
      <c r="Q44" s="62">
        <v>0.16899015048527155</v>
      </c>
      <c r="R44" s="62">
        <v>0.3515479568425135</v>
      </c>
      <c r="S44" s="62">
        <v>0.44146408925912684</v>
      </c>
      <c r="T44" s="62">
        <v>0.45162760727004114</v>
      </c>
      <c r="V44" s="62">
        <v>0.44102599424700295</v>
      </c>
    </row>
    <row r="45" ht="15.75" customHeight="1"/>
    <row r="46" ht="15.75" customHeight="1">
      <c r="A46" s="1" t="s">
        <v>86</v>
      </c>
      <c r="D46" s="4" t="s">
        <v>7</v>
      </c>
      <c r="E46" s="1" t="s">
        <v>87</v>
      </c>
      <c r="H46" s="4" t="s">
        <v>7</v>
      </c>
      <c r="I46" s="1" t="s">
        <v>88</v>
      </c>
      <c r="S46" s="4"/>
      <c r="T46" s="1" t="s">
        <v>52</v>
      </c>
      <c r="U46" s="1" t="s">
        <v>53</v>
      </c>
    </row>
    <row r="47" ht="15.75" customHeight="1">
      <c r="A47" s="70">
        <f t="array" ref="A47">SUMPRODUCT(TRANSPOSE($A35:$T35),R$13:R$32) + $V35</f>
        <v>45.99745312</v>
      </c>
      <c r="B47" s="71">
        <f t="array" ref="B47">SUMPRODUCT(TRANSPOSE($A35:$T35),S$13:S$32) + $V35</f>
        <v>46.02967059</v>
      </c>
      <c r="C47" s="72">
        <f t="array" ref="C47">SUMPRODUCT(TRANSPOSE($A35:$T35),T$13:T$32) + $V35</f>
        <v>46.09520656</v>
      </c>
      <c r="E47" s="70">
        <f t="shared" ref="E47:G47" si="21">A47+A1</f>
        <v>48.90455715</v>
      </c>
      <c r="F47" s="71">
        <f t="shared" si="21"/>
        <v>48.88123586</v>
      </c>
      <c r="G47" s="72">
        <f t="shared" si="21"/>
        <v>48.99162291</v>
      </c>
      <c r="I47" s="70">
        <f t="array" ref="I47:R49">TRANSPOSE(E47:G56)</f>
        <v>48.90455715</v>
      </c>
      <c r="J47" s="71">
        <v>56.338668476161374</v>
      </c>
      <c r="K47" s="71">
        <v>55.37023772245254</v>
      </c>
      <c r="L47" s="71">
        <v>55.51776402201781</v>
      </c>
      <c r="M47" s="71">
        <v>61.30573880110407</v>
      </c>
      <c r="N47" s="71">
        <v>58.815153259288856</v>
      </c>
      <c r="O47" s="71">
        <v>51.58432577613448</v>
      </c>
      <c r="P47" s="71">
        <v>53.352189297238674</v>
      </c>
      <c r="Q47" s="71">
        <v>60.111690416311575</v>
      </c>
      <c r="R47" s="72">
        <v>59.58862285061614</v>
      </c>
      <c r="S47" s="4" t="s">
        <v>7</v>
      </c>
      <c r="T47" s="69">
        <f t="shared" ref="T47:T49" si="23">AVERAGE(I47:R47)</f>
        <v>56.08889478</v>
      </c>
      <c r="U47" s="6">
        <f t="shared" ref="U47:U49" si="24">_xlfn.STDEV.P(I47:R47)</f>
        <v>3.786546968</v>
      </c>
    </row>
    <row r="48" ht="15.75" customHeight="1">
      <c r="A48" s="73">
        <f t="array" ref="A48">SUMPRODUCT(TRANSPOSE($A36:$T36),R$13:R$32) + $V36</f>
        <v>55.73504601</v>
      </c>
      <c r="B48" s="69">
        <f t="array" ref="B48">SUMPRODUCT(TRANSPOSE($A36:$T36),S$13:S$32) + $V36</f>
        <v>55.77754234</v>
      </c>
      <c r="C48" s="74">
        <f t="array" ref="C48">SUMPRODUCT(TRANSPOSE($A36:$T36),T$13:T$32) + $V36</f>
        <v>55.80777801</v>
      </c>
      <c r="E48" s="73">
        <f t="shared" ref="E48:G48" si="22">A48+A2</f>
        <v>56.33866848</v>
      </c>
      <c r="F48" s="69">
        <f t="shared" si="22"/>
        <v>56.41657075</v>
      </c>
      <c r="G48" s="74">
        <f t="shared" si="22"/>
        <v>56.44721578</v>
      </c>
      <c r="I48" s="73">
        <v>48.88123586461617</v>
      </c>
      <c r="J48" s="78">
        <v>56.41657075300659</v>
      </c>
      <c r="K48" s="78">
        <v>55.44098609505469</v>
      </c>
      <c r="L48" s="78">
        <v>55.6626025915578</v>
      </c>
      <c r="M48" s="78">
        <v>61.450202470641344</v>
      </c>
      <c r="N48" s="78">
        <v>58.77172467346885</v>
      </c>
      <c r="O48" s="78">
        <v>51.6373642198067</v>
      </c>
      <c r="P48" s="78">
        <v>53.45168699034159</v>
      </c>
      <c r="Q48" s="78">
        <v>60.236506179789835</v>
      </c>
      <c r="R48" s="74">
        <v>59.78078587187067</v>
      </c>
      <c r="S48" s="4" t="s">
        <v>7</v>
      </c>
      <c r="T48" s="69">
        <f t="shared" si="23"/>
        <v>56.17296657</v>
      </c>
      <c r="U48" s="6">
        <f t="shared" si="24"/>
        <v>3.822740829</v>
      </c>
    </row>
    <row r="49" ht="15.75" customHeight="1">
      <c r="A49" s="73">
        <f t="array" ref="A49">SUMPRODUCT(TRANSPOSE($A37:$T37),R$13:R$32) + $V37</f>
        <v>53.7048691</v>
      </c>
      <c r="B49" s="69">
        <f t="array" ref="B49">SUMPRODUCT(TRANSPOSE($A37:$T37),S$13:S$32) + $V37</f>
        <v>53.71526505</v>
      </c>
      <c r="C49" s="74">
        <f t="array" ref="C49">SUMPRODUCT(TRANSPOSE($A37:$T37),T$13:T$32) + $V37</f>
        <v>53.80677622</v>
      </c>
      <c r="E49" s="73">
        <f t="shared" ref="E49:G49" si="25">A49+A3</f>
        <v>55.37023772</v>
      </c>
      <c r="F49" s="69">
        <f t="shared" si="25"/>
        <v>55.4409861</v>
      </c>
      <c r="G49" s="74">
        <f t="shared" si="25"/>
        <v>55.3780059</v>
      </c>
      <c r="I49" s="75">
        <v>48.991622913237904</v>
      </c>
      <c r="J49" s="76">
        <v>56.44721577787887</v>
      </c>
      <c r="K49" s="76">
        <v>55.37800589595295</v>
      </c>
      <c r="L49" s="76">
        <v>55.13072036383093</v>
      </c>
      <c r="M49" s="76">
        <v>61.13047436610006</v>
      </c>
      <c r="N49" s="76">
        <v>58.591226796607515</v>
      </c>
      <c r="O49" s="76">
        <v>51.65515088019766</v>
      </c>
      <c r="P49" s="76">
        <v>53.26635121727935</v>
      </c>
      <c r="Q49" s="76">
        <v>59.77134692780604</v>
      </c>
      <c r="R49" s="77">
        <v>59.67011313457119</v>
      </c>
      <c r="S49" s="4" t="s">
        <v>7</v>
      </c>
      <c r="T49" s="69">
        <f t="shared" si="23"/>
        <v>56.00322283</v>
      </c>
      <c r="U49" s="6">
        <f t="shared" si="24"/>
        <v>3.708629563</v>
      </c>
    </row>
    <row r="50" ht="15.75" customHeight="1">
      <c r="A50" s="73">
        <f t="array" ref="A50">SUMPRODUCT(TRANSPOSE($A38:$T38),R$13:R$32) + $V38</f>
        <v>54.12145994</v>
      </c>
      <c r="B50" s="69">
        <f t="array" ref="B50">SUMPRODUCT(TRANSPOSE($A38:$T38),S$13:S$32) + $V38</f>
        <v>54.25117192</v>
      </c>
      <c r="C50" s="74">
        <f t="array" ref="C50">SUMPRODUCT(TRANSPOSE($A38:$T38),T$13:T$32) + $V38</f>
        <v>53.73319401</v>
      </c>
      <c r="E50" s="73">
        <f t="shared" ref="E50:G50" si="26">A50+A4</f>
        <v>55.51776402</v>
      </c>
      <c r="F50" s="69">
        <f t="shared" si="26"/>
        <v>55.66260259</v>
      </c>
      <c r="G50" s="74">
        <f t="shared" si="26"/>
        <v>55.13072036</v>
      </c>
    </row>
    <row r="51" ht="15.75" customHeight="1">
      <c r="A51" s="73">
        <f t="array" ref="A51">SUMPRODUCT(TRANSPOSE($A39:$T39),R$13:R$32) + $V39</f>
        <v>61.43932834</v>
      </c>
      <c r="B51" s="69">
        <f t="array" ref="B51">SUMPRODUCT(TRANSPOSE($A39:$T39),S$13:S$32) + $V39</f>
        <v>61.57707785</v>
      </c>
      <c r="C51" s="74">
        <f t="array" ref="C51">SUMPRODUCT(TRANSPOSE($A39:$T39),T$13:T$32) + $V39</f>
        <v>61.34888529</v>
      </c>
      <c r="E51" s="73">
        <f t="shared" ref="E51:G51" si="27">A51+A5</f>
        <v>61.3057388</v>
      </c>
      <c r="F51" s="69">
        <f t="shared" si="27"/>
        <v>61.45020247</v>
      </c>
      <c r="G51" s="74">
        <f t="shared" si="27"/>
        <v>61.13047437</v>
      </c>
      <c r="I51" s="1" t="s">
        <v>89</v>
      </c>
      <c r="T51" s="1" t="s">
        <v>54</v>
      </c>
      <c r="V51" s="1" t="s">
        <v>55</v>
      </c>
    </row>
    <row r="52" ht="15.75" customHeight="1">
      <c r="A52" s="73">
        <f t="array" ref="A52">SUMPRODUCT(TRANSPOSE($A40:$T40),R$13:R$32) + $V40</f>
        <v>58.10202466</v>
      </c>
      <c r="B52" s="69">
        <f t="array" ref="B52">SUMPRODUCT(TRANSPOSE($A40:$T40),S$13:S$32) + $V40</f>
        <v>58.14957171</v>
      </c>
      <c r="C52" s="74">
        <f t="array" ref="C52">SUMPRODUCT(TRANSPOSE($A40:$T40),T$13:T$32) + $V40</f>
        <v>57.88075803</v>
      </c>
      <c r="E52" s="73">
        <f t="shared" ref="E52:G52" si="28">A52+A6</f>
        <v>58.81515326</v>
      </c>
      <c r="F52" s="69">
        <f t="shared" si="28"/>
        <v>58.77172467</v>
      </c>
      <c r="G52" s="74">
        <f t="shared" si="28"/>
        <v>58.5912268</v>
      </c>
      <c r="I52" s="79">
        <f t="shared" ref="I52:R52" si="29">(I47-$T47)/$U47*$T52+$V52</f>
        <v>-1.897332238</v>
      </c>
      <c r="J52" s="80">
        <f t="shared" si="29"/>
        <v>0.06596344945</v>
      </c>
      <c r="K52" s="80">
        <f t="shared" si="29"/>
        <v>-0.1897921933</v>
      </c>
      <c r="L52" s="80">
        <f t="shared" si="29"/>
        <v>-0.1508315517</v>
      </c>
      <c r="M52" s="80">
        <f t="shared" si="29"/>
        <v>1.377731233</v>
      </c>
      <c r="N52" s="80">
        <f t="shared" si="29"/>
        <v>0.7199853866</v>
      </c>
      <c r="O52" s="80">
        <f t="shared" si="29"/>
        <v>-1.189624489</v>
      </c>
      <c r="P52" s="80">
        <f t="shared" si="29"/>
        <v>-0.7227443638</v>
      </c>
      <c r="Q52" s="80">
        <f t="shared" si="29"/>
        <v>1.062391586</v>
      </c>
      <c r="R52" s="81">
        <f t="shared" si="29"/>
        <v>0.9242531794</v>
      </c>
      <c r="T52" s="62">
        <v>1.0</v>
      </c>
      <c r="V52" s="62">
        <v>0.0</v>
      </c>
    </row>
    <row r="53" ht="15.75" customHeight="1">
      <c r="A53" s="73">
        <f t="array" ref="A53">SUMPRODUCT(TRANSPOSE($A41:$T41),R$13:R$32) + $V41</f>
        <v>52.15317065</v>
      </c>
      <c r="B53" s="69">
        <f t="array" ref="B53">SUMPRODUCT(TRANSPOSE($A41:$T41),S$13:S$32) + $V41</f>
        <v>52.24327849</v>
      </c>
      <c r="C53" s="74">
        <f t="array" ref="C53">SUMPRODUCT(TRANSPOSE($A41:$T41),T$13:T$32) + $V41</f>
        <v>52.09454826</v>
      </c>
      <c r="E53" s="73">
        <f t="shared" ref="E53:G53" si="30">A53+A7</f>
        <v>51.58432578</v>
      </c>
      <c r="F53" s="69">
        <f t="shared" si="30"/>
        <v>51.63736422</v>
      </c>
      <c r="G53" s="74">
        <f t="shared" si="30"/>
        <v>51.65515088</v>
      </c>
      <c r="I53" s="82">
        <f t="shared" ref="I53:R53" si="31">(I48-$T48)/$U48*$T53+$V53</f>
        <v>-1.907461435</v>
      </c>
      <c r="J53" s="83">
        <f t="shared" si="31"/>
        <v>0.06372500594</v>
      </c>
      <c r="K53" s="83">
        <f t="shared" si="31"/>
        <v>-0.1914805394</v>
      </c>
      <c r="L53" s="83">
        <f t="shared" si="31"/>
        <v>-0.1335073452</v>
      </c>
      <c r="M53" s="83">
        <f t="shared" si="31"/>
        <v>1.380484876</v>
      </c>
      <c r="N53" s="83">
        <f t="shared" si="31"/>
        <v>0.6798154045</v>
      </c>
      <c r="O53" s="83">
        <f t="shared" si="31"/>
        <v>-1.186479166</v>
      </c>
      <c r="P53" s="83">
        <f t="shared" si="31"/>
        <v>-0.7118660937</v>
      </c>
      <c r="Q53" s="83">
        <f t="shared" si="31"/>
        <v>1.062991134</v>
      </c>
      <c r="R53" s="84">
        <f t="shared" si="31"/>
        <v>0.9437781588</v>
      </c>
      <c r="T53" s="62">
        <v>1.0</v>
      </c>
      <c r="V53" s="62">
        <v>0.0</v>
      </c>
    </row>
    <row r="54" ht="15.75" customHeight="1">
      <c r="A54" s="73">
        <f t="array" ref="A54">SUMPRODUCT(TRANSPOSE($A42:$T42),R$13:R$32) + $V42</f>
        <v>51.52575261</v>
      </c>
      <c r="B54" s="69">
        <f t="array" ref="B54">SUMPRODUCT(TRANSPOSE($A42:$T42),S$13:S$32) + $V42</f>
        <v>51.63214137</v>
      </c>
      <c r="C54" s="74">
        <f t="array" ref="C54">SUMPRODUCT(TRANSPOSE($A42:$T42),T$13:T$32) + $V42</f>
        <v>51.50129373</v>
      </c>
      <c r="E54" s="73">
        <f t="shared" ref="E54:G54" si="32">A54+A8</f>
        <v>53.3521893</v>
      </c>
      <c r="F54" s="69">
        <f t="shared" si="32"/>
        <v>53.45168699</v>
      </c>
      <c r="G54" s="74">
        <f t="shared" si="32"/>
        <v>53.26635122</v>
      </c>
      <c r="I54" s="85">
        <f t="shared" ref="I54:R54" si="33">(I49-$T49)/$U49*$T54+$V54</f>
        <v>-1.890617489</v>
      </c>
      <c r="J54" s="86">
        <f t="shared" si="33"/>
        <v>0.1197188727</v>
      </c>
      <c r="K54" s="86">
        <f t="shared" si="33"/>
        <v>-0.1685843573</v>
      </c>
      <c r="L54" s="86">
        <f t="shared" si="33"/>
        <v>-0.2352627699</v>
      </c>
      <c r="M54" s="86">
        <f t="shared" si="33"/>
        <v>1.38251919</v>
      </c>
      <c r="N54" s="86">
        <f t="shared" si="33"/>
        <v>0.6978329664</v>
      </c>
      <c r="O54" s="86">
        <f t="shared" si="33"/>
        <v>-1.172420128</v>
      </c>
      <c r="P54" s="86">
        <f t="shared" si="33"/>
        <v>-0.7379738427</v>
      </c>
      <c r="Q54" s="86">
        <f t="shared" si="33"/>
        <v>1.016042189</v>
      </c>
      <c r="R54" s="87">
        <f t="shared" si="33"/>
        <v>0.9887453693</v>
      </c>
      <c r="T54" s="62">
        <v>1.0</v>
      </c>
      <c r="V54" s="62">
        <v>0.0</v>
      </c>
    </row>
    <row r="55" ht="15.75" customHeight="1">
      <c r="A55" s="73">
        <f t="array" ref="A55">SUMPRODUCT(TRANSPOSE($A43:$T43),R$13:R$32) + $V43</f>
        <v>60.02730603</v>
      </c>
      <c r="B55" s="69">
        <f t="array" ref="B55">SUMPRODUCT(TRANSPOSE($A43:$T43),S$13:S$32) + $V43</f>
        <v>60.12091962</v>
      </c>
      <c r="C55" s="74">
        <f t="array" ref="C55">SUMPRODUCT(TRANSPOSE($A43:$T43),T$13:T$32) + $V43</f>
        <v>59.8019333</v>
      </c>
      <c r="E55" s="73">
        <f t="shared" ref="E55:G55" si="34">A55+A9</f>
        <v>60.11169042</v>
      </c>
      <c r="F55" s="69">
        <f t="shared" si="34"/>
        <v>60.23650618</v>
      </c>
      <c r="G55" s="74">
        <f t="shared" si="34"/>
        <v>59.77134693</v>
      </c>
    </row>
    <row r="56" ht="15.75" customHeight="1">
      <c r="A56" s="75">
        <f t="array" ref="A56">SUMPRODUCT(TRANSPOSE($A44:$T44),R$13:R$32) + $V44</f>
        <v>58.08253732</v>
      </c>
      <c r="B56" s="76">
        <f t="array" ref="B56">SUMPRODUCT(TRANSPOSE($A44:$T44),S$13:S$32) + $V44</f>
        <v>58.23302677</v>
      </c>
      <c r="C56" s="77">
        <f t="array" ref="C56">SUMPRODUCT(TRANSPOSE($A44:$T44),T$13:T$32) + $V44</f>
        <v>57.96185487</v>
      </c>
      <c r="E56" s="75">
        <f t="shared" ref="E56:G56" si="35">A56+A10</f>
        <v>59.58862285</v>
      </c>
      <c r="F56" s="76">
        <f t="shared" si="35"/>
        <v>59.78078587</v>
      </c>
      <c r="G56" s="77">
        <f t="shared" si="35"/>
        <v>59.67011313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L1" s="1" t="s">
        <v>117</v>
      </c>
    </row>
    <row r="2">
      <c r="L2" s="62">
        <v>0.41266236988889893</v>
      </c>
      <c r="M2" s="62">
        <v>0.34689558403534315</v>
      </c>
      <c r="N2" s="62">
        <v>0.3103414803502884</v>
      </c>
      <c r="O2" s="62">
        <v>0.26007277657341343</v>
      </c>
      <c r="P2" s="62">
        <v>0.37420529150947024</v>
      </c>
      <c r="Q2" s="62">
        <v>0.5965748077436563</v>
      </c>
      <c r="R2" s="62">
        <v>0.3401728447256507</v>
      </c>
      <c r="S2" s="62">
        <v>0.8534724725556984</v>
      </c>
      <c r="T2" s="62">
        <v>0.9018387781224675</v>
      </c>
      <c r="U2" s="62">
        <v>0.7496395797981055</v>
      </c>
      <c r="V2" s="62">
        <v>0.11300520888822674</v>
      </c>
      <c r="W2" s="62">
        <v>0.029908630599861707</v>
      </c>
      <c r="X2" s="62">
        <v>0.5596556593548698</v>
      </c>
      <c r="Y2" s="62">
        <v>0.7237793776596344</v>
      </c>
      <c r="Z2" s="62">
        <v>0.0255273331003103</v>
      </c>
      <c r="AA2" s="62">
        <v>0.6905534807520626</v>
      </c>
      <c r="AB2" s="62">
        <v>0.9461798757213178</v>
      </c>
      <c r="AC2" s="62">
        <v>0.0021783148265406282</v>
      </c>
      <c r="AD2" s="62">
        <v>0.5833891034008301</v>
      </c>
      <c r="AE2" s="62">
        <v>0.41368605206759157</v>
      </c>
      <c r="AF2" s="62">
        <v>0.1559243091366036</v>
      </c>
      <c r="AG2" s="62">
        <v>0.05398514280406719</v>
      </c>
      <c r="AH2" s="62">
        <v>0.011874380577576948</v>
      </c>
      <c r="AI2" s="62">
        <v>0.21880200073886935</v>
      </c>
      <c r="AJ2" s="62">
        <v>0.6518409508777243</v>
      </c>
      <c r="AK2" s="62">
        <v>0.010206232936334825</v>
      </c>
      <c r="AL2" s="62">
        <v>0.8353278744882988</v>
      </c>
      <c r="AM2" s="62">
        <v>0.827130121988628</v>
      </c>
    </row>
    <row r="3">
      <c r="L3" s="62">
        <v>0.07743625116734609</v>
      </c>
      <c r="M3" s="62">
        <v>0.4324537115707181</v>
      </c>
      <c r="N3" s="62">
        <v>0.2155812384857485</v>
      </c>
      <c r="O3" s="62">
        <v>0.18430773888461882</v>
      </c>
      <c r="P3" s="62">
        <v>0.1658222804877465</v>
      </c>
      <c r="Q3" s="62">
        <v>0.6459597618971091</v>
      </c>
      <c r="R3" s="62">
        <v>0.8040618777989699</v>
      </c>
      <c r="S3" s="62">
        <v>0.2981983500091867</v>
      </c>
      <c r="T3" s="62">
        <v>0.7102975795908009</v>
      </c>
      <c r="U3" s="62">
        <v>0.028744032784856266</v>
      </c>
      <c r="V3" s="62">
        <v>0.2571537610617447</v>
      </c>
      <c r="W3" s="62">
        <v>0.6377676931728411</v>
      </c>
      <c r="X3" s="62">
        <v>0.573122014260218</v>
      </c>
      <c r="Y3" s="62">
        <v>0.6762174935620324</v>
      </c>
      <c r="Z3" s="62">
        <v>0.08400170561482567</v>
      </c>
      <c r="AA3" s="62">
        <v>0.9432699908378135</v>
      </c>
      <c r="AB3" s="62">
        <v>0.9076280845660076</v>
      </c>
      <c r="AC3" s="62">
        <v>0.01767954816752204</v>
      </c>
      <c r="AD3" s="62">
        <v>0.5548394421996001</v>
      </c>
      <c r="AE3" s="62">
        <v>0.04182007007276778</v>
      </c>
      <c r="AF3" s="62">
        <v>0.1612746446876947</v>
      </c>
      <c r="AG3" s="62">
        <v>0.6140205788729527</v>
      </c>
      <c r="AH3" s="62">
        <v>0.8819713980620649</v>
      </c>
      <c r="AI3" s="62">
        <v>0.38460486291070195</v>
      </c>
      <c r="AJ3" s="62">
        <v>0.30041831221300885</v>
      </c>
      <c r="AK3" s="62">
        <v>0.35286204133122134</v>
      </c>
      <c r="AL3" s="62">
        <v>0.702272549518633</v>
      </c>
      <c r="AM3" s="62">
        <v>0.9723640840150491</v>
      </c>
    </row>
    <row r="4">
      <c r="L4" s="62">
        <v>0.6678696133266881</v>
      </c>
      <c r="M4" s="62">
        <v>0.13802959689233352</v>
      </c>
      <c r="N4" s="62">
        <v>0.28256584265107576</v>
      </c>
      <c r="O4" s="62">
        <v>0.5137384959734619</v>
      </c>
      <c r="P4" s="62">
        <v>0.6650165965406878</v>
      </c>
      <c r="Q4" s="62">
        <v>0.456982664580577</v>
      </c>
      <c r="R4" s="62">
        <v>0.5781887680146622</v>
      </c>
      <c r="S4" s="62">
        <v>0.6905739791405185</v>
      </c>
      <c r="T4" s="62">
        <v>0.7387601571841884</v>
      </c>
      <c r="U4" s="62">
        <v>0.916987842391833</v>
      </c>
      <c r="V4" s="62">
        <v>0.3084997302891972</v>
      </c>
      <c r="W4" s="62">
        <v>0.12784452587526451</v>
      </c>
      <c r="X4" s="62">
        <v>0.0866402394779251</v>
      </c>
      <c r="Y4" s="62">
        <v>0.4339962343017949</v>
      </c>
      <c r="Z4" s="62">
        <v>0.44844628278314036</v>
      </c>
      <c r="AA4" s="62">
        <v>0.6829651493075624</v>
      </c>
      <c r="AB4" s="62">
        <v>0.05028126863446514</v>
      </c>
      <c r="AC4" s="62">
        <v>0.6992170639790289</v>
      </c>
      <c r="AD4" s="62">
        <v>0.7082439361824464</v>
      </c>
      <c r="AE4" s="62">
        <v>0.7464107233832751</v>
      </c>
      <c r="AF4" s="62">
        <v>0.9048427384883353</v>
      </c>
      <c r="AG4" s="62">
        <v>0.7381998591337338</v>
      </c>
      <c r="AH4" s="62">
        <v>0.17840099213068972</v>
      </c>
      <c r="AI4" s="62">
        <v>0.11513176459722785</v>
      </c>
      <c r="AJ4" s="62">
        <v>0.8267445095022634</v>
      </c>
      <c r="AK4" s="62">
        <v>0.12696201988277567</v>
      </c>
      <c r="AL4" s="62">
        <v>0.5186881338372635</v>
      </c>
      <c r="AM4" s="62">
        <v>0.15941948378885473</v>
      </c>
    </row>
    <row r="5">
      <c r="L5" s="62">
        <v>0.47147042514325754</v>
      </c>
      <c r="M5" s="62">
        <v>0.38334289047991765</v>
      </c>
      <c r="N5" s="62">
        <v>0.4923522744909483</v>
      </c>
      <c r="O5" s="62">
        <v>0.8825270193256618</v>
      </c>
      <c r="P5" s="62">
        <v>0.1967592078648741</v>
      </c>
      <c r="Q5" s="62">
        <v>0.966355093681941</v>
      </c>
      <c r="R5" s="62">
        <v>0.9379120487416146</v>
      </c>
      <c r="S5" s="62">
        <v>0.7290008229442653</v>
      </c>
      <c r="T5" s="62">
        <v>0.926152060338689</v>
      </c>
      <c r="U5" s="62">
        <v>0.1346791937381724</v>
      </c>
      <c r="V5" s="62">
        <v>0.25242954335387013</v>
      </c>
      <c r="W5" s="62">
        <v>0.8452629383098058</v>
      </c>
      <c r="X5" s="62">
        <v>0.2840693280637705</v>
      </c>
      <c r="Y5" s="62">
        <v>0.5730714446122109</v>
      </c>
      <c r="Z5" s="62">
        <v>0.17715266931433948</v>
      </c>
      <c r="AA5" s="62">
        <v>0.7749996034238011</v>
      </c>
      <c r="AB5" s="62">
        <v>0.40117115011040716</v>
      </c>
      <c r="AC5" s="62">
        <v>0.32161780380895455</v>
      </c>
      <c r="AD5" s="62">
        <v>0.8821826394718377</v>
      </c>
      <c r="AE5" s="62">
        <v>0.82778427065833</v>
      </c>
      <c r="AF5" s="62">
        <v>0.88087337208908</v>
      </c>
      <c r="AG5" s="62">
        <v>0.2770650862018864</v>
      </c>
      <c r="AH5" s="62">
        <v>0.666090153696234</v>
      </c>
      <c r="AI5" s="62">
        <v>0.10068404491363836</v>
      </c>
      <c r="AJ5" s="62">
        <v>0.9683162020841756</v>
      </c>
      <c r="AK5" s="62">
        <v>0.37343101046959304</v>
      </c>
      <c r="AL5" s="62">
        <v>0.950173513694794</v>
      </c>
      <c r="AM5" s="62">
        <v>0.7437136059301312</v>
      </c>
    </row>
    <row r="6">
      <c r="L6" s="62">
        <v>0.5781776609537861</v>
      </c>
      <c r="M6" s="62">
        <v>0.5631022920970608</v>
      </c>
      <c r="N6" s="62">
        <v>0.5296349556065831</v>
      </c>
      <c r="O6" s="62">
        <v>0.9914377821301927</v>
      </c>
      <c r="P6" s="62">
        <v>0.43190415359227585</v>
      </c>
      <c r="Q6" s="62">
        <v>0.19757557509169565</v>
      </c>
      <c r="R6" s="62">
        <v>0.27262114132609616</v>
      </c>
      <c r="S6" s="62">
        <v>0.2515535464272658</v>
      </c>
      <c r="T6" s="62">
        <v>0.8878510332369955</v>
      </c>
      <c r="U6" s="62">
        <v>0.9050406366051307</v>
      </c>
      <c r="V6" s="62">
        <v>0.5998093723246722</v>
      </c>
      <c r="W6" s="62">
        <v>0.644001512484744</v>
      </c>
      <c r="X6" s="62">
        <v>0.6212094420373326</v>
      </c>
      <c r="Y6" s="62">
        <v>0.18248786189209865</v>
      </c>
      <c r="Z6" s="62">
        <v>0.5945242634934467</v>
      </c>
      <c r="AA6" s="62">
        <v>0.20429396332247696</v>
      </c>
      <c r="AB6" s="62">
        <v>0.33779973638062466</v>
      </c>
      <c r="AC6" s="62">
        <v>0.7811041437978055</v>
      </c>
      <c r="AD6" s="62">
        <v>0.08009283106279175</v>
      </c>
      <c r="AE6" s="62">
        <v>0.06221845784156366</v>
      </c>
      <c r="AF6" s="62">
        <v>0.4074350257752717</v>
      </c>
      <c r="AG6" s="62">
        <v>0.37819011930123336</v>
      </c>
      <c r="AH6" s="62">
        <v>0.67731818984972</v>
      </c>
      <c r="AI6" s="62">
        <v>0.8938955848220456</v>
      </c>
      <c r="AJ6" s="62">
        <v>0.929858374909506</v>
      </c>
      <c r="AK6" s="62">
        <v>0.9352807052310448</v>
      </c>
      <c r="AL6" s="62">
        <v>0.37586683871146054</v>
      </c>
      <c r="AM6" s="62">
        <v>0.7600601606178288</v>
      </c>
    </row>
    <row r="7">
      <c r="L7" s="62">
        <v>0.25566801213552504</v>
      </c>
      <c r="M7" s="62">
        <v>0.7586262184859893</v>
      </c>
      <c r="N7" s="62">
        <v>0.24828809396595508</v>
      </c>
      <c r="O7" s="62">
        <v>0.985271588029095</v>
      </c>
      <c r="P7" s="62">
        <v>0.21880981136550126</v>
      </c>
      <c r="Q7" s="62">
        <v>0.48893517603759573</v>
      </c>
      <c r="R7" s="62">
        <v>0.39809527560588553</v>
      </c>
      <c r="S7" s="62">
        <v>0.8138010120522248</v>
      </c>
      <c r="T7" s="62">
        <v>0.6103376099992437</v>
      </c>
      <c r="U7" s="62">
        <v>0.9874764471322106</v>
      </c>
      <c r="V7" s="62">
        <v>0.9660548313823505</v>
      </c>
      <c r="W7" s="62">
        <v>0.7392837345260761</v>
      </c>
      <c r="X7" s="62">
        <v>0.6374372961542369</v>
      </c>
      <c r="Y7" s="62">
        <v>0.5353456177644833</v>
      </c>
      <c r="Z7" s="62">
        <v>0.56149351191414</v>
      </c>
      <c r="AA7" s="62">
        <v>0.13430073988082625</v>
      </c>
      <c r="AB7" s="62">
        <v>0.6668035573224527</v>
      </c>
      <c r="AC7" s="62">
        <v>0.8657549476122588</v>
      </c>
      <c r="AD7" s="62">
        <v>0.209856096003461</v>
      </c>
      <c r="AE7" s="62">
        <v>0.07132632412751172</v>
      </c>
      <c r="AF7" s="62">
        <v>0.6076237954975263</v>
      </c>
      <c r="AG7" s="62">
        <v>0.984522517805583</v>
      </c>
      <c r="AH7" s="62">
        <v>0.2990444751877035</v>
      </c>
      <c r="AI7" s="62">
        <v>0.1762269289259335</v>
      </c>
      <c r="AJ7" s="62">
        <v>0.14276733862379198</v>
      </c>
      <c r="AK7" s="62">
        <v>0.874646164564427</v>
      </c>
      <c r="AL7" s="62">
        <v>0.7506380120518563</v>
      </c>
      <c r="AM7" s="62">
        <v>0.9976800958658054</v>
      </c>
    </row>
    <row r="8">
      <c r="L8" s="62">
        <v>0.6740859553277638</v>
      </c>
      <c r="M8" s="62">
        <v>0.8426014266833186</v>
      </c>
      <c r="N8" s="62">
        <v>0.9614573362326149</v>
      </c>
      <c r="O8" s="62">
        <v>0.05056855633007751</v>
      </c>
      <c r="P8" s="62">
        <v>0.245171593699955</v>
      </c>
      <c r="Q8" s="62">
        <v>0.3246665036212657</v>
      </c>
      <c r="R8" s="62">
        <v>0.4732587078808461</v>
      </c>
      <c r="S8" s="62">
        <v>0.6469748414580083</v>
      </c>
      <c r="T8" s="62">
        <v>0.6514619081652944</v>
      </c>
      <c r="U8" s="62">
        <v>0.9366203634947479</v>
      </c>
      <c r="V8" s="62">
        <v>0.3726082166712015</v>
      </c>
      <c r="W8" s="62">
        <v>0.887464516961566</v>
      </c>
      <c r="X8" s="62">
        <v>0.29055666420165727</v>
      </c>
      <c r="Y8" s="62">
        <v>0.23258429248253165</v>
      </c>
      <c r="Z8" s="62">
        <v>0.5773712525607735</v>
      </c>
      <c r="AA8" s="62">
        <v>0.894652411360592</v>
      </c>
      <c r="AB8" s="62">
        <v>0.2418810408490102</v>
      </c>
      <c r="AC8" s="62">
        <v>0.8233259747064561</v>
      </c>
      <c r="AD8" s="62">
        <v>0.18324383712242898</v>
      </c>
      <c r="AE8" s="62">
        <v>0.6856590305279473</v>
      </c>
      <c r="AF8" s="62">
        <v>0.9854433402592768</v>
      </c>
      <c r="AG8" s="62">
        <v>0.5245335900441097</v>
      </c>
      <c r="AH8" s="62">
        <v>0.0086291783954624</v>
      </c>
      <c r="AI8" s="62">
        <v>0.5767224658314265</v>
      </c>
      <c r="AJ8" s="62">
        <v>0.38202582104007465</v>
      </c>
      <c r="AK8" s="62">
        <v>0.5216819923408866</v>
      </c>
      <c r="AL8" s="62">
        <v>0.5537260979844745</v>
      </c>
      <c r="AM8" s="62">
        <v>0.674565131876262</v>
      </c>
    </row>
    <row r="9">
      <c r="L9" s="62">
        <v>0.07042764508505495</v>
      </c>
      <c r="M9" s="62">
        <v>0.575228926885047</v>
      </c>
      <c r="N9" s="62">
        <v>0.7199993593665044</v>
      </c>
      <c r="O9" s="62">
        <v>0.41013711892753113</v>
      </c>
      <c r="P9" s="62">
        <v>0.8399587146086411</v>
      </c>
      <c r="Q9" s="62">
        <v>0.5895226463778855</v>
      </c>
      <c r="R9" s="62">
        <v>0.85454109321934</v>
      </c>
      <c r="S9" s="62">
        <v>0.8294654092650233</v>
      </c>
      <c r="T9" s="62">
        <v>0.5288637167305168</v>
      </c>
      <c r="U9" s="62">
        <v>0.6377992039496772</v>
      </c>
      <c r="V9" s="62">
        <v>0.27035797621811497</v>
      </c>
      <c r="W9" s="62">
        <v>0.9691046549801987</v>
      </c>
      <c r="X9" s="62">
        <v>0.769795609771359</v>
      </c>
      <c r="Y9" s="62">
        <v>0.9477690579223852</v>
      </c>
      <c r="Z9" s="62">
        <v>0.45019327976163304</v>
      </c>
      <c r="AA9" s="62">
        <v>0.13532643293286317</v>
      </c>
      <c r="AB9" s="62">
        <v>0.5644147094932739</v>
      </c>
      <c r="AC9" s="62">
        <v>0.7782436506745574</v>
      </c>
      <c r="AD9" s="62">
        <v>0.6245964735775249</v>
      </c>
      <c r="AE9" s="62">
        <v>0.38417448700155554</v>
      </c>
      <c r="AF9" s="62">
        <v>0.9952362744985059</v>
      </c>
      <c r="AG9" s="62">
        <v>0.08127198053962048</v>
      </c>
      <c r="AH9" s="62">
        <v>0.5539977828058069</v>
      </c>
      <c r="AI9" s="62">
        <v>0.42662380548350076</v>
      </c>
      <c r="AJ9" s="62">
        <v>0.12819620746247806</v>
      </c>
      <c r="AK9" s="62">
        <v>0.0347454562166698</v>
      </c>
      <c r="AL9" s="62">
        <v>0.3451216352239772</v>
      </c>
      <c r="AM9" s="62">
        <v>0.6765235262948524</v>
      </c>
    </row>
    <row r="10">
      <c r="L10" s="62">
        <v>0.6743922436098617</v>
      </c>
      <c r="M10" s="62">
        <v>0.6800999316779195</v>
      </c>
      <c r="N10" s="62">
        <v>0.8440335821098333</v>
      </c>
      <c r="O10" s="62">
        <v>0.552339448646092</v>
      </c>
      <c r="P10" s="62">
        <v>0.4518126194689813</v>
      </c>
      <c r="Q10" s="62">
        <v>0.8956389666751909</v>
      </c>
      <c r="R10" s="62">
        <v>0.0389920322096351</v>
      </c>
      <c r="S10" s="62">
        <v>0.3515301178838173</v>
      </c>
      <c r="T10" s="62">
        <v>0.05060156995629894</v>
      </c>
      <c r="U10" s="62">
        <v>0.025443336926124882</v>
      </c>
      <c r="V10" s="62">
        <v>0.8432164918474141</v>
      </c>
      <c r="W10" s="62">
        <v>0.28941934026065663</v>
      </c>
      <c r="X10" s="62">
        <v>0.19922476432599745</v>
      </c>
      <c r="Y10" s="62">
        <v>0.25024740524521927</v>
      </c>
      <c r="Z10" s="62">
        <v>0.22779444057720388</v>
      </c>
      <c r="AA10" s="62">
        <v>0.6318719437003744</v>
      </c>
      <c r="AB10" s="62">
        <v>0.5979782026822225</v>
      </c>
      <c r="AC10" s="62">
        <v>0.14571328739558798</v>
      </c>
      <c r="AD10" s="62">
        <v>0.6886778868647885</v>
      </c>
      <c r="AE10" s="62">
        <v>0.030099879040103472</v>
      </c>
      <c r="AF10" s="62">
        <v>0.11697935981758989</v>
      </c>
      <c r="AG10" s="62">
        <v>0.45423854036152034</v>
      </c>
      <c r="AH10" s="62">
        <v>0.5822438029161545</v>
      </c>
      <c r="AI10" s="62">
        <v>0.5896943764994773</v>
      </c>
      <c r="AJ10" s="62">
        <v>0.6564349065857529</v>
      </c>
      <c r="AK10" s="62">
        <v>0.15962982808896475</v>
      </c>
      <c r="AL10" s="62">
        <v>0.8787485409861224</v>
      </c>
      <c r="AM10" s="62">
        <v>0.5183541207635347</v>
      </c>
    </row>
    <row r="11">
      <c r="L11" s="62">
        <v>0.24566857677910603</v>
      </c>
      <c r="M11" s="62">
        <v>0.6411237558460767</v>
      </c>
      <c r="N11" s="62">
        <v>0.7542872627632542</v>
      </c>
      <c r="O11" s="62">
        <v>0.37462963963585216</v>
      </c>
      <c r="P11" s="62">
        <v>0.9461270862890747</v>
      </c>
      <c r="Q11" s="62">
        <v>0.5990680955075323</v>
      </c>
      <c r="R11" s="62">
        <v>0.8029012004131069</v>
      </c>
      <c r="S11" s="62">
        <v>0.36947494419777405</v>
      </c>
      <c r="T11" s="62">
        <v>0.8405211020820209</v>
      </c>
      <c r="U11" s="62">
        <v>0.24901486240964243</v>
      </c>
      <c r="V11" s="62">
        <v>0.0749320928618955</v>
      </c>
      <c r="W11" s="62">
        <v>0.9295888818041655</v>
      </c>
      <c r="X11" s="62">
        <v>0.9365687983182724</v>
      </c>
      <c r="Y11" s="62">
        <v>0.347475076388873</v>
      </c>
      <c r="Z11" s="62">
        <v>0.7313717822580863</v>
      </c>
      <c r="AA11" s="62">
        <v>0.897453816871004</v>
      </c>
      <c r="AB11" s="62">
        <v>0.46285165015612995</v>
      </c>
      <c r="AC11" s="62">
        <v>0.9334277369710466</v>
      </c>
      <c r="AD11" s="62">
        <v>0.9179593036885803</v>
      </c>
      <c r="AE11" s="62">
        <v>0.2108055157569988</v>
      </c>
      <c r="AF11" s="62">
        <v>0.7552427963998736</v>
      </c>
      <c r="AG11" s="62">
        <v>0.5025062155999476</v>
      </c>
      <c r="AH11" s="62">
        <v>0.818086051390913</v>
      </c>
      <c r="AI11" s="62">
        <v>0.6767469934063857</v>
      </c>
      <c r="AJ11" s="62">
        <v>0.5309928416805734</v>
      </c>
      <c r="AK11" s="62">
        <v>0.9789605596414803</v>
      </c>
      <c r="AL11" s="62">
        <v>0.6675997173267754</v>
      </c>
      <c r="AM11" s="62">
        <v>0.04148630058198033</v>
      </c>
    </row>
    <row r="13">
      <c r="A13" s="1" t="s">
        <v>118</v>
      </c>
      <c r="L13" s="1" t="s">
        <v>43</v>
      </c>
    </row>
    <row r="14">
      <c r="A14" s="83">
        <f>'Decoder FFN'!I52</f>
        <v>-1.897332238</v>
      </c>
      <c r="B14" s="83">
        <f>'Decoder FFN'!J52</f>
        <v>0.06596344945</v>
      </c>
      <c r="C14" s="83">
        <f>'Decoder FFN'!K52</f>
        <v>-0.1897921933</v>
      </c>
      <c r="D14" s="83">
        <f>'Decoder FFN'!L52</f>
        <v>-0.1508315517</v>
      </c>
      <c r="E14" s="83">
        <f>'Decoder FFN'!M52</f>
        <v>1.377731233</v>
      </c>
      <c r="F14" s="83">
        <f>'Decoder FFN'!N52</f>
        <v>0.7199853866</v>
      </c>
      <c r="G14" s="83">
        <f>'Decoder FFN'!O52</f>
        <v>-1.189624489</v>
      </c>
      <c r="H14" s="83">
        <f>'Decoder FFN'!P52</f>
        <v>-0.7227443638</v>
      </c>
      <c r="I14" s="83">
        <f>'Decoder FFN'!Q52</f>
        <v>1.062391586</v>
      </c>
      <c r="J14" s="83">
        <f>'Decoder FFN'!R52</f>
        <v>0.9242531794</v>
      </c>
      <c r="L14" s="6">
        <f t="array" ref="L14">SUMPRODUCT(TRANSPOSE($A14:$J14),L$2:L$11)</f>
        <v>0.09565020969</v>
      </c>
      <c r="M14" s="6">
        <f t="array" ref="M14">SUMPRODUCT(TRANSPOSE($A14:$J14),M$2:M$11)</f>
        <v>0.5053065863</v>
      </c>
      <c r="N14" s="6">
        <f t="array" ref="N14">SUMPRODUCT(TRANSPOSE($A14:$J14),N$2:N$11)</f>
        <v>0.1356648642</v>
      </c>
      <c r="O14" s="6">
        <f t="array" ref="O14">SUMPRODUCT(TRANSPOSE($A14:$J14),O$2:O$11)</f>
        <v>1.939884114</v>
      </c>
      <c r="P14" s="6">
        <f t="array" ref="P14">SUMPRODUCT(TRANSPOSE($A14:$J14),P$2:P$11)</f>
        <v>0.3533670348</v>
      </c>
      <c r="Q14" s="6">
        <f t="array" ref="Q14">SUMPRODUCT(TRANSPOSE($A14:$J14),Q$2:Q$11)</f>
        <v>-0.004642737657</v>
      </c>
      <c r="R14" s="6">
        <f t="array" ref="R14">SUMPRODUCT(TRANSPOSE($A14:$J14),R$2:R$11)</f>
        <v>-0.5784693245</v>
      </c>
      <c r="S14" s="6">
        <f t="array" ref="S14">SUMPRODUCT(TRANSPOSE($A14:$J14),S$2:S$11)</f>
        <v>-1.562372039</v>
      </c>
      <c r="T14" s="6">
        <f t="array" ref="T14">SUMPRODUCT(TRANSPOSE($A14:$J14),T$2:T$11)</f>
        <v>-0.6080990389</v>
      </c>
      <c r="U14" s="6">
        <f t="array" ref="U14">SUMPRODUCT(TRANSPOSE($A14:$J14),U$2:U$11)</f>
        <v>-0.9749076628</v>
      </c>
      <c r="V14" s="6">
        <f t="array" ref="V14">SUMPRODUCT(TRANSPOSE($A14:$J14),V$2:V$11)</f>
        <v>1.554269379</v>
      </c>
      <c r="W14" s="6">
        <f t="array" ref="W14">SUMPRODUCT(TRANSPOSE($A14:$J14),W$2:W$11)</f>
        <v>0.66358872</v>
      </c>
      <c r="X14" s="6">
        <f t="array" ref="X14">SUMPRODUCT(TRANSPOSE($A14:$J14),X$2:X$11)</f>
        <v>0.4067299524</v>
      </c>
      <c r="Y14" s="6">
        <f t="array" ref="Y14">SUMPRODUCT(TRANSPOSE($A14:$J14),Y$2:Y$11)</f>
        <v>-1.235257444</v>
      </c>
      <c r="Z14" s="6">
        <f t="array" ref="Z14">SUMPRODUCT(TRANSPOSE($A14:$J14),Z$2:Z$11)</f>
        <v>0.9743871202</v>
      </c>
      <c r="AA14" s="6">
        <f t="array" ref="AA14">SUMPRODUCT(TRANSPOSE($A14:$J14),AA$2:AA$11)</f>
        <v>-0.7776839946</v>
      </c>
      <c r="AB14" s="6">
        <f t="array" ref="AB14">SUMPRODUCT(TRANSPOSE($A14:$J14),AB$2:AB$11)</f>
        <v>-0.4925095355</v>
      </c>
      <c r="AC14" s="6">
        <f t="array" ref="AC14">SUMPRODUCT(TRANSPOSE($A14:$J14),AC$2:AC$11)</f>
        <v>0.9909078209</v>
      </c>
      <c r="AD14" s="6">
        <f t="array" ref="AD14">SUMPRODUCT(TRANSPOSE($A14:$J14),AD$2:AD$11)</f>
        <v>-0.1656667979</v>
      </c>
      <c r="AE14" s="6">
        <f t="array" ref="AE14">SUMPRODUCT(TRANSPOSE($A14:$J14),AE$2:AE$11)</f>
        <v>-1.77810717</v>
      </c>
      <c r="AF14" s="6">
        <f t="array" ref="AF14">SUMPRODUCT(TRANSPOSE($A14:$J14),AF$2:AF$11)</f>
        <v>-0.6602768525</v>
      </c>
      <c r="AG14" s="6">
        <f t="array" ref="AG14">SUMPRODUCT(TRANSPOSE($A14:$J14),AG$2:AG$11)</f>
        <v>1.250351903</v>
      </c>
      <c r="AH14" s="6">
        <f t="array" ref="AH14">SUMPRODUCT(TRANSPOSE($A14:$J14),AH$2:AH$11)</f>
        <v>2.013817075</v>
      </c>
      <c r="AI14" s="6">
        <f t="array" ref="AI14">SUMPRODUCT(TRANSPOSE($A14:$J14),AI$2:AI$11)</f>
        <v>1.189169798</v>
      </c>
      <c r="AJ14" s="6">
        <f t="array" ref="AJ14">SUMPRODUCT(TRANSPOSE($A14:$J14),AJ$2:AJ$11)</f>
        <v>0.5050231979</v>
      </c>
      <c r="AK14" s="6">
        <f t="array" ref="AK14">SUMPRODUCT(TRANSPOSE($A14:$J14),AK$2:AK$11)</f>
        <v>2.27046674</v>
      </c>
      <c r="AL14" s="6">
        <f t="array" ref="AL14">SUMPRODUCT(TRANSPOSE($A14:$J14),AL$2:AL$11)</f>
        <v>-0.07959203202</v>
      </c>
      <c r="AM14" s="6">
        <f t="array" ref="AM14">SUMPRODUCT(TRANSPOSE($A14:$J14),AM$2:AM$11)</f>
        <v>-0.5845523585</v>
      </c>
    </row>
    <row r="15">
      <c r="A15" s="83">
        <f>'Decoder FFN'!I53</f>
        <v>-1.907461435</v>
      </c>
      <c r="B15" s="83">
        <f>'Decoder FFN'!J53</f>
        <v>0.06372500594</v>
      </c>
      <c r="C15" s="83">
        <f>'Decoder FFN'!K53</f>
        <v>-0.1914805394</v>
      </c>
      <c r="D15" s="83">
        <f>'Decoder FFN'!L53</f>
        <v>-0.1335073452</v>
      </c>
      <c r="E15" s="83">
        <f>'Decoder FFN'!M53</f>
        <v>1.380484876</v>
      </c>
      <c r="F15" s="83">
        <f>'Decoder FFN'!N53</f>
        <v>0.6798154045</v>
      </c>
      <c r="G15" s="83">
        <f>'Decoder FFN'!O53</f>
        <v>-1.186479166</v>
      </c>
      <c r="H15" s="83">
        <f>'Decoder FFN'!P53</f>
        <v>-0.7118660937</v>
      </c>
      <c r="I15" s="83">
        <f>'Decoder FFN'!Q53</f>
        <v>1.062991134</v>
      </c>
      <c r="J15" s="83">
        <f>'Decoder FFN'!R53</f>
        <v>0.9437781588</v>
      </c>
      <c r="L15" s="6">
        <f t="array" ref="L15">SUMPRODUCT(TRANSPOSE($A15:$J15),L$2:L$11)</f>
        <v>0.09774645857</v>
      </c>
      <c r="M15" s="6">
        <f t="array" ref="M15">SUMPRODUCT(TRANSPOSE($A15:$J15),M$2:M$11)</f>
        <v>0.5001428693</v>
      </c>
      <c r="N15" s="6">
        <f t="array" ref="N15">SUMPRODUCT(TRANSPOSE($A15:$J15),N$2:N$11)</f>
        <v>0.157665951</v>
      </c>
      <c r="O15" s="6">
        <f t="array" ref="O15">SUMPRODUCT(TRANSPOSE($A15:$J15),O$2:O$11)</f>
        <v>1.926677085</v>
      </c>
      <c r="P15" s="6">
        <f t="array" ref="P15">SUMPRODUCT(TRANSPOSE($A15:$J15),P$2:P$11)</f>
        <v>0.372543531</v>
      </c>
      <c r="Q15" s="6">
        <f t="array" ref="Q15">SUMPRODUCT(TRANSPOSE($A15:$J15),Q$2:Q$11)</f>
        <v>0.004409757567</v>
      </c>
      <c r="R15" s="6">
        <f t="array" ref="R15">SUMPRODUCT(TRANSPOSE($A15:$J15),R$2:R$11)</f>
        <v>-0.557198742</v>
      </c>
      <c r="S15" s="6">
        <f t="array" ref="S15">SUMPRODUCT(TRANSPOSE($A15:$J15),S$2:S$11)</f>
        <v>-1.573735938</v>
      </c>
      <c r="T15" s="6">
        <f t="array" ref="T15">SUMPRODUCT(TRANSPOSE($A15:$J15),T$2:T$11)</f>
        <v>-0.601855087</v>
      </c>
      <c r="U15" s="6">
        <f t="array" ref="U15">SUMPRODUCT(TRANSPOSE($A15:$J15),U$2:U$11)</f>
        <v>-1.004193598</v>
      </c>
      <c r="V15" s="6">
        <f t="array" ref="V15">SUMPRODUCT(TRANSPOSE($A15:$J15),V$2:V$11)</f>
        <v>1.525328242</v>
      </c>
      <c r="W15" s="6">
        <f t="array" ref="W15">SUMPRODUCT(TRANSPOSE($A15:$J15),W$2:W$11)</f>
        <v>0.680019431</v>
      </c>
      <c r="X15" s="6">
        <f t="array" ref="X15">SUMPRODUCT(TRANSPOSE($A15:$J15),X$2:X$11)</f>
        <v>0.4083518</v>
      </c>
      <c r="Y15" s="6">
        <f t="array" ref="Y15">SUMPRODUCT(TRANSPOSE($A15:$J15),Y$2:Y$11)</f>
        <v>-1.237933349</v>
      </c>
      <c r="Z15" s="6">
        <f t="array" ref="Z15">SUMPRODUCT(TRANSPOSE($A15:$J15),Z$2:Z$11)</f>
        <v>0.9764642713</v>
      </c>
      <c r="AA15" s="6">
        <f t="array" ref="AA15">SUMPRODUCT(TRANSPOSE($A15:$J15),AA$2:AA$11)</f>
        <v>-0.7571616453</v>
      </c>
      <c r="AB15" s="6">
        <f t="array" ref="AB15">SUMPRODUCT(TRANSPOSE($A15:$J15),AB$2:AB$11)</f>
        <v>-0.5068191449</v>
      </c>
      <c r="AC15" s="6">
        <f t="array" ref="AC15">SUMPRODUCT(TRANSPOSE($A15:$J15),AC$2:AC$11)</f>
        <v>0.9919790452</v>
      </c>
      <c r="AD15" s="6">
        <f t="array" ref="AD15">SUMPRODUCT(TRANSPOSE($A15:$J15),AD$2:AD$11)</f>
        <v>-0.1412331313</v>
      </c>
      <c r="AE15" s="6">
        <f t="array" ref="AE15">SUMPRODUCT(TRANSPOSE($A15:$J15),AE$2:AE$11)</f>
        <v>-1.761534641</v>
      </c>
      <c r="AF15" s="6">
        <f t="array" ref="AF15">SUMPRODUCT(TRANSPOSE($A15:$J15),AF$2:AF$11)</f>
        <v>-0.6430285859</v>
      </c>
      <c r="AG15" s="6">
        <f t="array" ref="AG15">SUMPRODUCT(TRANSPOSE($A15:$J15),AG$2:AG$11)</f>
        <v>1.226095058</v>
      </c>
      <c r="AH15" s="6">
        <f t="array" ref="AH15">SUMPRODUCT(TRANSPOSE($A15:$J15),AH$2:AH$11)</f>
        <v>2.035189191</v>
      </c>
      <c r="AI15" s="6">
        <f t="array" ref="AI15">SUMPRODUCT(TRANSPOSE($A15:$J15),AI$2:AI$11)</f>
        <v>1.203046847</v>
      </c>
      <c r="AJ15" s="6">
        <f t="array" ref="AJ15">SUMPRODUCT(TRANSPOSE($A15:$J15),AJ$2:AJ$11)</f>
        <v>0.523310454</v>
      </c>
      <c r="AK15" s="6">
        <f t="array" ref="AK15">SUMPRODUCT(TRANSPOSE($A15:$J15),AK$2:AK$11)</f>
        <v>2.264498165</v>
      </c>
      <c r="AL15" s="6">
        <f t="array" ref="AL15">SUMPRODUCT(TRANSPOSE($A15:$J15),AL$2:AL$11)</f>
        <v>-0.08410036981</v>
      </c>
      <c r="AM15" s="6">
        <f t="array" ref="AM15">SUMPRODUCT(TRANSPOSE($A15:$J15),AM$2:AM$11)</f>
        <v>-0.6098739417</v>
      </c>
    </row>
    <row r="16">
      <c r="A16" s="83">
        <f>'Decoder FFN'!I54</f>
        <v>-1.890617489</v>
      </c>
      <c r="B16" s="83">
        <f>'Decoder FFN'!J54</f>
        <v>0.1197188727</v>
      </c>
      <c r="C16" s="83">
        <f>'Decoder FFN'!K54</f>
        <v>-0.1685843573</v>
      </c>
      <c r="D16" s="83">
        <f>'Decoder FFN'!L54</f>
        <v>-0.2352627699</v>
      </c>
      <c r="E16" s="83">
        <f>'Decoder FFN'!M54</f>
        <v>1.38251919</v>
      </c>
      <c r="F16" s="83">
        <f>'Decoder FFN'!N54</f>
        <v>0.6978329664</v>
      </c>
      <c r="G16" s="83">
        <f>'Decoder FFN'!O54</f>
        <v>-1.172420128</v>
      </c>
      <c r="H16" s="83">
        <f>'Decoder FFN'!P54</f>
        <v>-0.7379738427</v>
      </c>
      <c r="I16" s="83">
        <f>'Decoder FFN'!Q54</f>
        <v>1.016042189</v>
      </c>
      <c r="J16" s="83">
        <f>'Decoder FFN'!R54</f>
        <v>0.9887453693</v>
      </c>
      <c r="L16" s="6">
        <f t="array" ref="L16">SUMPRODUCT(TRANSPOSE($A16:$J16),L$2:L$11)</f>
        <v>0.06915629532</v>
      </c>
      <c r="M16" s="6">
        <f t="array" ref="M16">SUMPRODUCT(TRANSPOSE($A16:$J16),M$2:M$11)</f>
        <v>0.5028957747</v>
      </c>
      <c r="N16" s="6">
        <f t="array" ref="N16">SUMPRODUCT(TRANSPOSE($A16:$J16),N$2:N$11)</f>
        <v>0.1258970179</v>
      </c>
      <c r="O16" s="6">
        <f t="array" ref="O16">SUMPRODUCT(TRANSPOSE($A16:$J16),O$2:O$11)</f>
        <v>1.864025149</v>
      </c>
      <c r="P16" s="6">
        <f t="array" ref="P16">SUMPRODUCT(TRANSPOSE($A16:$J16),P$2:P$11)</f>
        <v>0.3910077429</v>
      </c>
      <c r="Q16" s="6">
        <f t="array" ref="Q16">SUMPRODUCT(TRANSPOSE($A16:$J16),Q$2:Q$11)</f>
        <v>-0.05396664203</v>
      </c>
      <c r="R16" s="6">
        <f t="array" ref="R16">SUMPRODUCT(TRANSPOSE($A16:$J16),R$2:R$11)</f>
        <v>-0.5623013654</v>
      </c>
      <c r="S16" s="6">
        <f t="array" ref="S16">SUMPRODUCT(TRANSPOSE($A16:$J16),S$2:S$11)</f>
        <v>-1.598305988</v>
      </c>
      <c r="T16" s="6">
        <f t="array" ref="T16">SUMPRODUCT(TRANSPOSE($A16:$J16),T$2:T$11)</f>
        <v>-0.5806438161</v>
      </c>
      <c r="U16" s="6">
        <f t="array" ref="U16">SUMPRODUCT(TRANSPOSE($A16:$J16),U$2:U$11)</f>
        <v>-0.9565135375</v>
      </c>
      <c r="V16" s="6">
        <f t="array" ref="V16">SUMPRODUCT(TRANSPOSE($A16:$J16),V$2:V$11)</f>
        <v>1.50359571</v>
      </c>
      <c r="W16" s="6">
        <f t="array" ref="W16">SUMPRODUCT(TRANSPOSE($A16:$J16),W$2:W$11)</f>
        <v>0.663170386</v>
      </c>
      <c r="X16" s="6">
        <f t="array" ref="X16">SUMPRODUCT(TRANSPOSE($A16:$J16),X$2:X$11)</f>
        <v>0.4524456739</v>
      </c>
      <c r="Y16" s="6">
        <f t="array" ref="Y16">SUMPRODUCT(TRANSPOSE($A16:$J16),Y$2:Y$11)</f>
        <v>-1.2438355</v>
      </c>
      <c r="Z16" s="6">
        <f t="array" ref="Z16">SUMPRODUCT(TRANSPOSE($A16:$J16),Z$2:Z$11)</f>
        <v>1.00372228</v>
      </c>
      <c r="AA16" s="6">
        <f t="array" ref="AA16">SUMPRODUCT(TRANSPOSE($A16:$J16),AA$2:AA$11)</f>
        <v>-0.7333652577</v>
      </c>
      <c r="AB16" s="6">
        <f t="array" ref="AB16">SUMPRODUCT(TRANSPOSE($A16:$J16),AB$2:AB$11)</f>
        <v>-0.4856251442</v>
      </c>
      <c r="AC16" s="6">
        <f t="array" ref="AC16">SUMPRODUCT(TRANSPOSE($A16:$J16),AC$2:AC$11)</f>
        <v>1.01986607</v>
      </c>
      <c r="AD16" s="6">
        <f t="array" ref="AD16">SUMPRODUCT(TRANSPOSE($A16:$J16),AD$2:AD$11)</f>
        <v>-0.1747309158</v>
      </c>
      <c r="AE16" s="6">
        <f t="array" ref="AE16">SUMPRODUCT(TRANSPOSE($A16:$J16),AE$2:AE$11)</f>
        <v>-1.8102788</v>
      </c>
      <c r="AF16" s="6">
        <f t="array" ref="AF16">SUMPRODUCT(TRANSPOSE($A16:$J16),AF$2:AF$11)</f>
        <v>-0.6721711534</v>
      </c>
      <c r="AG16" s="6">
        <f t="array" ref="AG16">SUMPRODUCT(TRANSPOSE($A16:$J16),AG$2:AG$11)</f>
        <v>1.275125794</v>
      </c>
      <c r="AH16" s="6">
        <f t="array" ref="AH16">SUMPRODUCT(TRANSPOSE($A16:$J16),AH$2:AH$11)</f>
        <v>2.022955535</v>
      </c>
      <c r="AI16" s="6">
        <f t="array" ref="AI16">SUMPRODUCT(TRANSPOSE($A16:$J16),AI$2:AI$11)</f>
        <v>1.225368295</v>
      </c>
      <c r="AJ16" s="6">
        <f t="array" ref="AJ16">SUMPRODUCT(TRANSPOSE($A16:$J16),AJ$2:AJ$11)</f>
        <v>0.4710557615</v>
      </c>
      <c r="AK16" s="6">
        <f t="array" ref="AK16">SUMPRODUCT(TRANSPOSE($A16:$J16),AK$2:AK$11)</f>
        <v>2.309952043</v>
      </c>
      <c r="AL16" s="6">
        <f t="array" ref="AL16">SUMPRODUCT(TRANSPOSE($A16:$J16),AL$2:AL$11)</f>
        <v>-0.113688943</v>
      </c>
      <c r="AM16" s="6">
        <f t="array" ref="AM16">SUMPRODUCT(TRANSPOSE($A16:$J16),AM$2:AM$11)</f>
        <v>-0.6246496401</v>
      </c>
    </row>
    <row r="18">
      <c r="J18" s="46" t="s">
        <v>119</v>
      </c>
      <c r="L18" s="1" t="s">
        <v>120</v>
      </c>
      <c r="AO18" s="1"/>
    </row>
    <row r="19">
      <c r="J19" s="6">
        <f t="shared" ref="J19:J21" si="2">SUM(L19:AM19)</f>
        <v>58.47472543</v>
      </c>
      <c r="L19" s="6">
        <f t="shared" ref="L19:AM19" si="1">EXP(L14)</f>
        <v>1.100374096</v>
      </c>
      <c r="M19" s="6">
        <f t="shared" si="1"/>
        <v>1.657493607</v>
      </c>
      <c r="N19" s="6">
        <f t="shared" si="1"/>
        <v>1.145297999</v>
      </c>
      <c r="O19" s="6">
        <f t="shared" si="1"/>
        <v>6.957944592</v>
      </c>
      <c r="P19" s="6">
        <f t="shared" si="1"/>
        <v>1.423853651</v>
      </c>
      <c r="Q19" s="6">
        <f t="shared" si="1"/>
        <v>0.9953680232</v>
      </c>
      <c r="R19" s="6">
        <f t="shared" si="1"/>
        <v>0.5607560455</v>
      </c>
      <c r="S19" s="6">
        <f t="shared" si="1"/>
        <v>0.209638211</v>
      </c>
      <c r="T19" s="6">
        <f t="shared" si="1"/>
        <v>0.5443847403</v>
      </c>
      <c r="U19" s="6">
        <f t="shared" si="1"/>
        <v>0.377227184</v>
      </c>
      <c r="V19" s="6">
        <f t="shared" si="1"/>
        <v>4.731628237</v>
      </c>
      <c r="W19" s="6">
        <f t="shared" si="1"/>
        <v>1.941748236</v>
      </c>
      <c r="X19" s="6">
        <f t="shared" si="1"/>
        <v>1.501898467</v>
      </c>
      <c r="Y19" s="6">
        <f t="shared" si="1"/>
        <v>0.2907598982</v>
      </c>
      <c r="Z19" s="6">
        <f t="shared" si="1"/>
        <v>2.649542862</v>
      </c>
      <c r="AA19" s="6">
        <f t="shared" si="1"/>
        <v>0.4594689125</v>
      </c>
      <c r="AB19" s="6">
        <f t="shared" si="1"/>
        <v>0.611090914</v>
      </c>
      <c r="AC19" s="6">
        <f t="shared" si="1"/>
        <v>2.69367874</v>
      </c>
      <c r="AD19" s="6">
        <f t="shared" si="1"/>
        <v>0.8473285188</v>
      </c>
      <c r="AE19" s="6">
        <f t="shared" si="1"/>
        <v>0.168957653</v>
      </c>
      <c r="AF19" s="6">
        <f t="shared" si="1"/>
        <v>0.5167082627</v>
      </c>
      <c r="AG19" s="6">
        <f t="shared" si="1"/>
        <v>3.491571435</v>
      </c>
      <c r="AH19" s="6">
        <f t="shared" si="1"/>
        <v>7.49185983</v>
      </c>
      <c r="AI19" s="6">
        <f t="shared" si="1"/>
        <v>3.284353399</v>
      </c>
      <c r="AJ19" s="6">
        <f t="shared" si="1"/>
        <v>1.657023959</v>
      </c>
      <c r="AK19" s="6">
        <f t="shared" si="1"/>
        <v>9.683919634</v>
      </c>
      <c r="AL19" s="6">
        <f t="shared" si="1"/>
        <v>0.9234930251</v>
      </c>
      <c r="AM19" s="6">
        <f t="shared" si="1"/>
        <v>0.5573553013</v>
      </c>
    </row>
    <row r="20">
      <c r="J20" s="6">
        <f t="shared" si="2"/>
        <v>58.46130212</v>
      </c>
      <c r="L20" s="6">
        <f t="shared" ref="L20:AM20" si="3">EXP(L15)</f>
        <v>1.102683174</v>
      </c>
      <c r="M20" s="6">
        <f t="shared" si="3"/>
        <v>1.648956839</v>
      </c>
      <c r="N20" s="6">
        <f t="shared" si="3"/>
        <v>1.170775033</v>
      </c>
      <c r="O20" s="6">
        <f t="shared" si="3"/>
        <v>6.866654977</v>
      </c>
      <c r="P20" s="6">
        <f t="shared" si="3"/>
        <v>1.45142166</v>
      </c>
      <c r="Q20" s="6">
        <f t="shared" si="3"/>
        <v>1.004419495</v>
      </c>
      <c r="R20" s="6">
        <f t="shared" si="3"/>
        <v>0.572811411</v>
      </c>
      <c r="S20" s="6">
        <f t="shared" si="3"/>
        <v>0.2072693886</v>
      </c>
      <c r="T20" s="6">
        <f t="shared" si="3"/>
        <v>0.5477944865</v>
      </c>
      <c r="U20" s="6">
        <f t="shared" si="3"/>
        <v>0.3663399331</v>
      </c>
      <c r="V20" s="6">
        <f t="shared" si="3"/>
        <v>4.596652136</v>
      </c>
      <c r="W20" s="6">
        <f t="shared" si="3"/>
        <v>1.973916087</v>
      </c>
      <c r="X20" s="6">
        <f t="shared" si="3"/>
        <v>1.504336294</v>
      </c>
      <c r="Y20" s="6">
        <f t="shared" si="3"/>
        <v>0.2899828925</v>
      </c>
      <c r="Z20" s="6">
        <f t="shared" si="3"/>
        <v>2.655052082</v>
      </c>
      <c r="AA20" s="6">
        <f t="shared" si="3"/>
        <v>0.4689957158</v>
      </c>
      <c r="AB20" s="6">
        <f t="shared" si="3"/>
        <v>0.6024087093</v>
      </c>
      <c r="AC20" s="6">
        <f t="shared" si="3"/>
        <v>2.696565821</v>
      </c>
      <c r="AD20" s="6">
        <f t="shared" si="3"/>
        <v>0.8682868633</v>
      </c>
      <c r="AE20" s="6">
        <f t="shared" si="3"/>
        <v>0.1717810392</v>
      </c>
      <c r="AF20" s="6">
        <f t="shared" si="3"/>
        <v>0.5256978894</v>
      </c>
      <c r="AG20" s="6">
        <f t="shared" si="3"/>
        <v>3.407895883</v>
      </c>
      <c r="AH20" s="6">
        <f t="shared" si="3"/>
        <v>7.653700003</v>
      </c>
      <c r="AI20" s="6">
        <f t="shared" si="3"/>
        <v>3.330248237</v>
      </c>
      <c r="AJ20" s="6">
        <f t="shared" si="3"/>
        <v>1.687605152</v>
      </c>
      <c r="AK20" s="6">
        <f t="shared" si="3"/>
        <v>9.626292577</v>
      </c>
      <c r="AL20" s="6">
        <f t="shared" si="3"/>
        <v>0.9193389776</v>
      </c>
      <c r="AM20" s="6">
        <f t="shared" si="3"/>
        <v>0.5434193673</v>
      </c>
    </row>
    <row r="21" ht="15.75" customHeight="1">
      <c r="J21" s="6">
        <f t="shared" si="2"/>
        <v>58.50950612</v>
      </c>
      <c r="L21" s="6">
        <f t="shared" ref="L21:AM21" si="4">EXP(L16)</f>
        <v>1.071603683</v>
      </c>
      <c r="M21" s="6">
        <f t="shared" si="4"/>
        <v>1.653502515</v>
      </c>
      <c r="N21" s="6">
        <f t="shared" si="4"/>
        <v>1.134165364</v>
      </c>
      <c r="O21" s="6">
        <f t="shared" si="4"/>
        <v>6.449645376</v>
      </c>
      <c r="P21" s="6">
        <f t="shared" si="4"/>
        <v>1.478469961</v>
      </c>
      <c r="Q21" s="6">
        <f t="shared" si="4"/>
        <v>0.9474637114</v>
      </c>
      <c r="R21" s="6">
        <f t="shared" si="4"/>
        <v>0.5698960145</v>
      </c>
      <c r="S21" s="6">
        <f t="shared" si="4"/>
        <v>0.2022388229</v>
      </c>
      <c r="T21" s="6">
        <f t="shared" si="4"/>
        <v>0.559538011</v>
      </c>
      <c r="U21" s="6">
        <f t="shared" si="4"/>
        <v>0.3842301575</v>
      </c>
      <c r="V21" s="6">
        <f t="shared" si="4"/>
        <v>4.497832933</v>
      </c>
      <c r="W21" s="6">
        <f t="shared" si="4"/>
        <v>1.940936107</v>
      </c>
      <c r="X21" s="6">
        <f t="shared" si="4"/>
        <v>1.57215246</v>
      </c>
      <c r="Y21" s="6">
        <f t="shared" si="4"/>
        <v>0.2882764108</v>
      </c>
      <c r="Z21" s="6">
        <f t="shared" si="4"/>
        <v>2.728418889</v>
      </c>
      <c r="AA21" s="6">
        <f t="shared" si="4"/>
        <v>0.4802899679</v>
      </c>
      <c r="AB21" s="6">
        <f t="shared" si="4"/>
        <v>0.6153124175</v>
      </c>
      <c r="AC21" s="6">
        <f t="shared" si="4"/>
        <v>2.772823375</v>
      </c>
      <c r="AD21" s="6">
        <f t="shared" si="4"/>
        <v>0.8396829357</v>
      </c>
      <c r="AE21" s="6">
        <f t="shared" si="4"/>
        <v>0.1636085164</v>
      </c>
      <c r="AF21" s="6">
        <f t="shared" si="4"/>
        <v>0.5105987852</v>
      </c>
      <c r="AG21" s="6">
        <f t="shared" si="4"/>
        <v>3.579151619</v>
      </c>
      <c r="AH21" s="6">
        <f t="shared" si="4"/>
        <v>7.560637675</v>
      </c>
      <c r="AI21" s="6">
        <f t="shared" si="4"/>
        <v>3.40542005</v>
      </c>
      <c r="AJ21" s="6">
        <f t="shared" si="4"/>
        <v>1.601684298</v>
      </c>
      <c r="AK21" s="6">
        <f t="shared" si="4"/>
        <v>10.07394153</v>
      </c>
      <c r="AL21" s="6">
        <f t="shared" si="4"/>
        <v>0.8925355421</v>
      </c>
      <c r="AM21" s="6">
        <f t="shared" si="4"/>
        <v>0.5354489955</v>
      </c>
    </row>
    <row r="22" ht="15.75" customHeight="1"/>
    <row r="23" ht="15.75" customHeight="1">
      <c r="L23" s="1" t="s">
        <v>121</v>
      </c>
    </row>
    <row r="24" ht="15.75" customHeight="1">
      <c r="L24" s="33">
        <f t="shared" ref="L24:AM24" si="5">L19/$J19</f>
        <v>0.01881794379</v>
      </c>
      <c r="M24" s="33">
        <f t="shared" si="5"/>
        <v>0.02834547055</v>
      </c>
      <c r="N24" s="33">
        <f t="shared" si="5"/>
        <v>0.01958620567</v>
      </c>
      <c r="O24" s="33">
        <f t="shared" si="5"/>
        <v>0.118990633</v>
      </c>
      <c r="P24" s="33">
        <f t="shared" si="5"/>
        <v>0.02434989888</v>
      </c>
      <c r="Q24" s="33">
        <f t="shared" si="5"/>
        <v>0.01702219234</v>
      </c>
      <c r="R24" s="33">
        <f t="shared" si="5"/>
        <v>0.009589716606</v>
      </c>
      <c r="S24" s="33">
        <f t="shared" si="5"/>
        <v>0.003585108086</v>
      </c>
      <c r="T24" s="33">
        <f t="shared" si="5"/>
        <v>0.009309744275</v>
      </c>
      <c r="U24" s="33">
        <f t="shared" si="5"/>
        <v>0.006451115097</v>
      </c>
      <c r="V24" s="33">
        <f t="shared" si="5"/>
        <v>0.08091749386</v>
      </c>
      <c r="W24" s="33">
        <f t="shared" si="5"/>
        <v>0.03320662426</v>
      </c>
      <c r="X24" s="33">
        <f t="shared" si="5"/>
        <v>0.02568457493</v>
      </c>
      <c r="Y24" s="33">
        <f t="shared" si="5"/>
        <v>0.004972402967</v>
      </c>
      <c r="Z24" s="33">
        <f t="shared" si="5"/>
        <v>0.04531090727</v>
      </c>
      <c r="AA24" s="33">
        <f t="shared" si="5"/>
        <v>0.007857564257</v>
      </c>
      <c r="AB24" s="33">
        <f t="shared" si="5"/>
        <v>0.01045051361</v>
      </c>
      <c r="AC24" s="33">
        <f t="shared" si="5"/>
        <v>0.04606569283</v>
      </c>
      <c r="AD24" s="33">
        <f t="shared" si="5"/>
        <v>0.01449050872</v>
      </c>
      <c r="AE24" s="33">
        <f t="shared" si="5"/>
        <v>0.002889413361</v>
      </c>
      <c r="AF24" s="33">
        <f t="shared" si="5"/>
        <v>0.008836437604</v>
      </c>
      <c r="AG24" s="33">
        <f t="shared" si="5"/>
        <v>0.05971077946</v>
      </c>
      <c r="AH24" s="33">
        <f t="shared" si="5"/>
        <v>0.128121334</v>
      </c>
      <c r="AI24" s="33">
        <f t="shared" si="5"/>
        <v>0.05616705977</v>
      </c>
      <c r="AJ24" s="33">
        <f t="shared" si="5"/>
        <v>0.0283374389</v>
      </c>
      <c r="AK24" s="33">
        <f t="shared" si="5"/>
        <v>0.165608638</v>
      </c>
      <c r="AL24" s="33">
        <f t="shared" si="5"/>
        <v>0.01579302884</v>
      </c>
      <c r="AM24" s="33">
        <f t="shared" si="5"/>
        <v>0.0095315591</v>
      </c>
    </row>
    <row r="25" ht="15.75" customHeight="1">
      <c r="L25" s="33">
        <f t="shared" ref="L25:AM25" si="6">L20/$J20</f>
        <v>0.01886176212</v>
      </c>
      <c r="M25" s="33">
        <f t="shared" si="6"/>
        <v>0.0282059547</v>
      </c>
      <c r="N25" s="33">
        <f t="shared" si="6"/>
        <v>0.020026496</v>
      </c>
      <c r="O25" s="33">
        <f t="shared" si="6"/>
        <v>0.1174564152</v>
      </c>
      <c r="P25" s="33">
        <f t="shared" si="6"/>
        <v>0.02482704981</v>
      </c>
      <c r="Q25" s="33">
        <f t="shared" si="6"/>
        <v>0.01718092924</v>
      </c>
      <c r="R25" s="33">
        <f t="shared" si="6"/>
        <v>0.009798129536</v>
      </c>
      <c r="S25" s="33">
        <f t="shared" si="6"/>
        <v>0.003545411769</v>
      </c>
      <c r="T25" s="33">
        <f t="shared" si="6"/>
        <v>0.009370206728</v>
      </c>
      <c r="U25" s="33">
        <f t="shared" si="6"/>
        <v>0.006266366294</v>
      </c>
      <c r="V25" s="33">
        <f t="shared" si="6"/>
        <v>0.0786272623</v>
      </c>
      <c r="W25" s="33">
        <f t="shared" si="6"/>
        <v>0.03376449062</v>
      </c>
      <c r="X25" s="33">
        <f t="shared" si="6"/>
        <v>0.02573217221</v>
      </c>
      <c r="Y25" s="33">
        <f t="shared" si="6"/>
        <v>0.00496025374</v>
      </c>
      <c r="Z25" s="33">
        <f t="shared" si="6"/>
        <v>0.04541554817</v>
      </c>
      <c r="AA25" s="33">
        <f t="shared" si="6"/>
        <v>0.008022327571</v>
      </c>
      <c r="AB25" s="33">
        <f t="shared" si="6"/>
        <v>0.01030440116</v>
      </c>
      <c r="AC25" s="33">
        <f t="shared" si="6"/>
        <v>0.04612565446</v>
      </c>
      <c r="AD25" s="33">
        <f t="shared" si="6"/>
        <v>0.01485233534</v>
      </c>
      <c r="AE25" s="33">
        <f t="shared" si="6"/>
        <v>0.002938371761</v>
      </c>
      <c r="AF25" s="33">
        <f t="shared" si="6"/>
        <v>0.008992237093</v>
      </c>
      <c r="AG25" s="33">
        <f t="shared" si="6"/>
        <v>0.05829319155</v>
      </c>
      <c r="AH25" s="33">
        <f t="shared" si="6"/>
        <v>0.1309190819</v>
      </c>
      <c r="AI25" s="33">
        <f t="shared" si="6"/>
        <v>0.05696500277</v>
      </c>
      <c r="AJ25" s="33">
        <f t="shared" si="6"/>
        <v>0.02886704693</v>
      </c>
      <c r="AK25" s="33">
        <f t="shared" si="6"/>
        <v>0.1646609334</v>
      </c>
      <c r="AL25" s="33">
        <f t="shared" si="6"/>
        <v>0.01572559872</v>
      </c>
      <c r="AM25" s="33">
        <f t="shared" si="6"/>
        <v>0.00929536886</v>
      </c>
    </row>
    <row r="26" ht="15.75" customHeight="1">
      <c r="L26" s="33">
        <f t="shared" ref="L26:AM26" si="7">L21/$J21</f>
        <v>0.01831503552</v>
      </c>
      <c r="M26" s="33">
        <f t="shared" si="7"/>
        <v>0.02826040801</v>
      </c>
      <c r="N26" s="33">
        <f t="shared" si="7"/>
        <v>0.01938429221</v>
      </c>
      <c r="O26" s="33">
        <f t="shared" si="7"/>
        <v>0.1102324358</v>
      </c>
      <c r="P26" s="33">
        <f t="shared" si="7"/>
        <v>0.02526888465</v>
      </c>
      <c r="Q26" s="33">
        <f t="shared" si="7"/>
        <v>0.0161933295</v>
      </c>
      <c r="R26" s="33">
        <f t="shared" si="7"/>
        <v>0.009740229448</v>
      </c>
      <c r="S26" s="33">
        <f t="shared" si="7"/>
        <v>0.003456512221</v>
      </c>
      <c r="T26" s="33">
        <f t="shared" si="7"/>
        <v>0.009563198326</v>
      </c>
      <c r="U26" s="33">
        <f t="shared" si="7"/>
        <v>0.006566969762</v>
      </c>
      <c r="V26" s="33">
        <f t="shared" si="7"/>
        <v>0.07687354126</v>
      </c>
      <c r="W26" s="33">
        <f t="shared" si="7"/>
        <v>0.03317300445</v>
      </c>
      <c r="X26" s="33">
        <f t="shared" si="7"/>
        <v>0.0268700347</v>
      </c>
      <c r="Y26" s="33">
        <f t="shared" si="7"/>
        <v>0.004927001267</v>
      </c>
      <c r="Z26" s="33">
        <f t="shared" si="7"/>
        <v>0.04663206151</v>
      </c>
      <c r="AA26" s="33">
        <f t="shared" si="7"/>
        <v>0.008208751017</v>
      </c>
      <c r="AB26" s="33">
        <f t="shared" si="7"/>
        <v>0.01051645208</v>
      </c>
      <c r="AC26" s="33">
        <f t="shared" si="7"/>
        <v>0.04739098923</v>
      </c>
      <c r="AD26" s="33">
        <f t="shared" si="7"/>
        <v>0.01435122242</v>
      </c>
      <c r="AE26" s="33">
        <f t="shared" si="7"/>
        <v>0.002796272388</v>
      </c>
      <c r="AF26" s="33">
        <f t="shared" si="7"/>
        <v>0.008726766282</v>
      </c>
      <c r="AG26" s="33">
        <f t="shared" si="7"/>
        <v>0.06117213862</v>
      </c>
      <c r="AH26" s="33">
        <f t="shared" si="7"/>
        <v>0.1292206716</v>
      </c>
      <c r="AI26" s="33">
        <f t="shared" si="7"/>
        <v>0.0582028507</v>
      </c>
      <c r="AJ26" s="33">
        <f t="shared" si="7"/>
        <v>0.02737477042</v>
      </c>
      <c r="AK26" s="33">
        <f t="shared" si="7"/>
        <v>0.1721761505</v>
      </c>
      <c r="AL26" s="33">
        <f t="shared" si="7"/>
        <v>0.01525453899</v>
      </c>
      <c r="AM26" s="33">
        <f t="shared" si="7"/>
        <v>0.009151487186</v>
      </c>
    </row>
    <row r="27" ht="15.75" customHeight="1">
      <c r="L27" s="1" t="s">
        <v>122</v>
      </c>
    </row>
    <row r="28" ht="15.75" customHeight="1">
      <c r="L28" s="5" t="str">
        <f t="array" ref="L28:AM28">TRANSPOSE(Embedding!A5:A32)</f>
        <v>&lt;SOS&gt;</v>
      </c>
      <c r="M28" s="5" t="s">
        <v>11</v>
      </c>
      <c r="N28" s="5" t="s">
        <v>12</v>
      </c>
      <c r="O28" s="5" t="s">
        <v>13</v>
      </c>
      <c r="P28" s="5" t="s">
        <v>14</v>
      </c>
      <c r="Q28" s="5" t="s">
        <v>16</v>
      </c>
      <c r="R28" s="5" t="s">
        <v>17</v>
      </c>
      <c r="S28" s="5" t="s">
        <v>18</v>
      </c>
      <c r="T28" s="5" t="s">
        <v>19</v>
      </c>
      <c r="U28" s="5" t="s">
        <v>20</v>
      </c>
      <c r="V28" s="5" t="s">
        <v>22</v>
      </c>
      <c r="W28" s="5" t="s">
        <v>23</v>
      </c>
      <c r="X28" s="5" t="s">
        <v>24</v>
      </c>
      <c r="Y28" s="5" t="s">
        <v>25</v>
      </c>
      <c r="Z28" s="5" t="s">
        <v>26</v>
      </c>
      <c r="AA28" s="5" t="s">
        <v>28</v>
      </c>
      <c r="AB28" s="5" t="s">
        <v>29</v>
      </c>
      <c r="AC28" s="5" t="s">
        <v>30</v>
      </c>
      <c r="AD28" s="5" t="s">
        <v>31</v>
      </c>
      <c r="AE28" s="5" t="s">
        <v>32</v>
      </c>
      <c r="AF28" s="5" t="s">
        <v>33</v>
      </c>
      <c r="AG28" s="5" t="s">
        <v>34</v>
      </c>
      <c r="AH28" s="5" t="s">
        <v>35</v>
      </c>
      <c r="AI28" s="5" t="s">
        <v>36</v>
      </c>
      <c r="AJ28" s="5" t="s">
        <v>37</v>
      </c>
      <c r="AK28" s="5" t="s">
        <v>38</v>
      </c>
      <c r="AL28" s="5" t="s">
        <v>39</v>
      </c>
      <c r="AM28" s="5" t="s">
        <v>40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24:AM24">
    <cfRule type="colorScale" priority="1">
      <colorScale>
        <cfvo type="min"/>
        <cfvo type="max"/>
        <color rgb="FFFCFCFF"/>
        <color rgb="FF63BE7B"/>
      </colorScale>
    </cfRule>
  </conditionalFormatting>
  <conditionalFormatting sqref="L25:AM25">
    <cfRule type="colorScale" priority="2">
      <colorScale>
        <cfvo type="min"/>
        <cfvo type="max"/>
        <color rgb="FFFCFCFF"/>
        <color rgb="FF63BE7B"/>
      </colorScale>
    </cfRule>
  </conditionalFormatting>
  <conditionalFormatting sqref="L26:AM26">
    <cfRule type="colorScale" priority="3">
      <colorScale>
        <cfvo type="min"/>
        <cfvo type="max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2024-02-11T22:45:19Z</dcterms:created>
  <dc:creator>Péter Harang</dc:creator>
</cp:coreProperties>
</file>