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Gitee本地库\python\xpath解析html\"/>
    </mc:Choice>
  </mc:AlternateContent>
  <xr:revisionPtr revIDLastSave="0" documentId="13_ncr:1_{97C48DAD-0934-4A58-B410-53841E7CFE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租金" sheetId="1" r:id="rId1"/>
    <sheet name="现金流水" sheetId="2" r:id="rId2"/>
    <sheet name="出租流水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2" i="3" l="1"/>
  <c r="F112" i="3"/>
  <c r="H111" i="3"/>
  <c r="F111" i="3"/>
  <c r="H110" i="3"/>
  <c r="F110" i="3"/>
  <c r="H109" i="3"/>
  <c r="F109" i="3"/>
  <c r="H108" i="3"/>
  <c r="F108" i="3"/>
  <c r="H107" i="3"/>
  <c r="F107" i="3"/>
  <c r="H106" i="3"/>
  <c r="F106" i="3"/>
  <c r="H105" i="3"/>
  <c r="F105" i="3"/>
  <c r="H104" i="3"/>
  <c r="F104" i="3"/>
  <c r="H103" i="3"/>
  <c r="F103" i="3"/>
  <c r="H102" i="3"/>
  <c r="F102" i="3"/>
  <c r="H101" i="3"/>
  <c r="F101" i="3"/>
  <c r="H100" i="3"/>
  <c r="F100" i="3"/>
  <c r="H99" i="3"/>
  <c r="F99" i="3"/>
  <c r="H98" i="3"/>
  <c r="F98" i="3"/>
  <c r="H97" i="3"/>
  <c r="F97" i="3"/>
  <c r="H96" i="3"/>
  <c r="F96" i="3"/>
  <c r="H95" i="3"/>
  <c r="F95" i="3"/>
  <c r="H94" i="3"/>
  <c r="F94" i="3"/>
  <c r="H93" i="3"/>
  <c r="F93" i="3"/>
  <c r="H92" i="3"/>
  <c r="F92" i="3"/>
  <c r="H91" i="3"/>
  <c r="F91" i="3"/>
  <c r="H90" i="3"/>
  <c r="F90" i="3"/>
  <c r="H89" i="3"/>
  <c r="F89" i="3"/>
  <c r="H88" i="3"/>
  <c r="F88" i="3"/>
  <c r="H87" i="3"/>
  <c r="F87" i="3"/>
  <c r="H86" i="3"/>
  <c r="F86" i="3"/>
  <c r="H85" i="3"/>
  <c r="F85" i="3"/>
  <c r="H84" i="3"/>
  <c r="F84" i="3"/>
  <c r="H83" i="3"/>
  <c r="F83" i="3"/>
  <c r="H82" i="3"/>
  <c r="F82" i="3"/>
  <c r="H81" i="3"/>
  <c r="F81" i="3"/>
  <c r="H80" i="3"/>
  <c r="F80" i="3"/>
  <c r="H79" i="3"/>
  <c r="F79" i="3"/>
  <c r="H78" i="3"/>
  <c r="F78" i="3"/>
  <c r="H77" i="3"/>
  <c r="F77" i="3"/>
  <c r="H76" i="3"/>
  <c r="F76" i="3"/>
  <c r="H75" i="3"/>
  <c r="F75" i="3"/>
  <c r="H74" i="3"/>
  <c r="F74" i="3"/>
  <c r="H73" i="3"/>
  <c r="F73" i="3"/>
  <c r="H72" i="3"/>
  <c r="F72" i="3"/>
  <c r="H71" i="3"/>
  <c r="F71" i="3"/>
  <c r="H70" i="3"/>
  <c r="F70" i="3"/>
  <c r="H69" i="3"/>
  <c r="F69" i="3"/>
  <c r="H68" i="3"/>
  <c r="F68" i="3"/>
  <c r="H67" i="3"/>
  <c r="F67" i="3"/>
  <c r="H66" i="3"/>
  <c r="F66" i="3"/>
  <c r="H65" i="3"/>
  <c r="F65" i="3"/>
  <c r="H64" i="3"/>
  <c r="F64" i="3"/>
  <c r="H63" i="3"/>
  <c r="F63" i="3"/>
  <c r="H62" i="3"/>
  <c r="F62" i="3"/>
  <c r="H61" i="3"/>
  <c r="F61" i="3"/>
  <c r="H60" i="3"/>
  <c r="F60" i="3"/>
  <c r="H59" i="3"/>
  <c r="F59" i="3"/>
  <c r="H58" i="3"/>
  <c r="F58" i="3"/>
  <c r="H57" i="3"/>
  <c r="F57" i="3"/>
  <c r="H56" i="3"/>
  <c r="F56" i="3"/>
  <c r="H55" i="3"/>
  <c r="F55" i="3"/>
  <c r="H54" i="3"/>
  <c r="F54" i="3"/>
  <c r="H53" i="3"/>
  <c r="F53" i="3"/>
  <c r="H52" i="3"/>
  <c r="F52" i="3"/>
  <c r="H51" i="3"/>
  <c r="F51" i="3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G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G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G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F4" i="3" s="1"/>
  <c r="H6" i="3"/>
  <c r="G6" i="3"/>
  <c r="F6" i="3"/>
  <c r="G4" i="3"/>
  <c r="E4" i="3"/>
  <c r="D4" i="3"/>
  <c r="B3" i="3"/>
  <c r="D205" i="2"/>
  <c r="D204" i="2"/>
  <c r="D203" i="2"/>
  <c r="D202" i="2"/>
  <c r="D201" i="2"/>
  <c r="D200" i="2"/>
  <c r="D199" i="2"/>
  <c r="D198" i="2"/>
  <c r="D184" i="2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B3" i="2"/>
  <c r="Q3" i="1"/>
</calcChain>
</file>

<file path=xl/sharedStrings.xml><?xml version="1.0" encoding="utf-8"?>
<sst xmlns="http://schemas.openxmlformats.org/spreadsheetml/2006/main" count="734" uniqueCount="211">
  <si>
    <t>序号</t>
  </si>
  <si>
    <t>物 品 名 称</t>
  </si>
  <si>
    <t>物品数量</t>
  </si>
  <si>
    <t>单日长租最低市场价</t>
  </si>
  <si>
    <t>物品成本总价元</t>
  </si>
  <si>
    <t>单件成本均价</t>
  </si>
  <si>
    <t>最新市场价</t>
  </si>
  <si>
    <t>实时日租金收益率</t>
  </si>
  <si>
    <t>日租金收益率</t>
  </si>
  <si>
    <t>日租金年化率</t>
  </si>
  <si>
    <t>预估月出租状态物品比例</t>
  </si>
  <si>
    <t>预估月实际出租天数</t>
  </si>
  <si>
    <t>预估月收益</t>
  </si>
  <si>
    <t>预估月化收益率</t>
  </si>
  <si>
    <t>预估年化收益率</t>
  </si>
  <si>
    <t>锯齿爪刀（★）</t>
  </si>
  <si>
    <t>专业手套（★） | 渐变大理石 (久经沙场)</t>
  </si>
  <si>
    <t>短剑（★）</t>
  </si>
  <si>
    <t>沙漠之鹰 | 炽烈之炎 (崭新出厂)</t>
  </si>
  <si>
    <t>运动手套（★） | 双栖 (久经沙场)</t>
  </si>
  <si>
    <t>熊刀（★）</t>
  </si>
  <si>
    <t>刺刀（★）</t>
  </si>
  <si>
    <t>爪子刀（★）</t>
  </si>
  <si>
    <t>M9 刺刀（★）</t>
  </si>
  <si>
    <t>蝴蝶刀（★）</t>
  </si>
  <si>
    <t>AK-47 | 火神 (略有磨损)</t>
  </si>
  <si>
    <t>M4A1 消音型 | 二号玩家 (崭新出厂)</t>
  </si>
  <si>
    <t xml:space="preserve"> </t>
  </si>
  <si>
    <t>专业手套（★） | 大腕 (久经沙场)</t>
  </si>
  <si>
    <t>专业手套（★） | 一线特工 (久经沙场)</t>
  </si>
  <si>
    <t>AWP | 野火 (略有磨损)</t>
  </si>
  <si>
    <t>运动手套（★） | 夜行衣 (久经沙场)</t>
  </si>
  <si>
    <t>M4A1 消音型 | 印花集 (久经沙场)</t>
  </si>
  <si>
    <t>沙漠之鹰 | 印花集 (久经沙场)</t>
  </si>
  <si>
    <t>AWP | 二西莫夫 (久经沙场)</t>
  </si>
  <si>
    <t>蝴蝶刀（★） | 北方森林 (久经沙场)</t>
  </si>
  <si>
    <t>专业手套（★） | 渐变之色 (久经沙场)</t>
  </si>
  <si>
    <t>AWP | 野火 (久经沙场)</t>
  </si>
  <si>
    <t>AWP | 雷击 (崭新出厂)</t>
  </si>
  <si>
    <t>海豹短刀（★）</t>
  </si>
  <si>
    <t>弯刀（★）</t>
  </si>
  <si>
    <t>系绳匕首（★）</t>
  </si>
  <si>
    <t>裹手（★） | 钴蓝骷髅 (久经沙场)</t>
  </si>
  <si>
    <t>格洛克 18 型 | 伽玛多普勒 (崭新出厂)</t>
  </si>
  <si>
    <t>M9 刺刀（★） | 澄澈之水 (久经沙场)</t>
  </si>
  <si>
    <t>总数量</t>
  </si>
  <si>
    <t>日租金
下限</t>
  </si>
  <si>
    <t>总持有成本</t>
  </si>
  <si>
    <t>日年化率
下限</t>
  </si>
  <si>
    <t>平均
在租比例</t>
  </si>
  <si>
    <t>平均
在租天数</t>
  </si>
  <si>
    <t>预估月
总收益</t>
  </si>
  <si>
    <t>预估月
收益率</t>
  </si>
  <si>
    <t>预估月
年化收益率</t>
  </si>
  <si>
    <t>流水帐</t>
  </si>
  <si>
    <t>更新日期</t>
  </si>
  <si>
    <t>日期</t>
  </si>
  <si>
    <t>标记</t>
  </si>
  <si>
    <t>收入</t>
  </si>
  <si>
    <t>支出</t>
  </si>
  <si>
    <t>现金余额</t>
  </si>
  <si>
    <t>备注</t>
  </si>
  <si>
    <t>本金增加</t>
  </si>
  <si>
    <t>支付宝剩余的钱</t>
  </si>
  <si>
    <t>同花顺钱包</t>
  </si>
  <si>
    <t>购入</t>
  </si>
  <si>
    <t>原版蝴蝶刀</t>
  </si>
  <si>
    <t>基金转出</t>
  </si>
  <si>
    <t>股票账户支出</t>
  </si>
  <si>
    <t>原版M9</t>
  </si>
  <si>
    <t>久经双栖</t>
  </si>
  <si>
    <t>崭新ST印花集沙鹰</t>
  </si>
  <si>
    <t>原版锯齿</t>
  </si>
  <si>
    <t>崭新印花集A1</t>
  </si>
  <si>
    <t>原版短剑</t>
  </si>
  <si>
    <t>崭新火沙鹰</t>
  </si>
  <si>
    <t>借妈妈的钱（已还）</t>
  </si>
  <si>
    <t>三个久经大理石手套</t>
  </si>
  <si>
    <t>原版熊刀</t>
  </si>
  <si>
    <t>基金转出追加</t>
  </si>
  <si>
    <t>借妈妈5000（已还）</t>
  </si>
  <si>
    <t>孙佳琪1000（孙佳琪已还）</t>
  </si>
  <si>
    <t>原版爪子刀</t>
  </si>
  <si>
    <t>原版M9+原版刺刀</t>
  </si>
  <si>
    <t>借孙佳琪2100（孙佳琪已还）</t>
  </si>
  <si>
    <t>原版刺刀</t>
  </si>
  <si>
    <t>战痕生锈折叠刀</t>
  </si>
  <si>
    <t>借1000 要还（已还）</t>
  </si>
  <si>
    <t>略磨火神</t>
  </si>
  <si>
    <t>支付宝利息</t>
  </si>
  <si>
    <t>余额宝利息</t>
  </si>
  <si>
    <t>还钱</t>
  </si>
  <si>
    <t>还孙佳琪3100</t>
  </si>
  <si>
    <t>还钱1000</t>
  </si>
  <si>
    <t>崭新二号玩家</t>
  </si>
  <si>
    <t>战痕生锈短剑</t>
  </si>
  <si>
    <t>久经大碗</t>
  </si>
  <si>
    <t>久经大型猎物</t>
  </si>
  <si>
    <t>久经一线特工</t>
  </si>
  <si>
    <t>两把原版熊刀</t>
  </si>
  <si>
    <t>略磨野火awp</t>
  </si>
  <si>
    <t>久经夜行衣</t>
  </si>
  <si>
    <t>略磨印花集a1</t>
  </si>
  <si>
    <t>售出</t>
  </si>
  <si>
    <t>卖崭新ST印花集沙鹰</t>
  </si>
  <si>
    <t>卖崭新印花集A1</t>
  </si>
  <si>
    <t>久经印花集a1</t>
  </si>
  <si>
    <t>久经印花集沙鹰</t>
  </si>
  <si>
    <t>久经二西莫夫awp</t>
  </si>
  <si>
    <t>借孙佳琪500（已还）</t>
  </si>
  <si>
    <t>久经北方森林蝴蝶</t>
  </si>
  <si>
    <t>卖酒精大理石手套</t>
  </si>
  <si>
    <t>还孙佳琪500</t>
  </si>
  <si>
    <t>借孙佳琪2200（已还）</t>
  </si>
  <si>
    <t>压岁钱</t>
  </si>
  <si>
    <t>久经渐变之色手套</t>
  </si>
  <si>
    <t>借孙佳琪1600（已还）</t>
  </si>
  <si>
    <t>卖战痕生锈折叠刀</t>
  </si>
  <si>
    <t>卖锈短剑</t>
  </si>
  <si>
    <t>租金收入</t>
  </si>
  <si>
    <t>原版蝴蝶刀 到期归还租金</t>
  </si>
  <si>
    <t>卖久经大型猎物手套</t>
  </si>
  <si>
    <t>借钱 已还</t>
  </si>
  <si>
    <t>原版蝴蝶（逾期一天）</t>
  </si>
  <si>
    <t>提前预支基金 已还</t>
  </si>
  <si>
    <t>久经野火awp</t>
  </si>
  <si>
    <t>卖略磨印花集a1</t>
  </si>
  <si>
    <t>还妈妈6200+5000</t>
  </si>
  <si>
    <t>还孙佳琪2200+1600</t>
  </si>
  <si>
    <t>还950</t>
  </si>
  <si>
    <t>提前预支基金 还钱</t>
  </si>
  <si>
    <t>崭新绿宝石格洛克</t>
  </si>
  <si>
    <t>崭新雷击awp</t>
  </si>
  <si>
    <t>原版熊刀租金收入</t>
  </si>
  <si>
    <t>余额转入，5000内支出，已还。</t>
  </si>
  <si>
    <t>定金</t>
  </si>
  <si>
    <t>G126的定金</t>
  </si>
  <si>
    <t>原版海豹+原版熊刀</t>
  </si>
  <si>
    <t>续租原版刺刀</t>
  </si>
  <si>
    <t>续租夜行衣</t>
  </si>
  <si>
    <t>略磨野火awp租金收入</t>
  </si>
  <si>
    <t>略磨火神租金收入</t>
  </si>
  <si>
    <t>借孙佳琪3000（已还）</t>
  </si>
  <si>
    <t>原版弯刀</t>
  </si>
  <si>
    <t>原版海豹</t>
  </si>
  <si>
    <t>原版系绳匕首</t>
  </si>
  <si>
    <t>夜行衣租金收入</t>
  </si>
  <si>
    <t>还孙佳琪3000</t>
  </si>
  <si>
    <t>还5000内的钱</t>
  </si>
  <si>
    <t>久经钴蓝骷髅手套</t>
  </si>
  <si>
    <t>久经北方森林蝴蝶租金收入</t>
  </si>
  <si>
    <t>久经二西莫夫awp租金收入</t>
  </si>
  <si>
    <t>久经澄澈之水M9</t>
  </si>
  <si>
    <t>久经二西莫夫awp（四连titan）</t>
  </si>
  <si>
    <t>自费（已还）</t>
  </si>
  <si>
    <t>原版短剑租金收入</t>
  </si>
  <si>
    <t>久经印花集沙鹰租金收入</t>
  </si>
  <si>
    <t>卖崭新绿宝石格洛克</t>
  </si>
  <si>
    <t>还自费的1282（G151）</t>
  </si>
  <si>
    <t>原版蝴蝶刀 续租8天</t>
  </si>
  <si>
    <t>久经大碗 续租1天</t>
  </si>
  <si>
    <t>久经渐变之色手套 租金收入</t>
  </si>
  <si>
    <t>久经双栖 租金收入</t>
  </si>
  <si>
    <t>崭新火沙鹰 续租15天</t>
  </si>
  <si>
    <t>崭新火沙鹰 续租3天</t>
  </si>
  <si>
    <t>崭新火沙鹰 租金收入</t>
  </si>
  <si>
    <t>原版蝴蝶刀 续租12天</t>
  </si>
  <si>
    <t>原版M9 租金收入</t>
  </si>
  <si>
    <t>略磨火神 租金收入</t>
  </si>
  <si>
    <t>原版锯齿 租金收入</t>
  </si>
  <si>
    <t>原版刺刀 租金收入</t>
  </si>
  <si>
    <t>原版爪子刀 租金收入</t>
  </si>
  <si>
    <t>买断收入</t>
  </si>
  <si>
    <t>原版蝴蝶 买断收入</t>
  </si>
  <si>
    <t>还自费的2533（G152）</t>
  </si>
  <si>
    <t>崭新火沙鹰 续租1天</t>
  </si>
  <si>
    <t>崭新二号玩家 租金收入</t>
  </si>
  <si>
    <t>崭新火沙鹰 续租12天</t>
  </si>
  <si>
    <t>久经一线特工 租金收入</t>
  </si>
  <si>
    <t>久经大碗 租金收入</t>
  </si>
  <si>
    <t>原版短剑 租金收入</t>
  </si>
  <si>
    <t>略磨野火awp 租金收入</t>
  </si>
  <si>
    <t>久经大理石手套 租金收入</t>
  </si>
  <si>
    <t>久经钴蓝骷髅手套 租金收入</t>
  </si>
  <si>
    <t>原版M9 续租3天收入</t>
  </si>
  <si>
    <t>原版蝴蝶刀 租金收入</t>
  </si>
  <si>
    <t>出租流水</t>
  </si>
  <si>
    <t>平均</t>
  </si>
  <si>
    <t>天数</t>
  </si>
  <si>
    <t>单价</t>
  </si>
  <si>
    <t>预计收入</t>
  </si>
  <si>
    <t>实际收入</t>
  </si>
  <si>
    <t>回收日期</t>
  </si>
  <si>
    <t>状态</t>
  </si>
  <si>
    <t>出租</t>
  </si>
  <si>
    <t>原版蝴蝶</t>
  </si>
  <si>
    <t>续租8天，买断了，5750的</t>
  </si>
  <si>
    <t>已归还</t>
  </si>
  <si>
    <t>逾期，等待处理。更新：逾期一天，已归还</t>
  </si>
  <si>
    <t>续租12天，</t>
  </si>
  <si>
    <t>酒精大理石手套</t>
  </si>
  <si>
    <t>续租3天，已归还</t>
  </si>
  <si>
    <t>续租15天，</t>
  </si>
  <si>
    <t>原版爪子</t>
  </si>
  <si>
    <t>略磨火神ak</t>
  </si>
  <si>
    <t>久经大腕</t>
  </si>
  <si>
    <t>续租1天，已归还</t>
  </si>
  <si>
    <t>已归还，续租一天6.8元</t>
  </si>
  <si>
    <t>续租3天，</t>
  </si>
  <si>
    <t>原版海豹短刀</t>
  </si>
  <si>
    <t>久经钴蓝骷髅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</si>
</sst>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0_);[Red]\(0\)"/>
    <numFmt numFmtId="178" formatCode="0.0_ "/>
    <numFmt numFmtId="179" formatCode="0.00000%"/>
    <numFmt numFmtId="180" formatCode="0_ "/>
    <numFmt numFmtId="181" formatCode="m&quot;月&quot;d&quot;日&quot;;@"/>
    <numFmt numFmtId="182" formatCode="yyyy/m/d;@"/>
    <numFmt numFmtId="183" formatCode="0.00_ ;[Red]\-0.00\ "/>
    <numFmt numFmtId="184" formatCode="0_ ;[Red]\-0\ "/>
  </numFmts>
  <fonts count="2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4"/>
      <color indexed="8"/>
      <name val="等线"/>
      <family val="3"/>
      <charset val="134"/>
    </font>
    <font>
      <b/>
      <sz val="14"/>
      <color indexed="8"/>
      <name val="等线"/>
      <family val="3"/>
      <charset val="134"/>
    </font>
    <font>
      <b/>
      <sz val="14"/>
      <color rgb="FF000000"/>
      <name val="等线"/>
      <family val="3"/>
      <charset val="134"/>
    </font>
    <font>
      <sz val="14"/>
      <name val="等线"/>
      <family val="3"/>
      <charset val="134"/>
    </font>
    <font>
      <b/>
      <sz val="16"/>
      <color indexed="8"/>
      <name val="等线"/>
      <family val="3"/>
      <charset val="134"/>
    </font>
    <font>
      <b/>
      <sz val="16"/>
      <color indexed="10"/>
      <name val="等线"/>
      <family val="3"/>
      <charset val="134"/>
    </font>
    <font>
      <b/>
      <sz val="16"/>
      <color rgb="FFFF0000"/>
      <name val="Arial"/>
      <family val="2"/>
    </font>
    <font>
      <b/>
      <sz val="16"/>
      <color rgb="FFFF0000"/>
      <name val="等线"/>
      <family val="3"/>
      <charset val="134"/>
    </font>
    <font>
      <b/>
      <sz val="16"/>
      <name val="等线"/>
      <family val="3"/>
      <charset val="134"/>
    </font>
    <font>
      <b/>
      <sz val="16"/>
      <color indexed="8"/>
      <name val="Arial"/>
      <family val="2"/>
    </font>
    <font>
      <sz val="10"/>
      <name val="等线"/>
      <family val="3"/>
      <charset val="134"/>
    </font>
    <font>
      <sz val="10"/>
      <color indexed="10"/>
      <name val="等线"/>
      <family val="3"/>
      <charset val="134"/>
    </font>
    <font>
      <b/>
      <sz val="10"/>
      <color indexed="10"/>
      <name val="等线"/>
      <family val="3"/>
      <charset val="134"/>
    </font>
    <font>
      <b/>
      <sz val="10"/>
      <name val="等线"/>
      <family val="3"/>
      <charset val="134"/>
    </font>
    <font>
      <u/>
      <sz val="10"/>
      <color rgb="FFFF0000"/>
      <name val="等线"/>
      <family val="3"/>
      <charset val="134"/>
    </font>
    <font>
      <u/>
      <sz val="10"/>
      <color indexed="10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rgb="FFFF0000"/>
      <name val="等线"/>
      <family val="3"/>
      <charset val="134"/>
    </font>
    <font>
      <b/>
      <i/>
      <sz val="10"/>
      <color indexed="8"/>
      <name val="等线"/>
      <family val="3"/>
      <charset val="134"/>
    </font>
    <font>
      <b/>
      <sz val="16"/>
      <name val="等线"/>
      <charset val="134"/>
    </font>
    <font>
      <sz val="11"/>
      <name val="等线"/>
      <family val="3"/>
      <charset val="134"/>
    </font>
    <font>
      <b/>
      <sz val="12"/>
      <name val="等线"/>
      <family val="3"/>
      <charset val="134"/>
    </font>
    <font>
      <b/>
      <i/>
      <sz val="1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>
      <alignment vertical="center"/>
    </xf>
  </cellStyleXfs>
  <cellXfs count="132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9" fontId="3" fillId="0" borderId="9" xfId="0" applyNumberFormat="1" applyFont="1" applyBorder="1" applyAlignment="1">
      <alignment horizontal="center" vertical="center"/>
    </xf>
    <xf numFmtId="10" fontId="3" fillId="0" borderId="9" xfId="0" applyNumberFormat="1" applyFont="1" applyBorder="1" applyAlignment="1">
      <alignment horizontal="center" vertical="center"/>
    </xf>
    <xf numFmtId="10" fontId="3" fillId="0" borderId="10" xfId="0" applyNumberFormat="1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9" fontId="3" fillId="5" borderId="9" xfId="0" applyNumberFormat="1" applyFont="1" applyFill="1" applyBorder="1" applyAlignment="1">
      <alignment horizontal="center" vertical="center"/>
    </xf>
    <xf numFmtId="10" fontId="3" fillId="5" borderId="9" xfId="0" applyNumberFormat="1" applyFont="1" applyFill="1" applyBorder="1" applyAlignment="1">
      <alignment horizontal="center" vertical="center"/>
    </xf>
    <xf numFmtId="10" fontId="3" fillId="5" borderId="10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9" fontId="8" fillId="3" borderId="15" xfId="0" applyNumberFormat="1" applyFont="1" applyFill="1" applyBorder="1" applyAlignment="1">
      <alignment horizontal="center" vertical="center"/>
    </xf>
    <xf numFmtId="9" fontId="7" fillId="3" borderId="15" xfId="1" applyFont="1" applyFill="1" applyBorder="1" applyAlignment="1">
      <alignment horizontal="center" vertical="center"/>
    </xf>
    <xf numFmtId="10" fontId="7" fillId="3" borderId="15" xfId="1" applyNumberFormat="1" applyFont="1" applyFill="1" applyBorder="1" applyAlignment="1">
      <alignment horizontal="center" vertical="center"/>
    </xf>
    <xf numFmtId="9" fontId="10" fillId="3" borderId="16" xfId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3" borderId="21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4" fillId="3" borderId="22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4" xfId="0" applyFont="1" applyBorder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 wrapText="1"/>
    </xf>
    <xf numFmtId="177" fontId="4" fillId="3" borderId="4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4" borderId="2" xfId="0" applyNumberFormat="1" applyFont="1" applyFill="1" applyBorder="1" applyAlignment="1">
      <alignment horizontal="center" vertical="center" wrapText="1"/>
    </xf>
    <xf numFmtId="178" fontId="4" fillId="3" borderId="2" xfId="0" applyNumberFormat="1" applyFont="1" applyFill="1" applyBorder="1" applyAlignment="1">
      <alignment horizontal="center" vertical="center" wrapText="1"/>
    </xf>
    <xf numFmtId="176" fontId="6" fillId="0" borderId="6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179" fontId="3" fillId="0" borderId="6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/>
    </xf>
    <xf numFmtId="178" fontId="3" fillId="0" borderId="9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5" borderId="9" xfId="0" applyNumberFormat="1" applyFont="1" applyFill="1" applyBorder="1" applyAlignment="1">
      <alignment horizontal="center" vertical="center"/>
    </xf>
    <xf numFmtId="177" fontId="3" fillId="5" borderId="9" xfId="0" applyNumberFormat="1" applyFont="1" applyFill="1" applyBorder="1" applyAlignment="1">
      <alignment horizontal="center" vertical="center"/>
    </xf>
    <xf numFmtId="179" fontId="3" fillId="5" borderId="6" xfId="0" applyNumberFormat="1" applyFont="1" applyFill="1" applyBorder="1" applyAlignment="1">
      <alignment horizontal="center" vertical="center"/>
    </xf>
    <xf numFmtId="179" fontId="3" fillId="5" borderId="9" xfId="0" applyNumberFormat="1" applyFont="1" applyFill="1" applyBorder="1" applyAlignment="1">
      <alignment horizontal="center" vertical="center"/>
    </xf>
    <xf numFmtId="178" fontId="3" fillId="5" borderId="9" xfId="0" applyNumberFormat="1" applyFont="1" applyFill="1" applyBorder="1" applyAlignment="1">
      <alignment horizontal="center" vertical="center"/>
    </xf>
    <xf numFmtId="180" fontId="3" fillId="0" borderId="9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7" fontId="3" fillId="0" borderId="12" xfId="0" applyNumberFormat="1" applyFont="1" applyBorder="1" applyAlignment="1">
      <alignment horizontal="center" vertical="center"/>
    </xf>
    <xf numFmtId="178" fontId="3" fillId="0" borderId="12" xfId="0" applyNumberFormat="1" applyFont="1" applyBorder="1" applyAlignment="1">
      <alignment horizontal="center" vertical="center"/>
    </xf>
    <xf numFmtId="176" fontId="8" fillId="3" borderId="15" xfId="0" applyNumberFormat="1" applyFont="1" applyFill="1" applyBorder="1" applyAlignment="1">
      <alignment horizontal="center" vertical="center"/>
    </xf>
    <xf numFmtId="176" fontId="7" fillId="3" borderId="15" xfId="0" applyNumberFormat="1" applyFont="1" applyFill="1" applyBorder="1" applyAlignment="1">
      <alignment horizontal="center" vertical="center"/>
    </xf>
    <xf numFmtId="180" fontId="7" fillId="3" borderId="15" xfId="0" applyNumberFormat="1" applyFont="1" applyFill="1" applyBorder="1" applyAlignment="1">
      <alignment horizontal="center" vertical="center"/>
    </xf>
    <xf numFmtId="177" fontId="12" fillId="3" borderId="18" xfId="0" applyNumberFormat="1" applyFont="1" applyFill="1" applyBorder="1" applyAlignment="1">
      <alignment horizontal="center" vertical="center"/>
    </xf>
    <xf numFmtId="177" fontId="7" fillId="3" borderId="18" xfId="0" applyNumberFormat="1" applyFont="1" applyFill="1" applyBorder="1" applyAlignment="1">
      <alignment horizontal="center" vertical="center"/>
    </xf>
    <xf numFmtId="178" fontId="7" fillId="3" borderId="18" xfId="0" applyNumberFormat="1" applyFont="1" applyFill="1" applyBorder="1" applyAlignment="1">
      <alignment horizontal="center" vertical="center" wrapText="1"/>
    </xf>
    <xf numFmtId="178" fontId="7" fillId="3" borderId="19" xfId="0" applyNumberFormat="1" applyFont="1" applyFill="1" applyBorder="1" applyAlignment="1">
      <alignment horizontal="center" vertical="center" wrapText="1"/>
    </xf>
    <xf numFmtId="181" fontId="15" fillId="0" borderId="20" xfId="0" applyNumberFormat="1" applyFont="1" applyBorder="1" applyAlignment="1">
      <alignment horizontal="center" vertical="center"/>
    </xf>
    <xf numFmtId="181" fontId="16" fillId="3" borderId="2" xfId="0" applyNumberFormat="1" applyFont="1" applyFill="1" applyBorder="1" applyAlignment="1">
      <alignment horizontal="center" vertical="center"/>
    </xf>
    <xf numFmtId="182" fontId="13" fillId="0" borderId="6" xfId="0" applyNumberFormat="1" applyFont="1" applyBorder="1" applyAlignment="1">
      <alignment horizontal="center" vertical="center"/>
    </xf>
    <xf numFmtId="183" fontId="13" fillId="0" borderId="9" xfId="0" applyNumberFormat="1" applyFont="1" applyBorder="1" applyAlignment="1">
      <alignment horizontal="center" vertical="center"/>
    </xf>
    <xf numFmtId="183" fontId="14" fillId="0" borderId="9" xfId="0" applyNumberFormat="1" applyFont="1" applyBorder="1" applyAlignment="1">
      <alignment horizontal="center" vertical="center"/>
    </xf>
    <xf numFmtId="183" fontId="13" fillId="0" borderId="6" xfId="0" applyNumberFormat="1" applyFont="1" applyBorder="1" applyAlignment="1">
      <alignment horizontal="center" vertical="center"/>
    </xf>
    <xf numFmtId="183" fontId="14" fillId="0" borderId="6" xfId="0" applyNumberFormat="1" applyFont="1" applyBorder="1" applyAlignment="1">
      <alignment horizontal="center" vertical="center"/>
    </xf>
    <xf numFmtId="182" fontId="13" fillId="0" borderId="9" xfId="0" applyNumberFormat="1" applyFont="1" applyBorder="1" applyAlignment="1">
      <alignment horizontal="center" vertical="center"/>
    </xf>
    <xf numFmtId="183" fontId="14" fillId="0" borderId="0" xfId="0" applyNumberFormat="1" applyFont="1" applyAlignment="1">
      <alignment horizontal="center" vertical="center"/>
    </xf>
    <xf numFmtId="183" fontId="13" fillId="6" borderId="9" xfId="0" applyNumberFormat="1" applyFont="1" applyFill="1" applyBorder="1" applyAlignment="1">
      <alignment horizontal="center" vertical="center"/>
    </xf>
    <xf numFmtId="183" fontId="13" fillId="0" borderId="0" xfId="0" applyNumberFormat="1" applyFont="1" applyAlignment="1">
      <alignment horizontal="center" vertical="center"/>
    </xf>
    <xf numFmtId="183" fontId="20" fillId="0" borderId="9" xfId="0" applyNumberFormat="1" applyFont="1" applyBorder="1" applyAlignment="1">
      <alignment horizontal="center" vertical="center"/>
    </xf>
    <xf numFmtId="181" fontId="16" fillId="0" borderId="20" xfId="0" applyNumberFormat="1" applyFont="1" applyBorder="1" applyAlignment="1">
      <alignment horizontal="center" vertical="center"/>
    </xf>
    <xf numFmtId="176" fontId="13" fillId="0" borderId="12" xfId="0" applyNumberFormat="1" applyFont="1" applyBorder="1" applyAlignment="1">
      <alignment horizontal="center" vertical="center"/>
    </xf>
    <xf numFmtId="184" fontId="13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abSelected="1" topLeftCell="D1" zoomScale="85" zoomScaleNormal="85" workbookViewId="0">
      <selection activeCell="Q3" sqref="Q3"/>
    </sheetView>
  </sheetViews>
  <sheetFormatPr defaultColWidth="12.5" defaultRowHeight="14.25" x14ac:dyDescent="0.2"/>
  <cols>
    <col min="1" max="1" width="5.75" customWidth="1"/>
    <col min="2" max="2" width="7" customWidth="1"/>
    <col min="3" max="3" width="51.375" customWidth="1"/>
    <col min="4" max="4" width="15" customWidth="1"/>
    <col min="5" max="5" width="24.5" customWidth="1"/>
    <col min="6" max="6" width="22" customWidth="1"/>
    <col min="7" max="8" width="17.25" customWidth="1"/>
    <col min="9" max="9" width="23.625" customWidth="1"/>
    <col min="10" max="10" width="17.75" customWidth="1"/>
    <col min="11" max="11" width="16.625" customWidth="1"/>
    <col min="12" max="12" width="28.125" customWidth="1"/>
    <col min="13" max="13" width="25.5" customWidth="1"/>
    <col min="14" max="14" width="13.5" customWidth="1"/>
    <col min="15" max="15" width="18.25" customWidth="1"/>
    <col min="16" max="16" width="22.375" customWidth="1"/>
    <col min="17" max="17" width="14" customWidth="1"/>
    <col min="18" max="33" width="8" customWidth="1"/>
  </cols>
  <sheetData>
    <row r="1" spans="2:17" s="1" customFormat="1" ht="24.95" customHeight="1" thickBot="1" x14ac:dyDescent="0.25">
      <c r="E1" s="76"/>
      <c r="F1" s="77"/>
      <c r="G1" s="77"/>
      <c r="H1" s="77"/>
      <c r="I1" s="77"/>
      <c r="N1" s="78"/>
    </row>
    <row r="2" spans="2:17" s="1" customFormat="1" ht="24.95" customHeight="1" thickBot="1" x14ac:dyDescent="0.25">
      <c r="B2" s="2" t="s">
        <v>0</v>
      </c>
      <c r="C2" s="3" t="s">
        <v>1</v>
      </c>
      <c r="D2" s="4" t="s">
        <v>2</v>
      </c>
      <c r="E2" s="79" t="s">
        <v>3</v>
      </c>
      <c r="F2" s="80" t="s">
        <v>4</v>
      </c>
      <c r="G2" s="81" t="s">
        <v>5</v>
      </c>
      <c r="H2" s="82" t="s">
        <v>6</v>
      </c>
      <c r="I2" s="5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83" t="s">
        <v>12</v>
      </c>
      <c r="O2" s="6" t="s">
        <v>13</v>
      </c>
      <c r="P2" s="7" t="s">
        <v>14</v>
      </c>
    </row>
    <row r="3" spans="2:17" s="1" customFormat="1" ht="24.95" customHeight="1" x14ac:dyDescent="0.2">
      <c r="B3" s="8">
        <v>1</v>
      </c>
      <c r="C3" s="9" t="s">
        <v>15</v>
      </c>
      <c r="D3" s="10">
        <v>7</v>
      </c>
      <c r="E3" s="84">
        <v>2.9</v>
      </c>
      <c r="F3" s="85">
        <v>11099</v>
      </c>
      <c r="G3" s="85">
        <v>1585.57142857143</v>
      </c>
      <c r="H3" s="85">
        <v>1740</v>
      </c>
      <c r="I3" s="86">
        <v>1.6642754662840699E-3</v>
      </c>
      <c r="J3" s="86">
        <v>1.8289936030273001E-3</v>
      </c>
      <c r="K3" s="11">
        <v>0.65843769708982802</v>
      </c>
      <c r="L3" s="11">
        <v>1</v>
      </c>
      <c r="M3" s="10">
        <v>16</v>
      </c>
      <c r="N3" s="87">
        <v>324.8</v>
      </c>
      <c r="O3" s="12">
        <v>2.9263897648436801E-2</v>
      </c>
      <c r="P3" s="13">
        <v>0.351166771781242</v>
      </c>
      <c r="Q3" s="75">
        <f>SUM(H3:O3)</f>
        <v>2082.4911948638078</v>
      </c>
    </row>
    <row r="4" spans="2:17" s="1" customFormat="1" ht="24.95" customHeight="1" x14ac:dyDescent="0.2">
      <c r="B4" s="14">
        <v>2</v>
      </c>
      <c r="C4" s="15" t="s">
        <v>16</v>
      </c>
      <c r="D4" s="16">
        <v>1</v>
      </c>
      <c r="E4" s="88">
        <v>3.55</v>
      </c>
      <c r="F4" s="89">
        <v>2094</v>
      </c>
      <c r="G4" s="89">
        <v>2094</v>
      </c>
      <c r="H4" s="89">
        <v>2193.5</v>
      </c>
      <c r="I4" s="86">
        <v>1.5926424405563E-3</v>
      </c>
      <c r="J4" s="90">
        <v>1.69531996179561E-3</v>
      </c>
      <c r="K4" s="17">
        <v>0.61031518624641801</v>
      </c>
      <c r="L4" s="17">
        <v>1</v>
      </c>
      <c r="M4" s="16">
        <v>16</v>
      </c>
      <c r="N4" s="91">
        <v>56.8</v>
      </c>
      <c r="O4" s="18">
        <v>2.7125119388729701E-2</v>
      </c>
      <c r="P4" s="19">
        <v>0.32550143266475601</v>
      </c>
    </row>
    <row r="5" spans="2:17" s="1" customFormat="1" ht="24.95" customHeight="1" x14ac:dyDescent="0.2">
      <c r="B5" s="14">
        <v>3</v>
      </c>
      <c r="C5" s="15" t="s">
        <v>17</v>
      </c>
      <c r="D5" s="16">
        <v>6</v>
      </c>
      <c r="E5" s="88">
        <v>2.02</v>
      </c>
      <c r="F5" s="89">
        <v>5220</v>
      </c>
      <c r="G5" s="89">
        <v>870</v>
      </c>
      <c r="H5" s="89">
        <v>1097.5</v>
      </c>
      <c r="I5" s="86">
        <v>1.9274809160305299E-3</v>
      </c>
      <c r="J5" s="90">
        <v>2.3218390804597699E-3</v>
      </c>
      <c r="K5" s="17">
        <v>0.83586206896551696</v>
      </c>
      <c r="L5" s="17">
        <v>1</v>
      </c>
      <c r="M5" s="16">
        <v>16</v>
      </c>
      <c r="N5" s="91">
        <v>193.92</v>
      </c>
      <c r="O5" s="18">
        <v>3.7149425287356298E-2</v>
      </c>
      <c r="P5" s="19">
        <v>0.445793103448276</v>
      </c>
    </row>
    <row r="6" spans="2:17" s="1" customFormat="1" ht="24.95" customHeight="1" x14ac:dyDescent="0.2">
      <c r="B6" s="14">
        <v>4</v>
      </c>
      <c r="C6" s="15" t="s">
        <v>18</v>
      </c>
      <c r="D6" s="16">
        <v>6</v>
      </c>
      <c r="E6" s="88">
        <v>3.71</v>
      </c>
      <c r="F6" s="89">
        <v>13300</v>
      </c>
      <c r="G6" s="89">
        <v>2216.6666666666702</v>
      </c>
      <c r="H6" s="89">
        <v>2365</v>
      </c>
      <c r="I6" s="86">
        <v>1.5888650963597399E-3</v>
      </c>
      <c r="J6" s="90">
        <v>1.6736842105263201E-3</v>
      </c>
      <c r="K6" s="17">
        <v>0.60252631578947402</v>
      </c>
      <c r="L6" s="17">
        <v>1</v>
      </c>
      <c r="M6" s="16">
        <v>16</v>
      </c>
      <c r="N6" s="91">
        <v>356.16</v>
      </c>
      <c r="O6" s="18">
        <v>2.67789473684211E-2</v>
      </c>
      <c r="P6" s="19">
        <v>0.32134736842105299</v>
      </c>
    </row>
    <row r="7" spans="2:17" s="1" customFormat="1" ht="24.95" customHeight="1" x14ac:dyDescent="0.2">
      <c r="B7" s="14">
        <v>5</v>
      </c>
      <c r="C7" s="15" t="s">
        <v>19</v>
      </c>
      <c r="D7" s="16">
        <v>1</v>
      </c>
      <c r="E7" s="88">
        <v>6.4</v>
      </c>
      <c r="F7" s="89">
        <v>3479</v>
      </c>
      <c r="G7" s="89">
        <v>3479</v>
      </c>
      <c r="H7" s="89">
        <v>3798.5</v>
      </c>
      <c r="I7" s="86">
        <v>1.6864295125164699E-3</v>
      </c>
      <c r="J7" s="90">
        <v>1.8396090830698499E-3</v>
      </c>
      <c r="K7" s="17">
        <v>0.66225926990514505</v>
      </c>
      <c r="L7" s="17">
        <v>1</v>
      </c>
      <c r="M7" s="16">
        <v>16</v>
      </c>
      <c r="N7" s="91">
        <v>102.4</v>
      </c>
      <c r="O7" s="18">
        <v>2.9433745329117598E-2</v>
      </c>
      <c r="P7" s="19">
        <v>0.35320494394941099</v>
      </c>
    </row>
    <row r="8" spans="2:17" s="1" customFormat="1" ht="24.95" customHeight="1" x14ac:dyDescent="0.2">
      <c r="B8" s="8">
        <v>6</v>
      </c>
      <c r="C8" s="15" t="s">
        <v>20</v>
      </c>
      <c r="D8" s="16">
        <v>7</v>
      </c>
      <c r="E8" s="88">
        <v>1.59</v>
      </c>
      <c r="F8" s="89">
        <v>6106.8</v>
      </c>
      <c r="G8" s="89">
        <v>872.4</v>
      </c>
      <c r="H8" s="89">
        <v>948.99</v>
      </c>
      <c r="I8" s="86">
        <v>1.6798732171156899E-3</v>
      </c>
      <c r="J8" s="90">
        <v>1.8225584594222799E-3</v>
      </c>
      <c r="K8" s="17">
        <v>0.65612104539202198</v>
      </c>
      <c r="L8" s="17">
        <v>1</v>
      </c>
      <c r="M8" s="16">
        <v>16</v>
      </c>
      <c r="N8" s="91">
        <v>178.08</v>
      </c>
      <c r="O8" s="18">
        <v>2.9160935350756499E-2</v>
      </c>
      <c r="P8" s="19">
        <v>0.34993122420907802</v>
      </c>
    </row>
    <row r="9" spans="2:17" s="1" customFormat="1" ht="24.95" customHeight="1" x14ac:dyDescent="0.2">
      <c r="B9" s="14">
        <v>7</v>
      </c>
      <c r="C9" s="15" t="s">
        <v>21</v>
      </c>
      <c r="D9" s="16">
        <v>3</v>
      </c>
      <c r="E9" s="88">
        <v>3.5</v>
      </c>
      <c r="F9" s="89">
        <v>6301.75</v>
      </c>
      <c r="G9" s="89">
        <v>2100.5833333333298</v>
      </c>
      <c r="H9" s="89">
        <v>2294.5</v>
      </c>
      <c r="I9" s="86">
        <v>1.52905198776758E-3</v>
      </c>
      <c r="J9" s="90">
        <v>1.6662038322688101E-3</v>
      </c>
      <c r="K9" s="17">
        <v>0.59983337961677297</v>
      </c>
      <c r="L9" s="17">
        <v>1</v>
      </c>
      <c r="M9" s="16">
        <v>16</v>
      </c>
      <c r="N9" s="91">
        <v>168</v>
      </c>
      <c r="O9" s="18">
        <v>2.6659261316300999E-2</v>
      </c>
      <c r="P9" s="19">
        <v>0.31991113579561198</v>
      </c>
    </row>
    <row r="10" spans="2:17" s="1" customFormat="1" ht="24.95" customHeight="1" x14ac:dyDescent="0.2">
      <c r="B10" s="14">
        <v>8</v>
      </c>
      <c r="C10" s="15" t="s">
        <v>22</v>
      </c>
      <c r="D10" s="16">
        <v>1</v>
      </c>
      <c r="E10" s="88">
        <v>4.88</v>
      </c>
      <c r="F10" s="89">
        <v>2860</v>
      </c>
      <c r="G10" s="89">
        <v>2860</v>
      </c>
      <c r="H10" s="89">
        <v>3200</v>
      </c>
      <c r="I10" s="86">
        <v>1.52738654147105E-3</v>
      </c>
      <c r="J10" s="90">
        <v>1.7062937062937099E-3</v>
      </c>
      <c r="K10" s="17">
        <v>0.61426573426573405</v>
      </c>
      <c r="L10" s="17">
        <v>1</v>
      </c>
      <c r="M10" s="16">
        <v>16</v>
      </c>
      <c r="N10" s="91">
        <v>78.08</v>
      </c>
      <c r="O10" s="18">
        <v>2.73006993006993E-2</v>
      </c>
      <c r="P10" s="19">
        <v>0.327608391608392</v>
      </c>
    </row>
    <row r="11" spans="2:17" s="1" customFormat="1" ht="24.95" customHeight="1" x14ac:dyDescent="0.2">
      <c r="B11" s="14">
        <v>9</v>
      </c>
      <c r="C11" s="15" t="s">
        <v>23</v>
      </c>
      <c r="D11" s="16">
        <v>9</v>
      </c>
      <c r="E11" s="88">
        <v>5</v>
      </c>
      <c r="F11" s="89">
        <v>22686.25</v>
      </c>
      <c r="G11" s="89">
        <v>2520.6944444444398</v>
      </c>
      <c r="H11" s="89">
        <v>2797.9</v>
      </c>
      <c r="I11" s="86">
        <v>1.78890876565295E-3</v>
      </c>
      <c r="J11" s="90">
        <v>1.9835803625544101E-3</v>
      </c>
      <c r="K11" s="17">
        <v>0.71408893051958799</v>
      </c>
      <c r="L11" s="17">
        <v>1</v>
      </c>
      <c r="M11" s="16">
        <v>16</v>
      </c>
      <c r="N11" s="91">
        <v>720</v>
      </c>
      <c r="O11" s="18">
        <v>3.1737285800870603E-2</v>
      </c>
      <c r="P11" s="19">
        <v>0.38084742961044699</v>
      </c>
    </row>
    <row r="12" spans="2:17" s="1" customFormat="1" ht="24.95" customHeight="1" x14ac:dyDescent="0.2">
      <c r="B12" s="14">
        <v>10</v>
      </c>
      <c r="C12" s="15" t="s">
        <v>24</v>
      </c>
      <c r="D12" s="16">
        <v>4</v>
      </c>
      <c r="E12" s="88">
        <v>8.9</v>
      </c>
      <c r="F12" s="89">
        <v>22958</v>
      </c>
      <c r="G12" s="89">
        <v>5739.5</v>
      </c>
      <c r="H12" s="89">
        <v>6398</v>
      </c>
      <c r="I12" s="86">
        <v>1.4173102954056899E-3</v>
      </c>
      <c r="J12" s="90">
        <v>1.5506577227981501E-3</v>
      </c>
      <c r="K12" s="17">
        <v>0.55823678020733503</v>
      </c>
      <c r="L12" s="17">
        <v>1</v>
      </c>
      <c r="M12" s="16">
        <v>16</v>
      </c>
      <c r="N12" s="91">
        <v>569.6</v>
      </c>
      <c r="O12" s="18">
        <v>2.4810523564770499E-2</v>
      </c>
      <c r="P12" s="19">
        <v>0.297726282777245</v>
      </c>
    </row>
    <row r="13" spans="2:17" s="1" customFormat="1" ht="24.95" customHeight="1" x14ac:dyDescent="0.2">
      <c r="B13" s="8">
        <v>11</v>
      </c>
      <c r="C13" s="15" t="s">
        <v>25</v>
      </c>
      <c r="D13" s="16">
        <v>3</v>
      </c>
      <c r="E13" s="88">
        <v>2.39</v>
      </c>
      <c r="F13" s="89">
        <v>3241</v>
      </c>
      <c r="G13" s="89">
        <v>1080.3333333333301</v>
      </c>
      <c r="H13" s="89">
        <v>1254.99</v>
      </c>
      <c r="I13" s="86">
        <v>1.8818897637795299E-3</v>
      </c>
      <c r="J13" s="90">
        <v>2.2122801604443098E-3</v>
      </c>
      <c r="K13" s="17">
        <v>0.79642085775995097</v>
      </c>
      <c r="L13" s="17">
        <v>1</v>
      </c>
      <c r="M13" s="16">
        <v>16</v>
      </c>
      <c r="N13" s="91">
        <v>114.72</v>
      </c>
      <c r="O13" s="18">
        <v>3.5396482567108901E-2</v>
      </c>
      <c r="P13" s="19">
        <v>0.42475779080530701</v>
      </c>
    </row>
    <row r="14" spans="2:17" s="1" customFormat="1" ht="24.95" customHeight="1" x14ac:dyDescent="0.2">
      <c r="B14" s="14">
        <v>12</v>
      </c>
      <c r="C14" s="15" t="s">
        <v>26</v>
      </c>
      <c r="D14" s="16">
        <v>1</v>
      </c>
      <c r="E14" s="88">
        <v>1.39</v>
      </c>
      <c r="F14" s="89">
        <v>456</v>
      </c>
      <c r="G14" s="89">
        <v>456</v>
      </c>
      <c r="H14" s="89">
        <v>520</v>
      </c>
      <c r="I14" s="86">
        <v>2.7911646586345402E-3</v>
      </c>
      <c r="J14" s="90">
        <v>3.0482456140350899E-3</v>
      </c>
      <c r="K14" s="17">
        <v>1.09736842105263</v>
      </c>
      <c r="L14" s="17">
        <v>1</v>
      </c>
      <c r="M14" s="16">
        <v>16</v>
      </c>
      <c r="N14" s="91" t="s">
        <v>27</v>
      </c>
      <c r="O14" s="18">
        <v>4.8771929824561397E-2</v>
      </c>
      <c r="P14" s="19">
        <v>0.58526315789473704</v>
      </c>
    </row>
    <row r="15" spans="2:17" s="1" customFormat="1" ht="24.95" customHeight="1" x14ac:dyDescent="0.2">
      <c r="B15" s="14">
        <v>13</v>
      </c>
      <c r="C15" s="15" t="s">
        <v>28</v>
      </c>
      <c r="D15" s="16">
        <v>1</v>
      </c>
      <c r="E15" s="88">
        <v>2.83</v>
      </c>
      <c r="F15" s="89">
        <v>1166.83</v>
      </c>
      <c r="G15" s="89">
        <v>1166.83</v>
      </c>
      <c r="H15" s="89">
        <v>1297</v>
      </c>
      <c r="I15" s="86">
        <v>2.2460317460317502E-3</v>
      </c>
      <c r="J15" s="90">
        <v>2.4253747332516301E-3</v>
      </c>
      <c r="K15" s="17">
        <v>0.87313490397058702</v>
      </c>
      <c r="L15" s="17">
        <v>1</v>
      </c>
      <c r="M15" s="16">
        <v>16</v>
      </c>
      <c r="N15" s="91">
        <v>45.28</v>
      </c>
      <c r="O15" s="18">
        <v>3.8805995732026102E-2</v>
      </c>
      <c r="P15" s="19">
        <v>0.46567194878431301</v>
      </c>
    </row>
    <row r="16" spans="2:17" s="1" customFormat="1" ht="24.95" customHeight="1" x14ac:dyDescent="0.2">
      <c r="B16" s="14">
        <v>14</v>
      </c>
      <c r="C16" s="15" t="s">
        <v>29</v>
      </c>
      <c r="D16" s="16">
        <v>1</v>
      </c>
      <c r="E16" s="88">
        <v>4.58</v>
      </c>
      <c r="F16" s="89">
        <v>2039</v>
      </c>
      <c r="G16" s="89">
        <v>2039</v>
      </c>
      <c r="H16" s="89">
        <v>2345</v>
      </c>
      <c r="I16" s="86">
        <v>2.0092125466110999E-3</v>
      </c>
      <c r="J16" s="90">
        <v>2.2461991172143198E-3</v>
      </c>
      <c r="K16" s="17">
        <v>0.80863168219715498</v>
      </c>
      <c r="L16" s="17">
        <v>1</v>
      </c>
      <c r="M16" s="16">
        <v>16</v>
      </c>
      <c r="N16" s="91">
        <v>73.28</v>
      </c>
      <c r="O16" s="18">
        <v>3.5939185875429103E-2</v>
      </c>
      <c r="P16" s="19">
        <v>0.43127023050515001</v>
      </c>
    </row>
    <row r="17" spans="2:16" s="1" customFormat="1" ht="24.95" customHeight="1" x14ac:dyDescent="0.2">
      <c r="B17" s="14">
        <v>15</v>
      </c>
      <c r="C17" s="15" t="s">
        <v>30</v>
      </c>
      <c r="D17" s="16">
        <v>3</v>
      </c>
      <c r="E17" s="88">
        <v>0.85</v>
      </c>
      <c r="F17" s="89">
        <v>1106.6199999999999</v>
      </c>
      <c r="G17" s="89">
        <v>368.87333333333299</v>
      </c>
      <c r="H17" s="89">
        <v>398</v>
      </c>
      <c r="I17" s="86">
        <v>2.1356783919597999E-3</v>
      </c>
      <c r="J17" s="90">
        <v>2.3043140373389202E-3</v>
      </c>
      <c r="K17" s="17">
        <v>0.82955305344201302</v>
      </c>
      <c r="L17" s="17">
        <v>1</v>
      </c>
      <c r="M17" s="16">
        <v>16</v>
      </c>
      <c r="N17" s="91">
        <v>40.799999999999997</v>
      </c>
      <c r="O17" s="18">
        <v>3.6869024597422799E-2</v>
      </c>
      <c r="P17" s="19">
        <v>0.442428295169073</v>
      </c>
    </row>
    <row r="18" spans="2:16" s="1" customFormat="1" ht="24.95" customHeight="1" x14ac:dyDescent="0.2">
      <c r="B18" s="8">
        <v>16</v>
      </c>
      <c r="C18" s="15" t="s">
        <v>31</v>
      </c>
      <c r="D18" s="16">
        <v>1</v>
      </c>
      <c r="E18" s="88">
        <v>3.3</v>
      </c>
      <c r="F18" s="89">
        <v>1669</v>
      </c>
      <c r="G18" s="89">
        <v>1669</v>
      </c>
      <c r="H18" s="89">
        <v>1830</v>
      </c>
      <c r="I18" s="86">
        <v>1.81518151815181E-3</v>
      </c>
      <c r="J18" s="90">
        <v>1.9772318753744798E-3</v>
      </c>
      <c r="K18" s="17">
        <v>0.71180347513481101</v>
      </c>
      <c r="L18" s="17">
        <v>1</v>
      </c>
      <c r="M18" s="16">
        <v>16</v>
      </c>
      <c r="N18" s="91">
        <v>52.8</v>
      </c>
      <c r="O18" s="18">
        <v>3.16357100059916E-2</v>
      </c>
      <c r="P18" s="19">
        <v>0.37962852007189901</v>
      </c>
    </row>
    <row r="19" spans="2:16" s="1" customFormat="1" ht="24.95" customHeight="1" x14ac:dyDescent="0.2">
      <c r="B19" s="14">
        <v>17</v>
      </c>
      <c r="C19" s="15" t="s">
        <v>32</v>
      </c>
      <c r="D19" s="16">
        <v>2</v>
      </c>
      <c r="E19" s="88">
        <v>1.35</v>
      </c>
      <c r="F19" s="89">
        <v>899</v>
      </c>
      <c r="G19" s="89">
        <v>449.5</v>
      </c>
      <c r="H19" s="89">
        <v>498</v>
      </c>
      <c r="I19" s="86">
        <v>2.7272727272727301E-3</v>
      </c>
      <c r="J19" s="90">
        <v>3.0033370411568401E-3</v>
      </c>
      <c r="K19" s="17">
        <v>1.08120133481646</v>
      </c>
      <c r="L19" s="17">
        <v>1</v>
      </c>
      <c r="M19" s="16">
        <v>16</v>
      </c>
      <c r="N19" s="91">
        <v>43.2</v>
      </c>
      <c r="O19" s="18">
        <v>4.8053392658509497E-2</v>
      </c>
      <c r="P19" s="19">
        <v>0.57664071190211397</v>
      </c>
    </row>
    <row r="20" spans="2:16" s="1" customFormat="1" ht="24.95" customHeight="1" x14ac:dyDescent="0.2">
      <c r="B20" s="14">
        <v>18</v>
      </c>
      <c r="C20" s="15" t="s">
        <v>33</v>
      </c>
      <c r="D20" s="16">
        <v>1</v>
      </c>
      <c r="E20" s="88">
        <v>0.57999999999999996</v>
      </c>
      <c r="F20" s="89">
        <v>269</v>
      </c>
      <c r="G20" s="89">
        <v>269</v>
      </c>
      <c r="H20" s="89">
        <v>288</v>
      </c>
      <c r="I20" s="86">
        <v>2E-3</v>
      </c>
      <c r="J20" s="90">
        <v>2.1561338289962798E-3</v>
      </c>
      <c r="K20" s="17">
        <v>0.77620817843866197</v>
      </c>
      <c r="L20" s="17">
        <v>1</v>
      </c>
      <c r="M20" s="16">
        <v>16</v>
      </c>
      <c r="N20" s="91">
        <v>9.2799999999999994</v>
      </c>
      <c r="O20" s="18">
        <v>3.4498141263940497E-2</v>
      </c>
      <c r="P20" s="19">
        <v>0.413977695167286</v>
      </c>
    </row>
    <row r="21" spans="2:16" s="1" customFormat="1" ht="24.95" customHeight="1" x14ac:dyDescent="0.2">
      <c r="B21" s="14">
        <v>19</v>
      </c>
      <c r="C21" s="15" t="s">
        <v>34</v>
      </c>
      <c r="D21" s="16">
        <v>5</v>
      </c>
      <c r="E21" s="88">
        <v>1.3</v>
      </c>
      <c r="F21" s="89">
        <v>2782</v>
      </c>
      <c r="G21" s="89">
        <v>556.4</v>
      </c>
      <c r="H21" s="89">
        <v>543</v>
      </c>
      <c r="I21" s="86">
        <v>2.3897058823529401E-3</v>
      </c>
      <c r="J21" s="90">
        <v>2.3364485981308401E-3</v>
      </c>
      <c r="K21" s="17">
        <v>0.84112149532710301</v>
      </c>
      <c r="L21" s="17">
        <v>1</v>
      </c>
      <c r="M21" s="16">
        <v>16</v>
      </c>
      <c r="N21" s="91">
        <v>104</v>
      </c>
      <c r="O21" s="18">
        <v>3.7383177570093497E-2</v>
      </c>
      <c r="P21" s="19">
        <v>0.44859813084112099</v>
      </c>
    </row>
    <row r="22" spans="2:16" s="1" customFormat="1" ht="24.95" customHeight="1" x14ac:dyDescent="0.2">
      <c r="B22" s="14">
        <v>20</v>
      </c>
      <c r="C22" s="15" t="s">
        <v>35</v>
      </c>
      <c r="D22" s="16">
        <v>2</v>
      </c>
      <c r="E22" s="88">
        <v>4.25</v>
      </c>
      <c r="F22" s="89">
        <v>3993</v>
      </c>
      <c r="G22" s="89">
        <v>1996.5</v>
      </c>
      <c r="H22" s="89">
        <v>2260</v>
      </c>
      <c r="I22" s="86">
        <v>1.8558951965065499E-3</v>
      </c>
      <c r="J22" s="90">
        <v>2.1287252692211399E-3</v>
      </c>
      <c r="K22" s="17">
        <v>0.76634109691960905</v>
      </c>
      <c r="L22" s="17">
        <v>1</v>
      </c>
      <c r="M22" s="16">
        <v>16</v>
      </c>
      <c r="N22" s="91">
        <v>136</v>
      </c>
      <c r="O22" s="18">
        <v>3.4059604307538197E-2</v>
      </c>
      <c r="P22" s="19">
        <v>0.40871525169045803</v>
      </c>
    </row>
    <row r="23" spans="2:16" s="1" customFormat="1" ht="24.95" customHeight="1" x14ac:dyDescent="0.2">
      <c r="B23" s="8">
        <v>21</v>
      </c>
      <c r="C23" s="15" t="s">
        <v>36</v>
      </c>
      <c r="D23" s="16">
        <v>2</v>
      </c>
      <c r="E23" s="88">
        <v>3.89</v>
      </c>
      <c r="F23" s="89">
        <v>4170.4799999999996</v>
      </c>
      <c r="G23" s="89">
        <v>2085.2399999999998</v>
      </c>
      <c r="H23" s="89">
        <v>2220.5</v>
      </c>
      <c r="I23" s="86">
        <v>1.7778793418647199E-3</v>
      </c>
      <c r="J23" s="90">
        <v>1.86549270107997E-3</v>
      </c>
      <c r="K23" s="17">
        <v>0.67157737238879001</v>
      </c>
      <c r="L23" s="17">
        <v>1</v>
      </c>
      <c r="M23" s="16">
        <v>16</v>
      </c>
      <c r="N23" s="91">
        <v>124.48</v>
      </c>
      <c r="O23" s="18">
        <v>2.9847883217279599E-2</v>
      </c>
      <c r="P23" s="19">
        <v>0.35817459860735501</v>
      </c>
    </row>
    <row r="24" spans="2:16" s="1" customFormat="1" ht="24.95" customHeight="1" x14ac:dyDescent="0.2">
      <c r="B24" s="14">
        <v>22</v>
      </c>
      <c r="C24" s="15" t="s">
        <v>37</v>
      </c>
      <c r="D24" s="16">
        <v>1</v>
      </c>
      <c r="E24" s="88">
        <v>0.67</v>
      </c>
      <c r="F24" s="89">
        <v>370</v>
      </c>
      <c r="G24" s="89">
        <v>370</v>
      </c>
      <c r="H24" s="89">
        <v>280</v>
      </c>
      <c r="I24" s="86">
        <v>2.3508771929824598E-3</v>
      </c>
      <c r="J24" s="90">
        <v>1.8108108108108099E-3</v>
      </c>
      <c r="K24" s="17">
        <v>0.65189189189189201</v>
      </c>
      <c r="L24" s="17">
        <v>1</v>
      </c>
      <c r="M24" s="16">
        <v>16</v>
      </c>
      <c r="N24" s="91">
        <v>10.72</v>
      </c>
      <c r="O24" s="18">
        <v>2.8972972972973E-2</v>
      </c>
      <c r="P24" s="19">
        <v>0.34767567567567598</v>
      </c>
    </row>
    <row r="25" spans="2:16" s="1" customFormat="1" ht="24.95" customHeight="1" x14ac:dyDescent="0.2">
      <c r="B25" s="14">
        <v>23</v>
      </c>
      <c r="C25" s="15" t="s">
        <v>38</v>
      </c>
      <c r="D25" s="16">
        <v>2</v>
      </c>
      <c r="E25" s="92">
        <v>3.64</v>
      </c>
      <c r="F25" s="89">
        <v>3510</v>
      </c>
      <c r="G25" s="89">
        <v>1755</v>
      </c>
      <c r="H25" s="89">
        <v>2055.6</v>
      </c>
      <c r="I25" s="86">
        <v>1.76699029126214E-3</v>
      </c>
      <c r="J25" s="90">
        <v>2.0740740740740702E-3</v>
      </c>
      <c r="K25" s="17">
        <v>0.74666666666666703</v>
      </c>
      <c r="L25" s="17">
        <v>1</v>
      </c>
      <c r="M25" s="16">
        <v>16</v>
      </c>
      <c r="N25" s="91">
        <v>116.48</v>
      </c>
      <c r="O25" s="18">
        <v>3.3185185185185199E-2</v>
      </c>
      <c r="P25" s="19">
        <v>0.39822222222222198</v>
      </c>
    </row>
    <row r="26" spans="2:16" s="1" customFormat="1" ht="24.95" customHeight="1" x14ac:dyDescent="0.2">
      <c r="B26" s="14">
        <v>24</v>
      </c>
      <c r="C26" s="15" t="s">
        <v>39</v>
      </c>
      <c r="D26" s="16">
        <v>3</v>
      </c>
      <c r="E26" s="92">
        <v>2.2999999999999998</v>
      </c>
      <c r="F26" s="89">
        <v>3848</v>
      </c>
      <c r="G26" s="89">
        <v>1282.6666666666699</v>
      </c>
      <c r="H26" s="89">
        <v>1381</v>
      </c>
      <c r="I26" s="86">
        <v>1.64403145103645E-3</v>
      </c>
      <c r="J26" s="90">
        <v>1.79313929313929E-3</v>
      </c>
      <c r="K26" s="17">
        <v>0.64553014553014498</v>
      </c>
      <c r="L26" s="17">
        <v>1</v>
      </c>
      <c r="M26" s="16">
        <v>16</v>
      </c>
      <c r="N26" s="91">
        <v>110.4</v>
      </c>
      <c r="O26" s="18">
        <v>2.8690228690228699E-2</v>
      </c>
      <c r="P26" s="19">
        <v>0.34428274428274402</v>
      </c>
    </row>
    <row r="27" spans="2:16" s="1" customFormat="1" ht="24.95" customHeight="1" x14ac:dyDescent="0.2">
      <c r="B27" s="14">
        <v>25</v>
      </c>
      <c r="C27" s="15" t="s">
        <v>40</v>
      </c>
      <c r="D27" s="16">
        <v>3</v>
      </c>
      <c r="E27" s="92">
        <v>1.48</v>
      </c>
      <c r="F27" s="89">
        <v>1769</v>
      </c>
      <c r="G27" s="89">
        <v>589.66666666666697</v>
      </c>
      <c r="H27" s="89">
        <v>624.4</v>
      </c>
      <c r="I27" s="86">
        <v>2.4084621643612699E-3</v>
      </c>
      <c r="J27" s="90">
        <v>2.50989259468626E-3</v>
      </c>
      <c r="K27" s="17">
        <v>0.90356133408705497</v>
      </c>
      <c r="L27" s="17">
        <v>1</v>
      </c>
      <c r="M27" s="16">
        <v>16</v>
      </c>
      <c r="N27" s="91">
        <v>71.040000000000006</v>
      </c>
      <c r="O27" s="18">
        <v>4.0158281514980201E-2</v>
      </c>
      <c r="P27" s="19">
        <v>0.48189937817976197</v>
      </c>
    </row>
    <row r="28" spans="2:16" s="1" customFormat="1" ht="24.95" customHeight="1" x14ac:dyDescent="0.2">
      <c r="B28" s="8">
        <v>26</v>
      </c>
      <c r="C28" s="15" t="s">
        <v>41</v>
      </c>
      <c r="D28" s="16">
        <v>2</v>
      </c>
      <c r="E28" s="92">
        <v>1.8</v>
      </c>
      <c r="F28" s="89">
        <v>1898</v>
      </c>
      <c r="G28" s="89">
        <v>949</v>
      </c>
      <c r="H28" s="89">
        <v>1054.5</v>
      </c>
      <c r="I28" s="86">
        <v>1.7475728155339799E-3</v>
      </c>
      <c r="J28" s="90">
        <v>1.89673340358272E-3</v>
      </c>
      <c r="K28" s="17">
        <v>0.68282402528977904</v>
      </c>
      <c r="L28" s="17">
        <v>1</v>
      </c>
      <c r="M28" s="16">
        <v>16</v>
      </c>
      <c r="N28" s="91">
        <v>57.6</v>
      </c>
      <c r="O28" s="18">
        <v>3.03477344573235E-2</v>
      </c>
      <c r="P28" s="19">
        <v>0.364172813487882</v>
      </c>
    </row>
    <row r="29" spans="2:16" s="1" customFormat="1" ht="24.95" customHeight="1" x14ac:dyDescent="0.2">
      <c r="B29" s="14">
        <v>27</v>
      </c>
      <c r="C29" s="15" t="s">
        <v>42</v>
      </c>
      <c r="D29" s="16">
        <v>2</v>
      </c>
      <c r="E29" s="92">
        <v>4.1900000000000004</v>
      </c>
      <c r="F29" s="89">
        <v>4601.01</v>
      </c>
      <c r="G29" s="89">
        <v>2300.5050000000001</v>
      </c>
      <c r="H29" s="89">
        <v>2499</v>
      </c>
      <c r="I29" s="86">
        <v>1.6766706682673101E-3</v>
      </c>
      <c r="J29" s="90">
        <v>1.82133922769131E-3</v>
      </c>
      <c r="K29" s="17">
        <v>0.65568212196887199</v>
      </c>
      <c r="L29" s="17">
        <v>1</v>
      </c>
      <c r="M29" s="16">
        <v>16</v>
      </c>
      <c r="N29" s="91">
        <v>134.08000000000001</v>
      </c>
      <c r="O29" s="18">
        <v>2.9141427643061001E-2</v>
      </c>
      <c r="P29" s="19">
        <v>0.349697131716732</v>
      </c>
    </row>
    <row r="30" spans="2:16" s="20" customFormat="1" ht="24.95" customHeight="1" x14ac:dyDescent="0.2">
      <c r="B30" s="21">
        <v>28</v>
      </c>
      <c r="C30" s="22" t="s">
        <v>43</v>
      </c>
      <c r="D30" s="23">
        <v>2</v>
      </c>
      <c r="E30" s="93">
        <v>1.5</v>
      </c>
      <c r="F30" s="94">
        <v>1959</v>
      </c>
      <c r="G30" s="94">
        <v>979.5</v>
      </c>
      <c r="H30" s="94">
        <v>1026.99</v>
      </c>
      <c r="I30" s="95">
        <v>1.4634146341463399E-3</v>
      </c>
      <c r="J30" s="96">
        <v>1.5313935681470099E-3</v>
      </c>
      <c r="K30" s="24">
        <v>0.55130168453292505</v>
      </c>
      <c r="L30" s="24">
        <v>1</v>
      </c>
      <c r="M30" s="23">
        <v>16</v>
      </c>
      <c r="N30" s="97">
        <v>48</v>
      </c>
      <c r="O30" s="25">
        <v>2.4502297090352201E-2</v>
      </c>
      <c r="P30" s="26">
        <v>0.294027565084227</v>
      </c>
    </row>
    <row r="31" spans="2:16" s="1" customFormat="1" ht="24.95" customHeight="1" x14ac:dyDescent="0.2">
      <c r="B31" s="14">
        <v>29</v>
      </c>
      <c r="C31" s="15" t="s">
        <v>44</v>
      </c>
      <c r="D31" s="16">
        <v>1</v>
      </c>
      <c r="E31" s="92">
        <v>3.2</v>
      </c>
      <c r="F31" s="89">
        <v>1435</v>
      </c>
      <c r="G31" s="89">
        <v>1435</v>
      </c>
      <c r="H31" s="89">
        <v>1570</v>
      </c>
      <c r="I31" s="86">
        <v>2.09561231172233E-3</v>
      </c>
      <c r="J31" s="90">
        <v>2.2299651567944299E-3</v>
      </c>
      <c r="K31" s="17">
        <v>0.80278745644599303</v>
      </c>
      <c r="L31" s="17">
        <v>1</v>
      </c>
      <c r="M31" s="16">
        <v>16</v>
      </c>
      <c r="N31" s="91">
        <v>51.2</v>
      </c>
      <c r="O31" s="18">
        <v>3.5679442508710801E-2</v>
      </c>
      <c r="P31" s="19">
        <v>0.42815331010453</v>
      </c>
    </row>
    <row r="32" spans="2:16" s="1" customFormat="1" ht="24.95" customHeight="1" x14ac:dyDescent="0.2">
      <c r="B32" s="14">
        <v>30</v>
      </c>
      <c r="C32" s="15"/>
      <c r="D32" s="16"/>
      <c r="E32" s="92"/>
      <c r="F32" s="89"/>
      <c r="G32" s="89"/>
      <c r="H32" s="89"/>
      <c r="I32" s="89"/>
      <c r="J32" s="98"/>
      <c r="K32" s="98"/>
      <c r="L32" s="16"/>
      <c r="M32" s="16"/>
      <c r="N32" s="91"/>
      <c r="O32" s="16"/>
      <c r="P32" s="27"/>
    </row>
    <row r="33" spans="1:16" s="1" customFormat="1" ht="24.95" customHeight="1" x14ac:dyDescent="0.2">
      <c r="B33" s="8">
        <v>31</v>
      </c>
      <c r="C33" s="16"/>
      <c r="D33" s="16"/>
      <c r="E33" s="92"/>
      <c r="F33" s="89"/>
      <c r="G33" s="89"/>
      <c r="H33" s="89"/>
      <c r="I33" s="89"/>
      <c r="J33" s="98"/>
      <c r="K33" s="98"/>
      <c r="L33" s="16"/>
      <c r="M33" s="16"/>
      <c r="N33" s="91"/>
      <c r="O33" s="16"/>
      <c r="P33" s="27"/>
    </row>
    <row r="34" spans="1:16" s="1" customFormat="1" ht="24.95" customHeight="1" x14ac:dyDescent="0.2">
      <c r="B34" s="14">
        <v>32</v>
      </c>
      <c r="C34" s="16"/>
      <c r="D34" s="16"/>
      <c r="E34" s="92"/>
      <c r="F34" s="89"/>
      <c r="G34" s="89"/>
      <c r="H34" s="89"/>
      <c r="I34" s="89"/>
      <c r="J34" s="98"/>
      <c r="K34" s="98"/>
      <c r="L34" s="16"/>
      <c r="M34" s="16"/>
      <c r="N34" s="91"/>
      <c r="O34" s="16"/>
      <c r="P34" s="27"/>
    </row>
    <row r="35" spans="1:16" s="1" customFormat="1" ht="24.95" customHeight="1" x14ac:dyDescent="0.2">
      <c r="B35" s="14">
        <v>33</v>
      </c>
      <c r="C35" s="16"/>
      <c r="D35" s="16"/>
      <c r="E35" s="92"/>
      <c r="F35" s="89"/>
      <c r="G35" s="89"/>
      <c r="H35" s="89"/>
      <c r="I35" s="89"/>
      <c r="J35" s="98"/>
      <c r="K35" s="98"/>
      <c r="L35" s="16"/>
      <c r="M35" s="16"/>
      <c r="N35" s="91"/>
      <c r="O35" s="16"/>
      <c r="P35" s="27"/>
    </row>
    <row r="36" spans="1:16" s="1" customFormat="1" ht="24.95" customHeight="1" x14ac:dyDescent="0.2">
      <c r="B36" s="14">
        <v>34</v>
      </c>
      <c r="C36" s="16"/>
      <c r="D36" s="16"/>
      <c r="E36" s="92"/>
      <c r="F36" s="89"/>
      <c r="G36" s="89"/>
      <c r="H36" s="89"/>
      <c r="I36" s="89"/>
      <c r="J36" s="16"/>
      <c r="K36" s="16"/>
      <c r="L36" s="16"/>
      <c r="M36" s="16"/>
      <c r="N36" s="91"/>
      <c r="O36" s="16"/>
      <c r="P36" s="27"/>
    </row>
    <row r="37" spans="1:16" s="1" customFormat="1" ht="24.95" customHeight="1" x14ac:dyDescent="0.2">
      <c r="B37" s="14">
        <v>35</v>
      </c>
      <c r="C37" s="16"/>
      <c r="D37" s="98"/>
      <c r="E37" s="92"/>
      <c r="F37" s="89"/>
      <c r="G37" s="89"/>
      <c r="H37" s="89"/>
      <c r="I37" s="89"/>
      <c r="J37" s="17"/>
      <c r="K37" s="17"/>
      <c r="L37" s="16"/>
      <c r="M37" s="16"/>
      <c r="N37" s="91"/>
      <c r="O37" s="16"/>
      <c r="P37" s="27"/>
    </row>
    <row r="38" spans="1:16" s="1" customFormat="1" ht="24.95" customHeight="1" x14ac:dyDescent="0.2">
      <c r="B38" s="8">
        <v>36</v>
      </c>
      <c r="C38" s="16"/>
      <c r="D38" s="16"/>
      <c r="E38" s="92"/>
      <c r="F38" s="89"/>
      <c r="G38" s="89"/>
      <c r="H38" s="89"/>
      <c r="I38" s="89"/>
      <c r="J38" s="16"/>
      <c r="K38" s="16"/>
      <c r="L38" s="16"/>
      <c r="M38" s="16"/>
      <c r="N38" s="91"/>
      <c r="O38" s="16"/>
      <c r="P38" s="27"/>
    </row>
    <row r="39" spans="1:16" s="1" customFormat="1" ht="24.95" customHeight="1" x14ac:dyDescent="0.2">
      <c r="B39" s="14">
        <v>37</v>
      </c>
      <c r="C39" s="28"/>
      <c r="D39" s="28"/>
      <c r="E39" s="99"/>
      <c r="F39" s="100"/>
      <c r="G39" s="100"/>
      <c r="H39" s="100"/>
      <c r="I39" s="100"/>
      <c r="J39" s="28"/>
      <c r="K39" s="28"/>
      <c r="L39" s="28"/>
      <c r="M39" s="28"/>
      <c r="N39" s="101"/>
      <c r="O39" s="28"/>
      <c r="P39" s="29"/>
    </row>
    <row r="40" spans="1:16" s="1" customFormat="1" ht="24.95" customHeight="1" x14ac:dyDescent="0.2">
      <c r="B40" s="14">
        <v>38</v>
      </c>
      <c r="C40" s="28"/>
      <c r="D40" s="28"/>
      <c r="E40" s="99"/>
      <c r="F40" s="100"/>
      <c r="G40" s="100"/>
      <c r="H40" s="100"/>
      <c r="I40" s="100"/>
      <c r="J40" s="28"/>
      <c r="K40" s="28"/>
      <c r="L40" s="28"/>
      <c r="M40" s="28"/>
      <c r="N40" s="101"/>
      <c r="O40" s="28"/>
      <c r="P40" s="29"/>
    </row>
    <row r="41" spans="1:16" ht="24.95" customHeight="1" x14ac:dyDescent="0.2">
      <c r="B41" s="14">
        <v>39</v>
      </c>
      <c r="C41" s="16"/>
      <c r="D41" s="16"/>
      <c r="E41" s="92"/>
      <c r="F41" s="89"/>
      <c r="G41" s="89"/>
      <c r="H41" s="89"/>
      <c r="I41" s="89"/>
      <c r="J41" s="16"/>
      <c r="K41" s="16"/>
      <c r="L41" s="16"/>
      <c r="M41" s="16"/>
      <c r="N41" s="91"/>
      <c r="O41" s="16"/>
      <c r="P41" s="27"/>
    </row>
    <row r="42" spans="1:16" ht="24.95" customHeight="1" thickBot="1" x14ac:dyDescent="0.25">
      <c r="B42" s="30">
        <v>40</v>
      </c>
      <c r="C42" s="31"/>
      <c r="D42" s="31"/>
      <c r="E42" s="102"/>
      <c r="F42" s="103"/>
      <c r="G42" s="103"/>
      <c r="H42" s="103"/>
      <c r="I42" s="103"/>
      <c r="J42" s="31"/>
      <c r="K42" s="31"/>
      <c r="L42" s="31"/>
      <c r="M42" s="31"/>
      <c r="N42" s="104"/>
      <c r="O42" s="31"/>
      <c r="P42" s="32"/>
    </row>
    <row r="43" spans="1:16" s="71" customFormat="1" ht="24.95" customHeight="1" x14ac:dyDescent="0.2">
      <c r="A43" s="33"/>
      <c r="B43" s="34"/>
      <c r="C43" s="35"/>
      <c r="D43" s="36">
        <v>83</v>
      </c>
      <c r="E43" s="105">
        <v>1</v>
      </c>
      <c r="F43" s="36">
        <v>137286.74</v>
      </c>
      <c r="G43" s="36"/>
      <c r="H43" s="36"/>
      <c r="I43" s="37">
        <v>1.6999999999999999E-3</v>
      </c>
      <c r="J43" s="36"/>
      <c r="K43" s="38">
        <v>0.6</v>
      </c>
      <c r="L43" s="39">
        <v>1</v>
      </c>
      <c r="M43" s="106">
        <v>16</v>
      </c>
      <c r="N43" s="107">
        <v>4113.4399999999996</v>
      </c>
      <c r="O43" s="40">
        <v>2.9962398407887E-2</v>
      </c>
      <c r="P43" s="41">
        <v>0.35954878089464398</v>
      </c>
    </row>
    <row r="44" spans="1:16" s="71" customFormat="1" ht="24.95" customHeight="1" thickBot="1" x14ac:dyDescent="0.25">
      <c r="A44" s="33"/>
      <c r="B44" s="42"/>
      <c r="C44" s="43"/>
      <c r="D44" s="44" t="s">
        <v>45</v>
      </c>
      <c r="E44" s="108" t="s">
        <v>46</v>
      </c>
      <c r="F44" s="109" t="s">
        <v>47</v>
      </c>
      <c r="G44" s="109"/>
      <c r="H44" s="109"/>
      <c r="I44" s="109"/>
      <c r="J44" s="44"/>
      <c r="K44" s="45" t="s">
        <v>48</v>
      </c>
      <c r="L44" s="46" t="s">
        <v>49</v>
      </c>
      <c r="M44" s="46" t="s">
        <v>50</v>
      </c>
      <c r="N44" s="110" t="s">
        <v>51</v>
      </c>
      <c r="O44" s="110" t="s">
        <v>52</v>
      </c>
      <c r="P44" s="111" t="s">
        <v>53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5"/>
  <sheetViews>
    <sheetView workbookViewId="0">
      <selection activeCell="F13" sqref="F13"/>
    </sheetView>
  </sheetViews>
  <sheetFormatPr defaultColWidth="8" defaultRowHeight="12.75" x14ac:dyDescent="0.2"/>
  <cols>
    <col min="1" max="4" width="12.5" style="72" customWidth="1"/>
    <col min="5" max="5" width="12.5" style="73" customWidth="1"/>
    <col min="6" max="6" width="15.875" style="72" customWidth="1"/>
    <col min="7" max="7" width="30.125" style="72" customWidth="1"/>
    <col min="8" max="8" width="15.125" style="56" customWidth="1"/>
    <col min="9" max="9" width="10.5" style="56" customWidth="1"/>
    <col min="10" max="10" width="8" style="57" customWidth="1"/>
    <col min="11" max="16384" width="8" style="57"/>
  </cols>
  <sheetData>
    <row r="1" spans="1:9" ht="15" customHeight="1" x14ac:dyDescent="0.2">
      <c r="A1" s="127" t="s">
        <v>54</v>
      </c>
      <c r="B1" s="128"/>
      <c r="C1" s="128"/>
      <c r="D1" s="128"/>
      <c r="E1" s="129"/>
      <c r="F1" s="128"/>
      <c r="G1" s="128"/>
    </row>
    <row r="2" spans="1:9" ht="15" customHeight="1" x14ac:dyDescent="0.2">
      <c r="A2" s="128"/>
      <c r="B2" s="128"/>
      <c r="C2" s="128"/>
      <c r="D2" s="128"/>
      <c r="E2" s="129"/>
      <c r="F2" s="128"/>
      <c r="G2" s="128"/>
    </row>
    <row r="3" spans="1:9" ht="15" customHeight="1" thickBot="1" x14ac:dyDescent="0.25">
      <c r="A3" s="72" t="s">
        <v>55</v>
      </c>
      <c r="B3" s="112">
        <f ca="1">NOW()</f>
        <v>44627.511632291666</v>
      </c>
    </row>
    <row r="4" spans="1:9" s="56" customFormat="1" ht="15" customHeight="1" thickBot="1" x14ac:dyDescent="0.25">
      <c r="A4" s="47" t="s">
        <v>0</v>
      </c>
      <c r="B4" s="113" t="s">
        <v>56</v>
      </c>
      <c r="C4" s="48" t="s">
        <v>57</v>
      </c>
      <c r="D4" s="48" t="s">
        <v>58</v>
      </c>
      <c r="E4" s="48" t="s">
        <v>59</v>
      </c>
      <c r="F4" s="48" t="s">
        <v>60</v>
      </c>
      <c r="G4" s="49" t="s">
        <v>61</v>
      </c>
      <c r="I4" s="58"/>
    </row>
    <row r="5" spans="1:9" ht="15" customHeight="1" x14ac:dyDescent="0.2">
      <c r="A5" s="50">
        <v>1</v>
      </c>
      <c r="B5" s="114">
        <v>44580</v>
      </c>
      <c r="C5" s="114" t="s">
        <v>62</v>
      </c>
      <c r="D5" s="115">
        <v>8076.62</v>
      </c>
      <c r="E5" s="116"/>
      <c r="F5" s="115">
        <v>8076.62</v>
      </c>
      <c r="G5" s="51" t="s">
        <v>63</v>
      </c>
    </row>
    <row r="6" spans="1:9" s="56" customFormat="1" ht="15" customHeight="1" x14ac:dyDescent="0.2">
      <c r="A6" s="50">
        <v>2</v>
      </c>
      <c r="B6" s="114">
        <v>44580</v>
      </c>
      <c r="C6" s="114" t="s">
        <v>62</v>
      </c>
      <c r="D6" s="117">
        <v>10000</v>
      </c>
      <c r="E6" s="118"/>
      <c r="F6" s="115">
        <f t="shared" ref="F6:F37" si="0">F5+D6-E6</f>
        <v>18076.62</v>
      </c>
      <c r="G6" s="51" t="s">
        <v>64</v>
      </c>
      <c r="I6" s="58"/>
    </row>
    <row r="7" spans="1:9" ht="15" customHeight="1" x14ac:dyDescent="0.2">
      <c r="A7" s="50">
        <v>3</v>
      </c>
      <c r="B7" s="114">
        <v>44580</v>
      </c>
      <c r="C7" s="119" t="s">
        <v>65</v>
      </c>
      <c r="D7" s="115"/>
      <c r="E7" s="116">
        <v>5868.53</v>
      </c>
      <c r="F7" s="115">
        <f t="shared" si="0"/>
        <v>12208.09</v>
      </c>
      <c r="G7" s="50" t="s">
        <v>66</v>
      </c>
    </row>
    <row r="8" spans="1:9" ht="15" customHeight="1" x14ac:dyDescent="0.2">
      <c r="A8" s="50">
        <v>4</v>
      </c>
      <c r="B8" s="114">
        <v>44580</v>
      </c>
      <c r="C8" s="119" t="s">
        <v>65</v>
      </c>
      <c r="D8" s="115"/>
      <c r="E8" s="116">
        <v>5870</v>
      </c>
      <c r="F8" s="115">
        <f t="shared" si="0"/>
        <v>6338.09</v>
      </c>
      <c r="G8" s="50" t="s">
        <v>66</v>
      </c>
    </row>
    <row r="9" spans="1:9" ht="15" customHeight="1" x14ac:dyDescent="0.2">
      <c r="A9" s="50">
        <v>5</v>
      </c>
      <c r="B9" s="114">
        <v>44580</v>
      </c>
      <c r="C9" s="114" t="s">
        <v>62</v>
      </c>
      <c r="D9" s="115">
        <v>853.36</v>
      </c>
      <c r="E9" s="116"/>
      <c r="F9" s="115">
        <f t="shared" si="0"/>
        <v>7191.45</v>
      </c>
      <c r="G9" s="51" t="s">
        <v>64</v>
      </c>
    </row>
    <row r="10" spans="1:9" ht="15" customHeight="1" x14ac:dyDescent="0.2">
      <c r="A10" s="50">
        <v>6</v>
      </c>
      <c r="B10" s="114">
        <v>44580</v>
      </c>
      <c r="C10" s="114" t="s">
        <v>62</v>
      </c>
      <c r="D10" s="115">
        <v>1100</v>
      </c>
      <c r="E10" s="116"/>
      <c r="F10" s="115">
        <f t="shared" si="0"/>
        <v>8291.4500000000007</v>
      </c>
      <c r="G10" s="51" t="s">
        <v>67</v>
      </c>
    </row>
    <row r="11" spans="1:9" ht="15" customHeight="1" x14ac:dyDescent="0.2">
      <c r="A11" s="50">
        <v>6</v>
      </c>
      <c r="B11" s="114">
        <v>44581</v>
      </c>
      <c r="C11" s="119" t="s">
        <v>65</v>
      </c>
      <c r="D11" s="115"/>
      <c r="E11" s="116">
        <v>5760</v>
      </c>
      <c r="F11" s="115">
        <f t="shared" si="0"/>
        <v>2531.4500000000007</v>
      </c>
      <c r="G11" s="50" t="s">
        <v>66</v>
      </c>
    </row>
    <row r="12" spans="1:9" ht="15" customHeight="1" x14ac:dyDescent="0.2">
      <c r="A12" s="50">
        <v>7</v>
      </c>
      <c r="B12" s="114">
        <v>44582</v>
      </c>
      <c r="C12" s="114" t="s">
        <v>62</v>
      </c>
      <c r="D12" s="115">
        <v>30000</v>
      </c>
      <c r="E12" s="116"/>
      <c r="F12" s="115">
        <f t="shared" si="0"/>
        <v>32531.45</v>
      </c>
      <c r="G12" s="51" t="s">
        <v>68</v>
      </c>
    </row>
    <row r="13" spans="1:9" ht="15" customHeight="1" x14ac:dyDescent="0.2">
      <c r="A13" s="50">
        <v>8</v>
      </c>
      <c r="B13" s="114">
        <v>44582</v>
      </c>
      <c r="C13" s="119" t="s">
        <v>65</v>
      </c>
      <c r="D13" s="115"/>
      <c r="E13" s="116">
        <v>5558</v>
      </c>
      <c r="F13" s="115">
        <f t="shared" si="0"/>
        <v>26973.45</v>
      </c>
      <c r="G13" s="50" t="s">
        <v>66</v>
      </c>
    </row>
    <row r="14" spans="1:9" ht="15" customHeight="1" x14ac:dyDescent="0.2">
      <c r="A14" s="50">
        <v>9</v>
      </c>
      <c r="B14" s="114">
        <v>44582</v>
      </c>
      <c r="C14" s="119" t="s">
        <v>65</v>
      </c>
      <c r="D14" s="115"/>
      <c r="E14" s="116">
        <v>5770</v>
      </c>
      <c r="F14" s="115">
        <f t="shared" si="0"/>
        <v>21203.45</v>
      </c>
      <c r="G14" s="50" t="s">
        <v>66</v>
      </c>
    </row>
    <row r="15" spans="1:9" ht="15" customHeight="1" x14ac:dyDescent="0.2">
      <c r="A15" s="50">
        <v>10</v>
      </c>
      <c r="B15" s="114">
        <v>44583</v>
      </c>
      <c r="C15" s="119" t="s">
        <v>65</v>
      </c>
      <c r="D15" s="115"/>
      <c r="E15" s="116">
        <v>2500</v>
      </c>
      <c r="F15" s="115">
        <f t="shared" si="0"/>
        <v>18703.45</v>
      </c>
      <c r="G15" s="50" t="s">
        <v>69</v>
      </c>
    </row>
    <row r="16" spans="1:9" s="56" customFormat="1" ht="15" customHeight="1" x14ac:dyDescent="0.2">
      <c r="A16" s="50">
        <v>11</v>
      </c>
      <c r="B16" s="114">
        <v>44583</v>
      </c>
      <c r="C16" s="119" t="s">
        <v>65</v>
      </c>
      <c r="D16" s="115"/>
      <c r="E16" s="116">
        <v>3479</v>
      </c>
      <c r="F16" s="115">
        <f t="shared" si="0"/>
        <v>15224.45</v>
      </c>
      <c r="G16" s="50" t="s">
        <v>70</v>
      </c>
      <c r="H16" s="56" t="s">
        <v>27</v>
      </c>
    </row>
    <row r="17" spans="1:7" ht="15" customHeight="1" x14ac:dyDescent="0.2">
      <c r="A17" s="50">
        <v>12</v>
      </c>
      <c r="B17" s="114">
        <v>44583</v>
      </c>
      <c r="C17" s="119" t="s">
        <v>65</v>
      </c>
      <c r="D17" s="115"/>
      <c r="E17" s="116">
        <v>1299</v>
      </c>
      <c r="F17" s="115">
        <f t="shared" si="0"/>
        <v>13925.45</v>
      </c>
      <c r="G17" s="50" t="s">
        <v>71</v>
      </c>
    </row>
    <row r="18" spans="1:7" ht="15" customHeight="1" x14ac:dyDescent="0.2">
      <c r="A18" s="50">
        <v>13</v>
      </c>
      <c r="B18" s="114">
        <v>44583</v>
      </c>
      <c r="C18" s="119" t="s">
        <v>65</v>
      </c>
      <c r="D18" s="115"/>
      <c r="E18" s="116">
        <v>2485</v>
      </c>
      <c r="F18" s="115">
        <f t="shared" si="0"/>
        <v>11440.45</v>
      </c>
      <c r="G18" s="50" t="s">
        <v>69</v>
      </c>
    </row>
    <row r="19" spans="1:7" ht="15" customHeight="1" x14ac:dyDescent="0.2">
      <c r="A19" s="50">
        <v>14</v>
      </c>
      <c r="B19" s="114">
        <v>44583</v>
      </c>
      <c r="C19" s="119" t="s">
        <v>65</v>
      </c>
      <c r="D19" s="115"/>
      <c r="E19" s="116">
        <v>1545</v>
      </c>
      <c r="F19" s="115">
        <f t="shared" si="0"/>
        <v>9895.4500000000007</v>
      </c>
      <c r="G19" s="50" t="s">
        <v>72</v>
      </c>
    </row>
    <row r="20" spans="1:7" ht="15" customHeight="1" x14ac:dyDescent="0.2">
      <c r="A20" s="50">
        <v>15</v>
      </c>
      <c r="B20" s="114">
        <v>44583</v>
      </c>
      <c r="C20" s="119" t="s">
        <v>65</v>
      </c>
      <c r="D20" s="115"/>
      <c r="E20" s="116">
        <v>1155</v>
      </c>
      <c r="F20" s="115">
        <f t="shared" si="0"/>
        <v>8740.4500000000007</v>
      </c>
      <c r="G20" s="50" t="s">
        <v>73</v>
      </c>
    </row>
    <row r="21" spans="1:7" ht="15" customHeight="1" x14ac:dyDescent="0.2">
      <c r="A21" s="50">
        <v>16</v>
      </c>
      <c r="B21" s="114">
        <v>44583</v>
      </c>
      <c r="C21" s="119" t="s">
        <v>65</v>
      </c>
      <c r="D21" s="115"/>
      <c r="E21" s="116">
        <v>860</v>
      </c>
      <c r="F21" s="115">
        <f t="shared" si="0"/>
        <v>7880.4500000000007</v>
      </c>
      <c r="G21" s="50" t="s">
        <v>74</v>
      </c>
    </row>
    <row r="22" spans="1:7" ht="15" customHeight="1" x14ac:dyDescent="0.2">
      <c r="A22" s="50">
        <v>17</v>
      </c>
      <c r="B22" s="114">
        <v>44583</v>
      </c>
      <c r="C22" s="119" t="s">
        <v>65</v>
      </c>
      <c r="D22" s="115"/>
      <c r="E22" s="116">
        <v>2190</v>
      </c>
      <c r="F22" s="115">
        <f t="shared" si="0"/>
        <v>5690.4500000000007</v>
      </c>
      <c r="G22" s="50" t="s">
        <v>75</v>
      </c>
    </row>
    <row r="23" spans="1:7" ht="15" customHeight="1" x14ac:dyDescent="0.2">
      <c r="A23" s="50">
        <v>18</v>
      </c>
      <c r="B23" s="114">
        <v>44584</v>
      </c>
      <c r="C23" s="119" t="s">
        <v>65</v>
      </c>
      <c r="D23" s="115"/>
      <c r="E23" s="116">
        <v>2200</v>
      </c>
      <c r="F23" s="115">
        <f t="shared" si="0"/>
        <v>3490.4500000000007</v>
      </c>
      <c r="G23" s="50" t="s">
        <v>75</v>
      </c>
    </row>
    <row r="24" spans="1:7" ht="15" customHeight="1" x14ac:dyDescent="0.2">
      <c r="A24" s="50">
        <v>19</v>
      </c>
      <c r="B24" s="114">
        <v>44584</v>
      </c>
      <c r="C24" s="114" t="s">
        <v>62</v>
      </c>
      <c r="D24" s="115">
        <v>6200</v>
      </c>
      <c r="E24" s="116"/>
      <c r="F24" s="115">
        <f t="shared" si="0"/>
        <v>9690.4500000000007</v>
      </c>
      <c r="G24" s="52" t="s">
        <v>76</v>
      </c>
    </row>
    <row r="25" spans="1:7" ht="15" customHeight="1" x14ac:dyDescent="0.2">
      <c r="A25" s="50">
        <v>20</v>
      </c>
      <c r="B25" s="114">
        <v>44584</v>
      </c>
      <c r="C25" s="119" t="s">
        <v>65</v>
      </c>
      <c r="D25" s="115"/>
      <c r="E25" s="116">
        <v>6230</v>
      </c>
      <c r="F25" s="115">
        <f t="shared" si="0"/>
        <v>3460.4500000000007</v>
      </c>
      <c r="G25" s="50" t="s">
        <v>77</v>
      </c>
    </row>
    <row r="26" spans="1:7" ht="15" customHeight="1" x14ac:dyDescent="0.2">
      <c r="A26" s="50">
        <v>21</v>
      </c>
      <c r="B26" s="114">
        <v>44585</v>
      </c>
      <c r="C26" s="119" t="s">
        <v>65</v>
      </c>
      <c r="D26" s="115"/>
      <c r="E26" s="116">
        <v>869</v>
      </c>
      <c r="F26" s="115">
        <f t="shared" si="0"/>
        <v>2591.4500000000007</v>
      </c>
      <c r="G26" s="50" t="s">
        <v>78</v>
      </c>
    </row>
    <row r="27" spans="1:7" ht="15" customHeight="1" x14ac:dyDescent="0.2">
      <c r="A27" s="50">
        <v>22</v>
      </c>
      <c r="B27" s="114">
        <v>44586</v>
      </c>
      <c r="C27" s="119" t="s">
        <v>65</v>
      </c>
      <c r="D27" s="115"/>
      <c r="E27" s="116">
        <v>1131</v>
      </c>
      <c r="F27" s="115">
        <f t="shared" si="0"/>
        <v>1460.4500000000007</v>
      </c>
      <c r="G27" s="50" t="s">
        <v>73</v>
      </c>
    </row>
    <row r="28" spans="1:7" ht="15" customHeight="1" x14ac:dyDescent="0.2">
      <c r="A28" s="50">
        <v>23</v>
      </c>
      <c r="B28" s="114">
        <v>44586</v>
      </c>
      <c r="C28" s="114" t="s">
        <v>62</v>
      </c>
      <c r="D28" s="115">
        <v>7434.56</v>
      </c>
      <c r="E28" s="116"/>
      <c r="F28" s="115">
        <f t="shared" si="0"/>
        <v>8895.010000000002</v>
      </c>
      <c r="G28" s="51" t="s">
        <v>79</v>
      </c>
    </row>
    <row r="29" spans="1:7" ht="15" customHeight="1" x14ac:dyDescent="0.2">
      <c r="A29" s="50">
        <v>24</v>
      </c>
      <c r="B29" s="114">
        <v>44586</v>
      </c>
      <c r="C29" s="119" t="s">
        <v>65</v>
      </c>
      <c r="D29" s="115"/>
      <c r="E29" s="116">
        <v>2230</v>
      </c>
      <c r="F29" s="115">
        <f t="shared" si="0"/>
        <v>6665.010000000002</v>
      </c>
      <c r="G29" s="50" t="s">
        <v>75</v>
      </c>
    </row>
    <row r="30" spans="1:7" ht="15" customHeight="1" x14ac:dyDescent="0.2">
      <c r="A30" s="50">
        <v>25</v>
      </c>
      <c r="B30" s="114">
        <v>44586</v>
      </c>
      <c r="C30" s="119" t="s">
        <v>65</v>
      </c>
      <c r="D30" s="115"/>
      <c r="E30" s="116">
        <v>2200</v>
      </c>
      <c r="F30" s="115">
        <f t="shared" si="0"/>
        <v>4465.010000000002</v>
      </c>
      <c r="G30" s="50" t="s">
        <v>75</v>
      </c>
    </row>
    <row r="31" spans="1:7" ht="15" customHeight="1" x14ac:dyDescent="0.2">
      <c r="A31" s="50">
        <v>26</v>
      </c>
      <c r="B31" s="114">
        <v>44586</v>
      </c>
      <c r="C31" s="119" t="s">
        <v>65</v>
      </c>
      <c r="D31" s="115"/>
      <c r="E31" s="116">
        <v>1535</v>
      </c>
      <c r="F31" s="115">
        <f t="shared" si="0"/>
        <v>2930.010000000002</v>
      </c>
      <c r="G31" s="50" t="s">
        <v>72</v>
      </c>
    </row>
    <row r="32" spans="1:7" ht="15" customHeight="1" x14ac:dyDescent="0.2">
      <c r="A32" s="50">
        <v>27</v>
      </c>
      <c r="B32" s="114">
        <v>44586</v>
      </c>
      <c r="C32" s="119" t="s">
        <v>65</v>
      </c>
      <c r="D32" s="115"/>
      <c r="E32" s="116">
        <v>860</v>
      </c>
      <c r="F32" s="115">
        <f t="shared" si="0"/>
        <v>2070.010000000002</v>
      </c>
      <c r="G32" s="50" t="s">
        <v>74</v>
      </c>
    </row>
    <row r="33" spans="1:7" ht="15" customHeight="1" x14ac:dyDescent="0.2">
      <c r="A33" s="50">
        <v>28</v>
      </c>
      <c r="B33" s="114">
        <v>44586</v>
      </c>
      <c r="C33" s="114" t="s">
        <v>62</v>
      </c>
      <c r="D33" s="115">
        <v>5000</v>
      </c>
      <c r="E33" s="115"/>
      <c r="F33" s="115">
        <f t="shared" si="0"/>
        <v>7070.010000000002</v>
      </c>
      <c r="G33" s="52" t="s">
        <v>80</v>
      </c>
    </row>
    <row r="34" spans="1:7" ht="15" customHeight="1" x14ac:dyDescent="0.2">
      <c r="A34" s="50">
        <v>29</v>
      </c>
      <c r="B34" s="114">
        <v>44586</v>
      </c>
      <c r="C34" s="114" t="s">
        <v>62</v>
      </c>
      <c r="D34" s="115">
        <v>1000</v>
      </c>
      <c r="E34" s="115"/>
      <c r="F34" s="115">
        <f t="shared" si="0"/>
        <v>8070.010000000002</v>
      </c>
      <c r="G34" s="53" t="s">
        <v>81</v>
      </c>
    </row>
    <row r="35" spans="1:7" ht="15" customHeight="1" x14ac:dyDescent="0.2">
      <c r="A35" s="50">
        <v>30</v>
      </c>
      <c r="B35" s="114">
        <v>44586</v>
      </c>
      <c r="C35" s="119" t="s">
        <v>65</v>
      </c>
      <c r="D35" s="115"/>
      <c r="E35" s="116">
        <v>2860</v>
      </c>
      <c r="F35" s="115">
        <f t="shared" si="0"/>
        <v>5210.010000000002</v>
      </c>
      <c r="G35" s="50" t="s">
        <v>82</v>
      </c>
    </row>
    <row r="36" spans="1:7" ht="15" customHeight="1" x14ac:dyDescent="0.2">
      <c r="A36" s="50">
        <v>31</v>
      </c>
      <c r="B36" s="114">
        <v>44586</v>
      </c>
      <c r="C36" s="119" t="s">
        <v>65</v>
      </c>
      <c r="D36" s="115"/>
      <c r="E36" s="116">
        <v>4573</v>
      </c>
      <c r="F36" s="115">
        <f t="shared" si="0"/>
        <v>637.01000000000204</v>
      </c>
      <c r="G36" s="50" t="s">
        <v>83</v>
      </c>
    </row>
    <row r="37" spans="1:7" ht="15" customHeight="1" x14ac:dyDescent="0.2">
      <c r="A37" s="50">
        <v>32</v>
      </c>
      <c r="B37" s="114">
        <v>44587</v>
      </c>
      <c r="C37" s="114" t="s">
        <v>62</v>
      </c>
      <c r="D37" s="115">
        <v>2100</v>
      </c>
      <c r="E37" s="116"/>
      <c r="F37" s="115">
        <f t="shared" si="0"/>
        <v>2737.010000000002</v>
      </c>
      <c r="G37" s="53" t="s">
        <v>84</v>
      </c>
    </row>
    <row r="38" spans="1:7" ht="15" customHeight="1" x14ac:dyDescent="0.2">
      <c r="A38" s="50">
        <v>33</v>
      </c>
      <c r="B38" s="114">
        <v>44587</v>
      </c>
      <c r="C38" s="119" t="s">
        <v>65</v>
      </c>
      <c r="D38" s="115"/>
      <c r="E38" s="116">
        <v>2090</v>
      </c>
      <c r="F38" s="115">
        <f t="shared" ref="F38:F69" si="1">F37+D38-E38</f>
        <v>647.01000000000204</v>
      </c>
      <c r="G38" s="50" t="s">
        <v>85</v>
      </c>
    </row>
    <row r="39" spans="1:7" ht="15" customHeight="1" x14ac:dyDescent="0.2">
      <c r="A39" s="50">
        <v>34</v>
      </c>
      <c r="B39" s="114">
        <v>44587</v>
      </c>
      <c r="C39" s="119" t="s">
        <v>65</v>
      </c>
      <c r="D39" s="115"/>
      <c r="E39" s="116">
        <v>548</v>
      </c>
      <c r="F39" s="115">
        <f t="shared" si="1"/>
        <v>99.010000000002037</v>
      </c>
      <c r="G39" s="50" t="s">
        <v>86</v>
      </c>
    </row>
    <row r="40" spans="1:7" ht="15" customHeight="1" x14ac:dyDescent="0.2">
      <c r="A40" s="50">
        <v>35</v>
      </c>
      <c r="B40" s="114">
        <v>44588</v>
      </c>
      <c r="C40" s="114" t="s">
        <v>62</v>
      </c>
      <c r="D40" s="115">
        <v>1000</v>
      </c>
      <c r="E40" s="116"/>
      <c r="F40" s="115">
        <f t="shared" si="1"/>
        <v>1099.010000000002</v>
      </c>
      <c r="G40" s="53" t="s">
        <v>87</v>
      </c>
    </row>
    <row r="41" spans="1:7" ht="15" customHeight="1" x14ac:dyDescent="0.2">
      <c r="A41" s="50">
        <v>36</v>
      </c>
      <c r="B41" s="114">
        <v>44588</v>
      </c>
      <c r="C41" s="119" t="s">
        <v>65</v>
      </c>
      <c r="D41" s="115"/>
      <c r="E41" s="116">
        <v>1089</v>
      </c>
      <c r="F41" s="115">
        <f t="shared" si="1"/>
        <v>10.010000000002037</v>
      </c>
      <c r="G41" s="50" t="s">
        <v>88</v>
      </c>
    </row>
    <row r="42" spans="1:7" ht="15" customHeight="1" x14ac:dyDescent="0.2">
      <c r="A42" s="50">
        <v>37</v>
      </c>
      <c r="B42" s="114">
        <v>44588</v>
      </c>
      <c r="C42" s="114" t="s">
        <v>89</v>
      </c>
      <c r="D42" s="115">
        <v>0.02</v>
      </c>
      <c r="E42" s="116"/>
      <c r="F42" s="115">
        <f t="shared" si="1"/>
        <v>10.030000000002037</v>
      </c>
      <c r="G42" s="51" t="s">
        <v>90</v>
      </c>
    </row>
    <row r="43" spans="1:7" ht="15" customHeight="1" x14ac:dyDescent="0.2">
      <c r="A43" s="50">
        <v>38</v>
      </c>
      <c r="B43" s="114">
        <v>44588</v>
      </c>
      <c r="C43" s="114" t="s">
        <v>62</v>
      </c>
      <c r="D43" s="115">
        <v>11058.15</v>
      </c>
      <c r="E43" s="116"/>
      <c r="F43" s="115">
        <f t="shared" si="1"/>
        <v>11068.180000000002</v>
      </c>
      <c r="G43" s="51" t="s">
        <v>67</v>
      </c>
    </row>
    <row r="44" spans="1:7" ht="15" customHeight="1" x14ac:dyDescent="0.2">
      <c r="A44" s="50">
        <v>39</v>
      </c>
      <c r="B44" s="114">
        <v>44588</v>
      </c>
      <c r="C44" s="50" t="s">
        <v>91</v>
      </c>
      <c r="D44" s="115"/>
      <c r="E44" s="120">
        <v>3100</v>
      </c>
      <c r="F44" s="115">
        <f t="shared" si="1"/>
        <v>7968.1800000000021</v>
      </c>
      <c r="G44" s="53" t="s">
        <v>92</v>
      </c>
    </row>
    <row r="45" spans="1:7" ht="15" customHeight="1" x14ac:dyDescent="0.2">
      <c r="A45" s="50">
        <v>40</v>
      </c>
      <c r="B45" s="114">
        <v>44588</v>
      </c>
      <c r="C45" s="50" t="s">
        <v>91</v>
      </c>
      <c r="D45" s="115"/>
      <c r="E45" s="116">
        <v>1000</v>
      </c>
      <c r="F45" s="115">
        <f t="shared" si="1"/>
        <v>6968.1800000000021</v>
      </c>
      <c r="G45" s="53" t="s">
        <v>93</v>
      </c>
    </row>
    <row r="46" spans="1:7" ht="15" customHeight="1" x14ac:dyDescent="0.2">
      <c r="A46" s="50">
        <v>41</v>
      </c>
      <c r="B46" s="114">
        <v>44588</v>
      </c>
      <c r="C46" s="119" t="s">
        <v>65</v>
      </c>
      <c r="D46" s="115"/>
      <c r="E46" s="116">
        <v>456</v>
      </c>
      <c r="F46" s="115">
        <f t="shared" si="1"/>
        <v>6512.1800000000021</v>
      </c>
      <c r="G46" s="50" t="s">
        <v>94</v>
      </c>
    </row>
    <row r="47" spans="1:7" ht="15" customHeight="1" x14ac:dyDescent="0.2">
      <c r="A47" s="50">
        <v>42</v>
      </c>
      <c r="B47" s="114">
        <v>44588</v>
      </c>
      <c r="C47" s="119" t="s">
        <v>65</v>
      </c>
      <c r="D47" s="115"/>
      <c r="E47" s="116">
        <v>540</v>
      </c>
      <c r="F47" s="115">
        <f t="shared" si="1"/>
        <v>5972.1800000000021</v>
      </c>
      <c r="G47" s="50" t="s">
        <v>86</v>
      </c>
    </row>
    <row r="48" spans="1:7" ht="15" customHeight="1" x14ac:dyDescent="0.2">
      <c r="A48" s="50">
        <v>43</v>
      </c>
      <c r="B48" s="114">
        <v>44588</v>
      </c>
      <c r="C48" s="119" t="s">
        <v>65</v>
      </c>
      <c r="D48" s="115"/>
      <c r="E48" s="116">
        <v>510.01</v>
      </c>
      <c r="F48" s="115">
        <f t="shared" si="1"/>
        <v>5462.1700000000019</v>
      </c>
      <c r="G48" s="50" t="s">
        <v>95</v>
      </c>
    </row>
    <row r="49" spans="1:7" ht="15" customHeight="1" x14ac:dyDescent="0.2">
      <c r="A49" s="50">
        <v>44</v>
      </c>
      <c r="B49" s="114">
        <v>44589</v>
      </c>
      <c r="C49" s="119" t="s">
        <v>65</v>
      </c>
      <c r="D49" s="115"/>
      <c r="E49" s="116">
        <v>1166.83</v>
      </c>
      <c r="F49" s="115">
        <f t="shared" si="1"/>
        <v>4295.340000000002</v>
      </c>
      <c r="G49" s="50" t="s">
        <v>96</v>
      </c>
    </row>
    <row r="50" spans="1:7" ht="15" customHeight="1" x14ac:dyDescent="0.2">
      <c r="A50" s="50">
        <v>45</v>
      </c>
      <c r="B50" s="114">
        <v>44589</v>
      </c>
      <c r="C50" s="114" t="s">
        <v>62</v>
      </c>
      <c r="D50" s="115">
        <v>9531.77</v>
      </c>
      <c r="E50" s="116"/>
      <c r="F50" s="115">
        <f t="shared" si="1"/>
        <v>13827.110000000002</v>
      </c>
      <c r="G50" s="51" t="s">
        <v>67</v>
      </c>
    </row>
    <row r="51" spans="1:7" ht="15" customHeight="1" x14ac:dyDescent="0.2">
      <c r="A51" s="50">
        <v>46</v>
      </c>
      <c r="B51" s="114">
        <v>44589</v>
      </c>
      <c r="C51" s="119" t="s">
        <v>65</v>
      </c>
      <c r="D51" s="115"/>
      <c r="E51" s="116">
        <v>1780</v>
      </c>
      <c r="F51" s="115">
        <f t="shared" si="1"/>
        <v>12047.110000000002</v>
      </c>
      <c r="G51" s="50" t="s">
        <v>97</v>
      </c>
    </row>
    <row r="52" spans="1:7" ht="15" customHeight="1" x14ac:dyDescent="0.2">
      <c r="A52" s="50">
        <v>47</v>
      </c>
      <c r="B52" s="114">
        <v>44589</v>
      </c>
      <c r="C52" s="119" t="s">
        <v>65</v>
      </c>
      <c r="D52" s="115"/>
      <c r="E52" s="116">
        <v>2039</v>
      </c>
      <c r="F52" s="115">
        <f t="shared" si="1"/>
        <v>10008.110000000002</v>
      </c>
      <c r="G52" s="50" t="s">
        <v>98</v>
      </c>
    </row>
    <row r="53" spans="1:7" ht="15" customHeight="1" x14ac:dyDescent="0.2">
      <c r="A53" s="50">
        <v>48</v>
      </c>
      <c r="B53" s="114">
        <v>44589</v>
      </c>
      <c r="C53" s="119" t="s">
        <v>65</v>
      </c>
      <c r="D53" s="115"/>
      <c r="E53" s="116">
        <v>1741</v>
      </c>
      <c r="F53" s="115">
        <f t="shared" si="1"/>
        <v>8267.1100000000024</v>
      </c>
      <c r="G53" s="54" t="s">
        <v>99</v>
      </c>
    </row>
    <row r="54" spans="1:7" ht="15" customHeight="1" x14ac:dyDescent="0.2">
      <c r="A54" s="50">
        <v>49</v>
      </c>
      <c r="B54" s="114">
        <v>44590</v>
      </c>
      <c r="C54" s="119" t="s">
        <v>65</v>
      </c>
      <c r="D54" s="115"/>
      <c r="E54" s="116">
        <v>369</v>
      </c>
      <c r="F54" s="115">
        <f t="shared" si="1"/>
        <v>7898.1100000000024</v>
      </c>
      <c r="G54" s="54" t="s">
        <v>100</v>
      </c>
    </row>
    <row r="55" spans="1:7" ht="15" customHeight="1" x14ac:dyDescent="0.2">
      <c r="A55" s="50">
        <v>50</v>
      </c>
      <c r="B55" s="114">
        <v>44590</v>
      </c>
      <c r="C55" s="119" t="s">
        <v>65</v>
      </c>
      <c r="D55" s="115"/>
      <c r="E55" s="116">
        <v>1669</v>
      </c>
      <c r="F55" s="115">
        <f t="shared" si="1"/>
        <v>6229.1100000000024</v>
      </c>
      <c r="G55" s="54" t="s">
        <v>101</v>
      </c>
    </row>
    <row r="56" spans="1:7" ht="15" customHeight="1" x14ac:dyDescent="0.2">
      <c r="A56" s="50">
        <v>51</v>
      </c>
      <c r="B56" s="114">
        <v>44590</v>
      </c>
      <c r="C56" s="119" t="s">
        <v>65</v>
      </c>
      <c r="D56" s="115"/>
      <c r="E56" s="116">
        <v>1075</v>
      </c>
      <c r="F56" s="115">
        <f t="shared" si="1"/>
        <v>5154.1100000000024</v>
      </c>
      <c r="G56" s="50" t="s">
        <v>88</v>
      </c>
    </row>
    <row r="57" spans="1:7" ht="15" customHeight="1" x14ac:dyDescent="0.2">
      <c r="A57" s="50">
        <v>52</v>
      </c>
      <c r="B57" s="114">
        <v>44590</v>
      </c>
      <c r="C57" s="119" t="s">
        <v>65</v>
      </c>
      <c r="D57" s="115"/>
      <c r="E57" s="116">
        <v>642.5</v>
      </c>
      <c r="F57" s="115">
        <f t="shared" si="1"/>
        <v>4511.6100000000024</v>
      </c>
      <c r="G57" s="50" t="s">
        <v>102</v>
      </c>
    </row>
    <row r="58" spans="1:7" ht="15" customHeight="1" x14ac:dyDescent="0.2">
      <c r="A58" s="50">
        <v>53</v>
      </c>
      <c r="B58" s="114">
        <v>44590</v>
      </c>
      <c r="C58" s="50" t="s">
        <v>103</v>
      </c>
      <c r="D58" s="115">
        <v>1311.03</v>
      </c>
      <c r="E58" s="116"/>
      <c r="F58" s="115">
        <f t="shared" si="1"/>
        <v>5822.6400000000021</v>
      </c>
      <c r="G58" s="50" t="s">
        <v>104</v>
      </c>
    </row>
    <row r="59" spans="1:7" ht="15" customHeight="1" x14ac:dyDescent="0.2">
      <c r="A59" s="50">
        <v>54</v>
      </c>
      <c r="B59" s="114">
        <v>44591</v>
      </c>
      <c r="C59" s="50" t="s">
        <v>103</v>
      </c>
      <c r="D59" s="115">
        <v>1195.07</v>
      </c>
      <c r="E59" s="116"/>
      <c r="F59" s="115">
        <f t="shared" si="1"/>
        <v>7017.7100000000019</v>
      </c>
      <c r="G59" s="50" t="s">
        <v>105</v>
      </c>
    </row>
    <row r="60" spans="1:7" ht="15" customHeight="1" x14ac:dyDescent="0.2">
      <c r="A60" s="50">
        <v>55</v>
      </c>
      <c r="B60" s="114">
        <v>44591</v>
      </c>
      <c r="C60" s="119" t="s">
        <v>65</v>
      </c>
      <c r="D60" s="115"/>
      <c r="E60" s="116">
        <v>1077</v>
      </c>
      <c r="F60" s="115">
        <f t="shared" si="1"/>
        <v>5940.7100000000019</v>
      </c>
      <c r="G60" s="50" t="s">
        <v>88</v>
      </c>
    </row>
    <row r="61" spans="1:7" ht="15" customHeight="1" x14ac:dyDescent="0.2">
      <c r="A61" s="50">
        <v>56</v>
      </c>
      <c r="B61" s="114">
        <v>44591</v>
      </c>
      <c r="C61" s="119" t="s">
        <v>65</v>
      </c>
      <c r="D61" s="115"/>
      <c r="E61" s="116">
        <v>362.62</v>
      </c>
      <c r="F61" s="115">
        <f t="shared" si="1"/>
        <v>5578.090000000002</v>
      </c>
      <c r="G61" s="50" t="s">
        <v>100</v>
      </c>
    </row>
    <row r="62" spans="1:7" ht="15" customHeight="1" x14ac:dyDescent="0.2">
      <c r="A62" s="50">
        <v>57</v>
      </c>
      <c r="B62" s="114">
        <v>44591</v>
      </c>
      <c r="C62" s="119" t="s">
        <v>65</v>
      </c>
      <c r="D62" s="115"/>
      <c r="E62" s="116">
        <v>2260</v>
      </c>
      <c r="F62" s="115">
        <f t="shared" si="1"/>
        <v>3318.090000000002</v>
      </c>
      <c r="G62" s="50" t="s">
        <v>75</v>
      </c>
    </row>
    <row r="63" spans="1:7" ht="15" customHeight="1" x14ac:dyDescent="0.2">
      <c r="A63" s="50">
        <v>58</v>
      </c>
      <c r="B63" s="114">
        <v>44591</v>
      </c>
      <c r="C63" s="119" t="s">
        <v>65</v>
      </c>
      <c r="D63" s="115"/>
      <c r="E63" s="116">
        <v>449</v>
      </c>
      <c r="F63" s="115">
        <f t="shared" si="1"/>
        <v>2869.090000000002</v>
      </c>
      <c r="G63" s="50" t="s">
        <v>106</v>
      </c>
    </row>
    <row r="64" spans="1:7" ht="15" customHeight="1" x14ac:dyDescent="0.2">
      <c r="A64" s="50">
        <v>59</v>
      </c>
      <c r="B64" s="114">
        <v>44591</v>
      </c>
      <c r="C64" s="119" t="s">
        <v>65</v>
      </c>
      <c r="D64" s="115"/>
      <c r="E64" s="116">
        <v>450</v>
      </c>
      <c r="F64" s="115">
        <f t="shared" si="1"/>
        <v>2419.090000000002</v>
      </c>
      <c r="G64" s="50" t="s">
        <v>106</v>
      </c>
    </row>
    <row r="65" spans="1:7" ht="15" customHeight="1" x14ac:dyDescent="0.2">
      <c r="A65" s="50">
        <v>60</v>
      </c>
      <c r="B65" s="114">
        <v>44592</v>
      </c>
      <c r="C65" s="119" t="s">
        <v>65</v>
      </c>
      <c r="D65" s="115"/>
      <c r="E65" s="116">
        <v>269</v>
      </c>
      <c r="F65" s="115">
        <f t="shared" si="1"/>
        <v>2150.090000000002</v>
      </c>
      <c r="G65" s="50" t="s">
        <v>107</v>
      </c>
    </row>
    <row r="66" spans="1:7" ht="15" customHeight="1" x14ac:dyDescent="0.2">
      <c r="A66" s="50">
        <v>61</v>
      </c>
      <c r="B66" s="114">
        <v>44592</v>
      </c>
      <c r="C66" s="119" t="s">
        <v>65</v>
      </c>
      <c r="D66" s="115"/>
      <c r="E66" s="116">
        <v>497</v>
      </c>
      <c r="F66" s="115">
        <f t="shared" si="1"/>
        <v>1653.090000000002</v>
      </c>
      <c r="G66" s="54" t="s">
        <v>108</v>
      </c>
    </row>
    <row r="67" spans="1:7" ht="15" customHeight="1" x14ac:dyDescent="0.2">
      <c r="A67" s="50">
        <v>62</v>
      </c>
      <c r="B67" s="114">
        <v>44592</v>
      </c>
      <c r="C67" s="114" t="s">
        <v>62</v>
      </c>
      <c r="D67" s="115">
        <v>500</v>
      </c>
      <c r="E67" s="116"/>
      <c r="F67" s="115">
        <f t="shared" si="1"/>
        <v>2153.090000000002</v>
      </c>
      <c r="G67" s="53" t="s">
        <v>109</v>
      </c>
    </row>
    <row r="68" spans="1:7" ht="15" customHeight="1" x14ac:dyDescent="0.2">
      <c r="A68" s="50">
        <v>63</v>
      </c>
      <c r="B68" s="114">
        <v>44592</v>
      </c>
      <c r="C68" s="119" t="s">
        <v>65</v>
      </c>
      <c r="D68" s="115"/>
      <c r="E68" s="116">
        <v>1993</v>
      </c>
      <c r="F68" s="115">
        <f t="shared" si="1"/>
        <v>160.09000000000196</v>
      </c>
      <c r="G68" s="50" t="s">
        <v>110</v>
      </c>
    </row>
    <row r="69" spans="1:7" ht="15" customHeight="1" x14ac:dyDescent="0.2">
      <c r="A69" s="50">
        <v>64</v>
      </c>
      <c r="B69" s="114">
        <v>44592</v>
      </c>
      <c r="C69" s="50" t="s">
        <v>103</v>
      </c>
      <c r="D69" s="115">
        <v>2079</v>
      </c>
      <c r="E69" s="116"/>
      <c r="F69" s="115">
        <f t="shared" si="1"/>
        <v>2239.090000000002</v>
      </c>
      <c r="G69" s="50" t="s">
        <v>111</v>
      </c>
    </row>
    <row r="70" spans="1:7" ht="15" customHeight="1" x14ac:dyDescent="0.2">
      <c r="A70" s="50">
        <v>65</v>
      </c>
      <c r="B70" s="114">
        <v>44592</v>
      </c>
      <c r="C70" s="50" t="s">
        <v>103</v>
      </c>
      <c r="D70" s="115">
        <v>2057</v>
      </c>
      <c r="E70" s="115"/>
      <c r="F70" s="115">
        <f t="shared" ref="F70:F101" si="2">F69+D70-E70</f>
        <v>4296.090000000002</v>
      </c>
      <c r="G70" s="50" t="s">
        <v>111</v>
      </c>
    </row>
    <row r="71" spans="1:7" ht="15" customHeight="1" x14ac:dyDescent="0.2">
      <c r="A71" s="50">
        <v>66</v>
      </c>
      <c r="B71" s="114">
        <v>44592</v>
      </c>
      <c r="C71" s="50" t="s">
        <v>91</v>
      </c>
      <c r="D71" s="115"/>
      <c r="E71" s="116">
        <v>500</v>
      </c>
      <c r="F71" s="115">
        <f t="shared" si="2"/>
        <v>3796.090000000002</v>
      </c>
      <c r="G71" s="53" t="s">
        <v>112</v>
      </c>
    </row>
    <row r="72" spans="1:7" ht="15" customHeight="1" x14ac:dyDescent="0.2">
      <c r="A72" s="50">
        <v>67</v>
      </c>
      <c r="B72" s="114">
        <v>44592</v>
      </c>
      <c r="C72" s="119" t="s">
        <v>65</v>
      </c>
      <c r="D72" s="115"/>
      <c r="E72" s="116">
        <v>1998</v>
      </c>
      <c r="F72" s="115">
        <f t="shared" si="2"/>
        <v>1798.090000000002</v>
      </c>
      <c r="G72" s="50" t="s">
        <v>110</v>
      </c>
    </row>
    <row r="73" spans="1:7" ht="15" customHeight="1" x14ac:dyDescent="0.2">
      <c r="A73" s="50">
        <v>68</v>
      </c>
      <c r="B73" s="114">
        <v>44592</v>
      </c>
      <c r="C73" s="119" t="s">
        <v>65</v>
      </c>
      <c r="D73" s="115"/>
      <c r="E73" s="116">
        <v>868.12</v>
      </c>
      <c r="F73" s="115">
        <f t="shared" si="2"/>
        <v>929.97000000000196</v>
      </c>
      <c r="G73" s="50" t="s">
        <v>74</v>
      </c>
    </row>
    <row r="74" spans="1:7" ht="15" customHeight="1" x14ac:dyDescent="0.2">
      <c r="A74" s="50">
        <v>69</v>
      </c>
      <c r="B74" s="114">
        <v>44592</v>
      </c>
      <c r="C74" s="119" t="s">
        <v>65</v>
      </c>
      <c r="D74" s="115"/>
      <c r="E74" s="116">
        <v>870</v>
      </c>
      <c r="F74" s="115">
        <f t="shared" si="2"/>
        <v>59.97000000000196</v>
      </c>
      <c r="G74" s="50" t="s">
        <v>74</v>
      </c>
    </row>
    <row r="75" spans="1:7" ht="15" customHeight="1" x14ac:dyDescent="0.2">
      <c r="A75" s="50">
        <v>70</v>
      </c>
      <c r="B75" s="114">
        <v>44592</v>
      </c>
      <c r="C75" s="114" t="s">
        <v>62</v>
      </c>
      <c r="D75" s="115">
        <v>2200</v>
      </c>
      <c r="E75" s="116"/>
      <c r="F75" s="115">
        <f t="shared" si="2"/>
        <v>2259.9700000000021</v>
      </c>
      <c r="G75" s="53" t="s">
        <v>113</v>
      </c>
    </row>
    <row r="76" spans="1:7" ht="15" customHeight="1" x14ac:dyDescent="0.2">
      <c r="A76" s="50">
        <v>71</v>
      </c>
      <c r="B76" s="114">
        <v>44592</v>
      </c>
      <c r="C76" s="119" t="s">
        <v>65</v>
      </c>
      <c r="D76" s="115"/>
      <c r="E76" s="116">
        <v>2256.9899999999998</v>
      </c>
      <c r="F76" s="115">
        <f t="shared" si="2"/>
        <v>2.9800000000022919</v>
      </c>
      <c r="G76" s="50" t="s">
        <v>75</v>
      </c>
    </row>
    <row r="77" spans="1:7" ht="15" customHeight="1" x14ac:dyDescent="0.2">
      <c r="A77" s="50">
        <v>72</v>
      </c>
      <c r="B77" s="114">
        <v>44592</v>
      </c>
      <c r="C77" s="114" t="s">
        <v>62</v>
      </c>
      <c r="D77" s="115">
        <v>2068.48</v>
      </c>
      <c r="E77" s="116"/>
      <c r="F77" s="115">
        <f t="shared" si="2"/>
        <v>2071.4600000000023</v>
      </c>
      <c r="G77" s="51" t="s">
        <v>114</v>
      </c>
    </row>
    <row r="78" spans="1:7" ht="15" customHeight="1" x14ac:dyDescent="0.2">
      <c r="A78" s="50">
        <v>73</v>
      </c>
      <c r="B78" s="114">
        <v>44592</v>
      </c>
      <c r="C78" s="119" t="s">
        <v>65</v>
      </c>
      <c r="D78" s="115"/>
      <c r="E78" s="116">
        <v>2068.48</v>
      </c>
      <c r="F78" s="115">
        <f t="shared" si="2"/>
        <v>2.9800000000022919</v>
      </c>
      <c r="G78" s="50" t="s">
        <v>115</v>
      </c>
    </row>
    <row r="79" spans="1:7" ht="15" customHeight="1" x14ac:dyDescent="0.2">
      <c r="A79" s="50">
        <v>74</v>
      </c>
      <c r="B79" s="114">
        <v>44593</v>
      </c>
      <c r="C79" s="114" t="s">
        <v>62</v>
      </c>
      <c r="D79" s="115">
        <v>1600</v>
      </c>
      <c r="E79" s="116"/>
      <c r="F79" s="115">
        <f t="shared" si="2"/>
        <v>1602.9800000000023</v>
      </c>
      <c r="G79" s="53" t="s">
        <v>116</v>
      </c>
    </row>
    <row r="80" spans="1:7" ht="15" customHeight="1" x14ac:dyDescent="0.2">
      <c r="A80" s="50">
        <v>75</v>
      </c>
      <c r="B80" s="114">
        <v>44593</v>
      </c>
      <c r="C80" s="119" t="s">
        <v>103</v>
      </c>
      <c r="D80" s="115">
        <v>1248</v>
      </c>
      <c r="E80" s="116"/>
      <c r="F80" s="115">
        <f t="shared" si="2"/>
        <v>2850.9800000000023</v>
      </c>
      <c r="G80" s="50" t="s">
        <v>105</v>
      </c>
    </row>
    <row r="81" spans="1:7" ht="15" customHeight="1" x14ac:dyDescent="0.2">
      <c r="A81" s="50">
        <v>76</v>
      </c>
      <c r="B81" s="114">
        <v>44593</v>
      </c>
      <c r="C81" s="119" t="s">
        <v>65</v>
      </c>
      <c r="D81" s="115"/>
      <c r="E81" s="116">
        <v>1600</v>
      </c>
      <c r="F81" s="115">
        <f t="shared" si="2"/>
        <v>1250.9800000000023</v>
      </c>
      <c r="G81" s="50" t="s">
        <v>72</v>
      </c>
    </row>
    <row r="82" spans="1:7" ht="15" customHeight="1" x14ac:dyDescent="0.2">
      <c r="A82" s="50">
        <v>77</v>
      </c>
      <c r="B82" s="114">
        <v>44594</v>
      </c>
      <c r="C82" s="119" t="s">
        <v>65</v>
      </c>
      <c r="D82" s="115"/>
      <c r="E82" s="116">
        <v>880</v>
      </c>
      <c r="F82" s="115">
        <f t="shared" si="2"/>
        <v>370.98000000000229</v>
      </c>
      <c r="G82" s="50" t="s">
        <v>74</v>
      </c>
    </row>
    <row r="83" spans="1:7" ht="15" customHeight="1" x14ac:dyDescent="0.2">
      <c r="A83" s="50">
        <v>78</v>
      </c>
      <c r="B83" s="114">
        <v>44595</v>
      </c>
      <c r="C83" s="119" t="s">
        <v>103</v>
      </c>
      <c r="D83" s="115">
        <v>540</v>
      </c>
      <c r="E83" s="116"/>
      <c r="F83" s="115">
        <f t="shared" si="2"/>
        <v>910.98000000000229</v>
      </c>
      <c r="G83" s="50" t="s">
        <v>117</v>
      </c>
    </row>
    <row r="84" spans="1:7" ht="15" customHeight="1" x14ac:dyDescent="0.2">
      <c r="A84" s="50">
        <v>79</v>
      </c>
      <c r="B84" s="114">
        <v>44595</v>
      </c>
      <c r="C84" s="119" t="s">
        <v>65</v>
      </c>
      <c r="D84" s="115"/>
      <c r="E84" s="116">
        <v>880</v>
      </c>
      <c r="F84" s="115">
        <f t="shared" si="2"/>
        <v>30.980000000002292</v>
      </c>
      <c r="G84" s="50" t="s">
        <v>74</v>
      </c>
    </row>
    <row r="85" spans="1:7" ht="15" customHeight="1" x14ac:dyDescent="0.2">
      <c r="A85" s="50">
        <v>80</v>
      </c>
      <c r="B85" s="114">
        <v>44596</v>
      </c>
      <c r="C85" s="119" t="s">
        <v>103</v>
      </c>
      <c r="D85" s="115">
        <v>528</v>
      </c>
      <c r="E85" s="116"/>
      <c r="F85" s="115">
        <f t="shared" si="2"/>
        <v>558.98000000000229</v>
      </c>
      <c r="G85" s="50" t="s">
        <v>118</v>
      </c>
    </row>
    <row r="86" spans="1:7" ht="15" customHeight="1" x14ac:dyDescent="0.2">
      <c r="A86" s="50">
        <v>81</v>
      </c>
      <c r="B86" s="114">
        <v>44596</v>
      </c>
      <c r="C86" s="119" t="s">
        <v>103</v>
      </c>
      <c r="D86" s="115">
        <v>548</v>
      </c>
      <c r="E86" s="116"/>
      <c r="F86" s="115">
        <f t="shared" si="2"/>
        <v>1106.9800000000023</v>
      </c>
      <c r="G86" s="50" t="s">
        <v>117</v>
      </c>
    </row>
    <row r="87" spans="1:7" ht="15" customHeight="1" x14ac:dyDescent="0.2">
      <c r="A87" s="50">
        <v>82</v>
      </c>
      <c r="B87" s="114">
        <v>44596</v>
      </c>
      <c r="C87" s="114" t="s">
        <v>62</v>
      </c>
      <c r="D87" s="115">
        <v>1300</v>
      </c>
      <c r="E87" s="116"/>
      <c r="F87" s="115">
        <f t="shared" si="2"/>
        <v>2406.9800000000023</v>
      </c>
      <c r="G87" s="51" t="s">
        <v>114</v>
      </c>
    </row>
    <row r="88" spans="1:7" ht="15" customHeight="1" x14ac:dyDescent="0.2">
      <c r="A88" s="50">
        <v>83</v>
      </c>
      <c r="B88" s="114">
        <v>44596</v>
      </c>
      <c r="C88" s="119" t="s">
        <v>65</v>
      </c>
      <c r="D88" s="115"/>
      <c r="E88" s="116">
        <v>2102</v>
      </c>
      <c r="F88" s="115">
        <f t="shared" si="2"/>
        <v>304.98000000000229</v>
      </c>
      <c r="G88" s="50" t="s">
        <v>115</v>
      </c>
    </row>
    <row r="89" spans="1:7" ht="15" customHeight="1" x14ac:dyDescent="0.2">
      <c r="A89" s="50">
        <v>84</v>
      </c>
      <c r="B89" s="114">
        <v>44596</v>
      </c>
      <c r="C89" s="50" t="s">
        <v>119</v>
      </c>
      <c r="D89" s="121">
        <v>88</v>
      </c>
      <c r="E89" s="116"/>
      <c r="F89" s="115">
        <f t="shared" si="2"/>
        <v>392.98000000000229</v>
      </c>
      <c r="G89" s="50" t="s">
        <v>120</v>
      </c>
    </row>
    <row r="90" spans="1:7" ht="15" customHeight="1" x14ac:dyDescent="0.2">
      <c r="A90" s="50">
        <v>85</v>
      </c>
      <c r="B90" s="114">
        <v>44597</v>
      </c>
      <c r="C90" s="119" t="s">
        <v>103</v>
      </c>
      <c r="D90" s="115">
        <v>1780</v>
      </c>
      <c r="E90" s="116"/>
      <c r="F90" s="115">
        <f t="shared" si="2"/>
        <v>2172.9800000000023</v>
      </c>
      <c r="G90" s="50" t="s">
        <v>121</v>
      </c>
    </row>
    <row r="91" spans="1:7" ht="15" customHeight="1" x14ac:dyDescent="0.2">
      <c r="A91" s="50">
        <v>86</v>
      </c>
      <c r="B91" s="114">
        <v>44597</v>
      </c>
      <c r="C91" s="114" t="s">
        <v>62</v>
      </c>
      <c r="D91" s="115">
        <v>950</v>
      </c>
      <c r="E91" s="116"/>
      <c r="F91" s="115">
        <f t="shared" si="2"/>
        <v>3122.9800000000023</v>
      </c>
      <c r="G91" s="52" t="s">
        <v>122</v>
      </c>
    </row>
    <row r="92" spans="1:7" ht="15" customHeight="1" x14ac:dyDescent="0.2">
      <c r="A92" s="50">
        <v>87</v>
      </c>
      <c r="B92" s="114">
        <v>44597</v>
      </c>
      <c r="C92" s="119" t="s">
        <v>65</v>
      </c>
      <c r="D92" s="115"/>
      <c r="E92" s="116">
        <v>2535</v>
      </c>
      <c r="F92" s="115">
        <f t="shared" si="2"/>
        <v>587.98000000000229</v>
      </c>
      <c r="G92" s="50" t="s">
        <v>69</v>
      </c>
    </row>
    <row r="93" spans="1:7" ht="15" customHeight="1" x14ac:dyDescent="0.2">
      <c r="A93" s="50">
        <v>88</v>
      </c>
      <c r="B93" s="114">
        <v>44597</v>
      </c>
      <c r="C93" s="50" t="s">
        <v>119</v>
      </c>
      <c r="D93" s="121">
        <v>143</v>
      </c>
      <c r="E93" s="116"/>
      <c r="F93" s="115">
        <f t="shared" si="2"/>
        <v>730.98000000000229</v>
      </c>
      <c r="G93" s="50" t="s">
        <v>123</v>
      </c>
    </row>
    <row r="94" spans="1:7" ht="15" customHeight="1" x14ac:dyDescent="0.2">
      <c r="A94" s="50">
        <v>89</v>
      </c>
      <c r="B94" s="114">
        <v>44597</v>
      </c>
      <c r="C94" s="114" t="s">
        <v>62</v>
      </c>
      <c r="D94" s="115">
        <v>5000</v>
      </c>
      <c r="E94" s="51"/>
      <c r="F94" s="115">
        <f t="shared" si="2"/>
        <v>5730.9800000000023</v>
      </c>
      <c r="G94" s="52" t="s">
        <v>124</v>
      </c>
    </row>
    <row r="95" spans="1:7" ht="15" customHeight="1" x14ac:dyDescent="0.2">
      <c r="A95" s="50">
        <v>90</v>
      </c>
      <c r="B95" s="114">
        <v>44597</v>
      </c>
      <c r="C95" s="119" t="s">
        <v>65</v>
      </c>
      <c r="D95" s="122"/>
      <c r="E95" s="55">
        <v>2130</v>
      </c>
      <c r="F95" s="115">
        <f t="shared" si="2"/>
        <v>3600.9800000000023</v>
      </c>
      <c r="G95" s="50" t="s">
        <v>85</v>
      </c>
    </row>
    <row r="96" spans="1:7" ht="15" customHeight="1" x14ac:dyDescent="0.2">
      <c r="A96" s="50">
        <v>91</v>
      </c>
      <c r="B96" s="114">
        <v>44597</v>
      </c>
      <c r="C96" s="119" t="s">
        <v>65</v>
      </c>
      <c r="D96" s="115"/>
      <c r="E96" s="51">
        <v>370</v>
      </c>
      <c r="F96" s="115">
        <f t="shared" si="2"/>
        <v>3230.9800000000023</v>
      </c>
      <c r="G96" s="50" t="s">
        <v>125</v>
      </c>
    </row>
    <row r="97" spans="1:7" ht="15" customHeight="1" x14ac:dyDescent="0.2">
      <c r="A97" s="50">
        <v>92</v>
      </c>
      <c r="B97" s="114">
        <v>44597</v>
      </c>
      <c r="C97" s="119" t="s">
        <v>65</v>
      </c>
      <c r="D97" s="115"/>
      <c r="E97" s="123">
        <v>2535</v>
      </c>
      <c r="F97" s="115">
        <f t="shared" si="2"/>
        <v>695.98000000000229</v>
      </c>
      <c r="G97" s="50" t="s">
        <v>69</v>
      </c>
    </row>
    <row r="98" spans="1:7" ht="15" customHeight="1" x14ac:dyDescent="0.2">
      <c r="A98" s="50">
        <v>93</v>
      </c>
      <c r="B98" s="114">
        <v>44598</v>
      </c>
      <c r="C98" s="119" t="s">
        <v>103</v>
      </c>
      <c r="D98" s="115">
        <v>650</v>
      </c>
      <c r="E98" s="51"/>
      <c r="F98" s="115">
        <f t="shared" si="2"/>
        <v>1345.9800000000023</v>
      </c>
      <c r="G98" s="50" t="s">
        <v>126</v>
      </c>
    </row>
    <row r="99" spans="1:7" ht="15" customHeight="1" x14ac:dyDescent="0.2">
      <c r="A99" s="50">
        <v>94</v>
      </c>
      <c r="B99" s="114">
        <v>44599</v>
      </c>
      <c r="C99" s="119" t="s">
        <v>65</v>
      </c>
      <c r="D99" s="115"/>
      <c r="E99" s="51">
        <v>884</v>
      </c>
      <c r="F99" s="115">
        <f t="shared" si="2"/>
        <v>461.98000000000229</v>
      </c>
      <c r="G99" s="50" t="s">
        <v>78</v>
      </c>
    </row>
    <row r="100" spans="1:7" ht="15" customHeight="1" x14ac:dyDescent="0.2">
      <c r="A100" s="50">
        <v>95</v>
      </c>
      <c r="B100" s="114">
        <v>44600</v>
      </c>
      <c r="C100" s="114" t="s">
        <v>62</v>
      </c>
      <c r="D100" s="115">
        <v>36549.61</v>
      </c>
      <c r="E100" s="51"/>
      <c r="F100" s="115">
        <f t="shared" si="2"/>
        <v>37011.590000000004</v>
      </c>
      <c r="G100" s="55" t="s">
        <v>67</v>
      </c>
    </row>
    <row r="101" spans="1:7" ht="15" customHeight="1" x14ac:dyDescent="0.2">
      <c r="A101" s="50">
        <v>96</v>
      </c>
      <c r="B101" s="114">
        <v>44600</v>
      </c>
      <c r="C101" s="119" t="s">
        <v>65</v>
      </c>
      <c r="D101" s="115"/>
      <c r="E101" s="51">
        <v>1100</v>
      </c>
      <c r="F101" s="115">
        <f t="shared" si="2"/>
        <v>35911.590000000004</v>
      </c>
      <c r="G101" s="50" t="s">
        <v>88</v>
      </c>
    </row>
    <row r="102" spans="1:7" ht="15" customHeight="1" x14ac:dyDescent="0.2">
      <c r="A102" s="50">
        <v>97</v>
      </c>
      <c r="B102" s="114">
        <v>44600</v>
      </c>
      <c r="C102" s="119" t="s">
        <v>65</v>
      </c>
      <c r="D102" s="115"/>
      <c r="E102" s="51">
        <v>2240</v>
      </c>
      <c r="F102" s="115">
        <f t="shared" ref="F102:F133" si="3">F101+D102-E102</f>
        <v>33671.590000000004</v>
      </c>
      <c r="G102" s="50" t="s">
        <v>75</v>
      </c>
    </row>
    <row r="103" spans="1:7" ht="15" customHeight="1" x14ac:dyDescent="0.2">
      <c r="A103" s="50">
        <v>98</v>
      </c>
      <c r="B103" s="114">
        <v>44600</v>
      </c>
      <c r="C103" s="50" t="s">
        <v>91</v>
      </c>
      <c r="D103" s="115"/>
      <c r="E103" s="51">
        <v>11200</v>
      </c>
      <c r="F103" s="115">
        <f t="shared" si="3"/>
        <v>22471.590000000004</v>
      </c>
      <c r="G103" s="52" t="s">
        <v>127</v>
      </c>
    </row>
    <row r="104" spans="1:7" ht="15" customHeight="1" x14ac:dyDescent="0.2">
      <c r="A104" s="50">
        <v>99</v>
      </c>
      <c r="B104" s="114">
        <v>44600</v>
      </c>
      <c r="C104" s="50" t="s">
        <v>91</v>
      </c>
      <c r="D104" s="115"/>
      <c r="E104" s="51">
        <v>3800</v>
      </c>
      <c r="F104" s="115">
        <f t="shared" si="3"/>
        <v>18671.590000000004</v>
      </c>
      <c r="G104" s="52" t="s">
        <v>128</v>
      </c>
    </row>
    <row r="105" spans="1:7" ht="15" customHeight="1" x14ac:dyDescent="0.2">
      <c r="A105" s="50">
        <v>100</v>
      </c>
      <c r="B105" s="114">
        <v>44600</v>
      </c>
      <c r="C105" s="50" t="s">
        <v>91</v>
      </c>
      <c r="D105" s="115"/>
      <c r="E105" s="51">
        <v>950</v>
      </c>
      <c r="F105" s="115">
        <f t="shared" si="3"/>
        <v>17721.590000000004</v>
      </c>
      <c r="G105" s="53" t="s">
        <v>129</v>
      </c>
    </row>
    <row r="106" spans="1:7" ht="15" customHeight="1" x14ac:dyDescent="0.2">
      <c r="A106" s="50">
        <v>101</v>
      </c>
      <c r="B106" s="114">
        <v>44600</v>
      </c>
      <c r="C106" s="50" t="s">
        <v>91</v>
      </c>
      <c r="D106" s="115"/>
      <c r="E106" s="51">
        <v>5000</v>
      </c>
      <c r="F106" s="115">
        <f t="shared" si="3"/>
        <v>12721.590000000004</v>
      </c>
      <c r="G106" s="52" t="s">
        <v>130</v>
      </c>
    </row>
    <row r="107" spans="1:7" ht="15" customHeight="1" x14ac:dyDescent="0.2">
      <c r="A107" s="50">
        <v>102</v>
      </c>
      <c r="B107" s="114">
        <v>44600</v>
      </c>
      <c r="C107" s="119" t="s">
        <v>65</v>
      </c>
      <c r="D107" s="115"/>
      <c r="E107" s="51">
        <v>984</v>
      </c>
      <c r="F107" s="115">
        <f t="shared" si="3"/>
        <v>11737.590000000004</v>
      </c>
      <c r="G107" s="50" t="s">
        <v>131</v>
      </c>
    </row>
    <row r="108" spans="1:7" ht="15" customHeight="1" x14ac:dyDescent="0.2">
      <c r="A108" s="50">
        <v>103</v>
      </c>
      <c r="B108" s="114">
        <v>44600</v>
      </c>
      <c r="C108" s="119" t="s">
        <v>65</v>
      </c>
      <c r="D108" s="115"/>
      <c r="E108" s="51">
        <v>870</v>
      </c>
      <c r="F108" s="115">
        <f t="shared" si="3"/>
        <v>10867.590000000004</v>
      </c>
      <c r="G108" s="50" t="s">
        <v>78</v>
      </c>
    </row>
    <row r="109" spans="1:7" ht="15" customHeight="1" x14ac:dyDescent="0.2">
      <c r="A109" s="50">
        <v>104</v>
      </c>
      <c r="B109" s="114">
        <v>44600</v>
      </c>
      <c r="C109" s="119" t="s">
        <v>65</v>
      </c>
      <c r="D109" s="115"/>
      <c r="E109" s="51">
        <v>2476</v>
      </c>
      <c r="F109" s="115">
        <f t="shared" si="3"/>
        <v>8391.5900000000038</v>
      </c>
      <c r="G109" s="50" t="s">
        <v>69</v>
      </c>
    </row>
    <row r="110" spans="1:7" ht="15" customHeight="1" x14ac:dyDescent="0.2">
      <c r="A110" s="50">
        <v>105</v>
      </c>
      <c r="B110" s="114">
        <v>44600</v>
      </c>
      <c r="C110" s="119" t="s">
        <v>65</v>
      </c>
      <c r="D110" s="115"/>
      <c r="E110" s="51">
        <v>1560</v>
      </c>
      <c r="F110" s="115">
        <f t="shared" si="3"/>
        <v>6831.5900000000038</v>
      </c>
      <c r="G110" s="50" t="s">
        <v>72</v>
      </c>
    </row>
    <row r="111" spans="1:7" ht="15" customHeight="1" x14ac:dyDescent="0.2">
      <c r="A111" s="50">
        <v>106</v>
      </c>
      <c r="B111" s="114">
        <v>44601</v>
      </c>
      <c r="C111" s="119" t="s">
        <v>65</v>
      </c>
      <c r="D111" s="115"/>
      <c r="E111" s="51">
        <v>1755</v>
      </c>
      <c r="F111" s="115">
        <f t="shared" si="3"/>
        <v>5076.5900000000038</v>
      </c>
      <c r="G111" s="50" t="s">
        <v>132</v>
      </c>
    </row>
    <row r="112" spans="1:7" ht="15" customHeight="1" x14ac:dyDescent="0.2">
      <c r="A112" s="50">
        <v>107</v>
      </c>
      <c r="B112" s="114">
        <v>44601</v>
      </c>
      <c r="C112" s="119" t="s">
        <v>65</v>
      </c>
      <c r="D112" s="115"/>
      <c r="E112" s="51">
        <v>1755</v>
      </c>
      <c r="F112" s="115">
        <f t="shared" si="3"/>
        <v>3321.5900000000038</v>
      </c>
      <c r="G112" s="50" t="s">
        <v>132</v>
      </c>
    </row>
    <row r="113" spans="1:7" ht="15" customHeight="1" x14ac:dyDescent="0.2">
      <c r="A113" s="50">
        <v>108</v>
      </c>
      <c r="B113" s="114">
        <v>44601</v>
      </c>
      <c r="C113" s="119" t="s">
        <v>65</v>
      </c>
      <c r="D113" s="115"/>
      <c r="E113" s="51">
        <v>990</v>
      </c>
      <c r="F113" s="115">
        <f t="shared" si="3"/>
        <v>2331.5900000000038</v>
      </c>
      <c r="G113" s="50" t="s">
        <v>131</v>
      </c>
    </row>
    <row r="114" spans="1:7" ht="15" customHeight="1" x14ac:dyDescent="0.2">
      <c r="A114" s="50">
        <v>109</v>
      </c>
      <c r="B114" s="114">
        <v>44601</v>
      </c>
      <c r="C114" s="114" t="s">
        <v>89</v>
      </c>
      <c r="D114" s="115">
        <v>0.04</v>
      </c>
      <c r="E114" s="51"/>
      <c r="F114" s="115">
        <f t="shared" si="3"/>
        <v>2331.6300000000037</v>
      </c>
      <c r="G114" s="114" t="s">
        <v>90</v>
      </c>
    </row>
    <row r="115" spans="1:7" ht="15" customHeight="1" x14ac:dyDescent="0.2">
      <c r="A115" s="50">
        <v>110</v>
      </c>
      <c r="B115" s="114">
        <v>44602</v>
      </c>
      <c r="C115" s="119" t="s">
        <v>65</v>
      </c>
      <c r="D115" s="115"/>
      <c r="E115" s="51">
        <v>449</v>
      </c>
      <c r="F115" s="115">
        <f t="shared" si="3"/>
        <v>1882.6300000000037</v>
      </c>
      <c r="G115" s="50" t="s">
        <v>108</v>
      </c>
    </row>
    <row r="116" spans="1:7" ht="15" customHeight="1" x14ac:dyDescent="0.2">
      <c r="A116" s="50">
        <v>111</v>
      </c>
      <c r="B116" s="114">
        <v>44602</v>
      </c>
      <c r="C116" s="50" t="s">
        <v>119</v>
      </c>
      <c r="D116" s="121">
        <v>16</v>
      </c>
      <c r="E116" s="51"/>
      <c r="F116" s="115">
        <f t="shared" si="3"/>
        <v>1898.6300000000037</v>
      </c>
      <c r="G116" s="50" t="s">
        <v>133</v>
      </c>
    </row>
    <row r="117" spans="1:7" ht="15" customHeight="1" x14ac:dyDescent="0.2">
      <c r="A117" s="50">
        <v>112</v>
      </c>
      <c r="B117" s="114">
        <v>44602</v>
      </c>
      <c r="C117" s="119" t="s">
        <v>65</v>
      </c>
      <c r="D117" s="115"/>
      <c r="E117" s="51">
        <v>860</v>
      </c>
      <c r="F117" s="115">
        <f t="shared" si="3"/>
        <v>1038.6300000000037</v>
      </c>
      <c r="G117" s="50" t="s">
        <v>74</v>
      </c>
    </row>
    <row r="118" spans="1:7" ht="15" customHeight="1" x14ac:dyDescent="0.2">
      <c r="A118" s="50">
        <v>113</v>
      </c>
      <c r="B118" s="114">
        <v>44602</v>
      </c>
      <c r="C118" s="114" t="s">
        <v>89</v>
      </c>
      <c r="D118" s="115">
        <v>0.04</v>
      </c>
      <c r="E118" s="51"/>
      <c r="F118" s="115">
        <f t="shared" si="3"/>
        <v>1038.6700000000037</v>
      </c>
      <c r="G118" s="114" t="s">
        <v>90</v>
      </c>
    </row>
    <row r="119" spans="1:7" ht="15" customHeight="1" x14ac:dyDescent="0.2">
      <c r="A119" s="50">
        <v>114</v>
      </c>
      <c r="B119" s="114">
        <v>44602</v>
      </c>
      <c r="C119" s="119" t="s">
        <v>65</v>
      </c>
      <c r="D119" s="115"/>
      <c r="E119" s="51">
        <v>975</v>
      </c>
      <c r="F119" s="115">
        <f t="shared" si="3"/>
        <v>63.670000000003711</v>
      </c>
      <c r="G119" s="50" t="s">
        <v>131</v>
      </c>
    </row>
    <row r="120" spans="1:7" ht="15" customHeight="1" x14ac:dyDescent="0.2">
      <c r="A120" s="50">
        <v>115</v>
      </c>
      <c r="B120" s="114">
        <v>44602</v>
      </c>
      <c r="C120" s="50" t="s">
        <v>62</v>
      </c>
      <c r="D120" s="115">
        <v>954</v>
      </c>
      <c r="E120" s="51"/>
      <c r="F120" s="115">
        <f t="shared" si="3"/>
        <v>1017.6700000000037</v>
      </c>
      <c r="G120" s="52" t="s">
        <v>134</v>
      </c>
    </row>
    <row r="121" spans="1:7" ht="15" customHeight="1" x14ac:dyDescent="0.2">
      <c r="A121" s="50">
        <v>116</v>
      </c>
      <c r="B121" s="114">
        <v>44602</v>
      </c>
      <c r="C121" s="119" t="s">
        <v>65</v>
      </c>
      <c r="D121" s="115"/>
      <c r="E121" s="51">
        <v>954</v>
      </c>
      <c r="F121" s="115">
        <f t="shared" si="3"/>
        <v>63.670000000003711</v>
      </c>
      <c r="G121" s="50" t="s">
        <v>131</v>
      </c>
    </row>
    <row r="122" spans="1:7" ht="15" customHeight="1" x14ac:dyDescent="0.2">
      <c r="A122" s="50">
        <v>117</v>
      </c>
      <c r="B122" s="114">
        <v>44602</v>
      </c>
      <c r="C122" s="119" t="s">
        <v>135</v>
      </c>
      <c r="D122" s="115"/>
      <c r="E122" s="51">
        <v>50</v>
      </c>
      <c r="F122" s="115">
        <f t="shared" si="3"/>
        <v>13.670000000003711</v>
      </c>
      <c r="G122" s="50" t="s">
        <v>136</v>
      </c>
    </row>
    <row r="123" spans="1:7" ht="15" customHeight="1" x14ac:dyDescent="0.2">
      <c r="A123" s="50">
        <v>118</v>
      </c>
      <c r="B123" s="114">
        <v>44602</v>
      </c>
      <c r="C123" s="50" t="s">
        <v>62</v>
      </c>
      <c r="D123" s="115">
        <v>2082</v>
      </c>
      <c r="E123" s="51"/>
      <c r="F123" s="115">
        <f t="shared" si="3"/>
        <v>2095.6700000000037</v>
      </c>
      <c r="G123" s="52" t="s">
        <v>134</v>
      </c>
    </row>
    <row r="124" spans="1:7" ht="15" customHeight="1" x14ac:dyDescent="0.2">
      <c r="A124" s="50">
        <v>119</v>
      </c>
      <c r="B124" s="114">
        <v>44602</v>
      </c>
      <c r="C124" s="119" t="s">
        <v>65</v>
      </c>
      <c r="D124" s="115"/>
      <c r="E124" s="51">
        <v>2082</v>
      </c>
      <c r="F124" s="115">
        <f t="shared" si="3"/>
        <v>13.670000000003711</v>
      </c>
      <c r="G124" s="50" t="s">
        <v>137</v>
      </c>
    </row>
    <row r="125" spans="1:7" ht="15" customHeight="1" x14ac:dyDescent="0.2">
      <c r="A125" s="50">
        <v>120</v>
      </c>
      <c r="B125" s="114">
        <v>44603</v>
      </c>
      <c r="C125" s="50" t="s">
        <v>119</v>
      </c>
      <c r="D125" s="121">
        <v>10.5</v>
      </c>
      <c r="E125" s="51"/>
      <c r="F125" s="115">
        <f t="shared" si="3"/>
        <v>24.170000000003711</v>
      </c>
      <c r="G125" s="50" t="s">
        <v>138</v>
      </c>
    </row>
    <row r="126" spans="1:7" ht="15" customHeight="1" x14ac:dyDescent="0.2">
      <c r="A126" s="50">
        <v>121</v>
      </c>
      <c r="B126" s="114">
        <v>44604</v>
      </c>
      <c r="C126" s="50" t="s">
        <v>62</v>
      </c>
      <c r="D126" s="115">
        <v>877</v>
      </c>
      <c r="E126" s="51"/>
      <c r="F126" s="115">
        <f t="shared" si="3"/>
        <v>901.17000000000371</v>
      </c>
      <c r="G126" s="52" t="s">
        <v>134</v>
      </c>
    </row>
    <row r="127" spans="1:7" ht="15" customHeight="1" x14ac:dyDescent="0.2">
      <c r="A127" s="50">
        <v>122</v>
      </c>
      <c r="B127" s="114">
        <v>44604</v>
      </c>
      <c r="C127" s="119" t="s">
        <v>65</v>
      </c>
      <c r="D127" s="115"/>
      <c r="E127" s="51">
        <v>877</v>
      </c>
      <c r="F127" s="115">
        <f t="shared" si="3"/>
        <v>24.170000000003711</v>
      </c>
      <c r="G127" s="50" t="s">
        <v>78</v>
      </c>
    </row>
    <row r="128" spans="1:7" ht="15" customHeight="1" x14ac:dyDescent="0.2">
      <c r="A128" s="50">
        <v>123</v>
      </c>
      <c r="B128" s="114">
        <v>44605</v>
      </c>
      <c r="C128" s="50" t="s">
        <v>119</v>
      </c>
      <c r="D128" s="121">
        <v>6.8</v>
      </c>
      <c r="E128" s="51"/>
      <c r="F128" s="115">
        <f t="shared" si="3"/>
        <v>30.970000000003711</v>
      </c>
      <c r="G128" s="50" t="s">
        <v>139</v>
      </c>
    </row>
    <row r="129" spans="1:7" ht="15" customHeight="1" x14ac:dyDescent="0.2">
      <c r="A129" s="50">
        <v>124</v>
      </c>
      <c r="B129" s="114">
        <v>44606</v>
      </c>
      <c r="C129" s="50" t="s">
        <v>119</v>
      </c>
      <c r="D129" s="121">
        <v>14.4</v>
      </c>
      <c r="E129" s="51"/>
      <c r="F129" s="115">
        <f t="shared" si="3"/>
        <v>45.370000000003714</v>
      </c>
      <c r="G129" s="50" t="s">
        <v>140</v>
      </c>
    </row>
    <row r="130" spans="1:7" ht="15" customHeight="1" x14ac:dyDescent="0.2">
      <c r="A130" s="50">
        <v>125</v>
      </c>
      <c r="B130" s="114">
        <v>44606</v>
      </c>
      <c r="C130" s="50" t="s">
        <v>119</v>
      </c>
      <c r="D130" s="121">
        <v>27.2</v>
      </c>
      <c r="E130" s="51"/>
      <c r="F130" s="115">
        <f t="shared" si="3"/>
        <v>72.570000000003716</v>
      </c>
      <c r="G130" s="50" t="s">
        <v>141</v>
      </c>
    </row>
    <row r="131" spans="1:7" ht="15" customHeight="1" x14ac:dyDescent="0.2">
      <c r="A131" s="50">
        <v>126</v>
      </c>
      <c r="B131" s="114">
        <v>44606</v>
      </c>
      <c r="C131" s="50" t="s">
        <v>62</v>
      </c>
      <c r="D131" s="115">
        <v>3000</v>
      </c>
      <c r="E131" s="51"/>
      <c r="F131" s="115">
        <f t="shared" si="3"/>
        <v>3072.5700000000038</v>
      </c>
      <c r="G131" s="52" t="s">
        <v>142</v>
      </c>
    </row>
    <row r="132" spans="1:7" ht="15" customHeight="1" x14ac:dyDescent="0.2">
      <c r="A132" s="50">
        <v>127</v>
      </c>
      <c r="B132" s="114">
        <v>44606</v>
      </c>
      <c r="C132" s="119" t="s">
        <v>65</v>
      </c>
      <c r="D132" s="115"/>
      <c r="E132" s="51">
        <v>575</v>
      </c>
      <c r="F132" s="115">
        <f t="shared" si="3"/>
        <v>2497.5700000000038</v>
      </c>
      <c r="G132" s="50" t="s">
        <v>143</v>
      </c>
    </row>
    <row r="133" spans="1:7" ht="15" customHeight="1" x14ac:dyDescent="0.2">
      <c r="A133" s="50">
        <v>128</v>
      </c>
      <c r="B133" s="114">
        <v>44606</v>
      </c>
      <c r="C133" s="119" t="s">
        <v>65</v>
      </c>
      <c r="D133" s="115"/>
      <c r="E133" s="51">
        <v>1268</v>
      </c>
      <c r="F133" s="115">
        <f t="shared" si="3"/>
        <v>1229.5700000000038</v>
      </c>
      <c r="G133" s="50" t="s">
        <v>144</v>
      </c>
    </row>
    <row r="134" spans="1:7" ht="15" customHeight="1" x14ac:dyDescent="0.2">
      <c r="A134" s="50">
        <v>129</v>
      </c>
      <c r="B134" s="119">
        <v>44606</v>
      </c>
      <c r="C134" s="119" t="s">
        <v>65</v>
      </c>
      <c r="D134" s="115"/>
      <c r="E134" s="51">
        <v>951</v>
      </c>
      <c r="F134" s="115">
        <f t="shared" ref="F134:F165" si="4">F133+D134-E134</f>
        <v>278.5700000000038</v>
      </c>
      <c r="G134" s="50" t="s">
        <v>145</v>
      </c>
    </row>
    <row r="135" spans="1:7" ht="15" customHeight="1" x14ac:dyDescent="0.2">
      <c r="A135" s="50">
        <v>130</v>
      </c>
      <c r="B135" s="119">
        <v>44607</v>
      </c>
      <c r="C135" s="50" t="s">
        <v>119</v>
      </c>
      <c r="D135" s="121">
        <v>54.4</v>
      </c>
      <c r="E135" s="51"/>
      <c r="F135" s="115">
        <f t="shared" si="4"/>
        <v>332.97000000000378</v>
      </c>
      <c r="G135" s="50" t="s">
        <v>146</v>
      </c>
    </row>
    <row r="136" spans="1:7" ht="15" customHeight="1" x14ac:dyDescent="0.2">
      <c r="A136" s="50">
        <v>131</v>
      </c>
      <c r="B136" s="119">
        <v>44607</v>
      </c>
      <c r="C136" s="50" t="s">
        <v>62</v>
      </c>
      <c r="D136" s="115">
        <v>21948.78</v>
      </c>
      <c r="E136" s="51"/>
      <c r="F136" s="115">
        <f t="shared" si="4"/>
        <v>22281.750000000004</v>
      </c>
      <c r="G136" s="55" t="s">
        <v>67</v>
      </c>
    </row>
    <row r="137" spans="1:7" ht="15" customHeight="1" x14ac:dyDescent="0.2">
      <c r="A137" s="50">
        <v>132</v>
      </c>
      <c r="B137" s="119">
        <v>44607</v>
      </c>
      <c r="C137" s="50" t="s">
        <v>91</v>
      </c>
      <c r="D137" s="115"/>
      <c r="E137" s="51">
        <v>3000</v>
      </c>
      <c r="F137" s="115">
        <f t="shared" si="4"/>
        <v>19281.750000000004</v>
      </c>
      <c r="G137" s="52" t="s">
        <v>147</v>
      </c>
    </row>
    <row r="138" spans="1:7" ht="15" customHeight="1" x14ac:dyDescent="0.2">
      <c r="A138" s="50">
        <v>133</v>
      </c>
      <c r="B138" s="119">
        <v>44607</v>
      </c>
      <c r="C138" s="50" t="s">
        <v>91</v>
      </c>
      <c r="D138" s="115"/>
      <c r="E138" s="51">
        <v>3913</v>
      </c>
      <c r="F138" s="115">
        <f t="shared" si="4"/>
        <v>15368.750000000004</v>
      </c>
      <c r="G138" s="53" t="s">
        <v>148</v>
      </c>
    </row>
    <row r="139" spans="1:7" ht="15" customHeight="1" x14ac:dyDescent="0.2">
      <c r="A139" s="50">
        <v>134</v>
      </c>
      <c r="B139" s="119">
        <v>44607</v>
      </c>
      <c r="C139" s="119" t="s">
        <v>65</v>
      </c>
      <c r="D139" s="50"/>
      <c r="E139" s="51">
        <v>2531</v>
      </c>
      <c r="F139" s="115">
        <f t="shared" si="4"/>
        <v>12837.750000000004</v>
      </c>
      <c r="G139" s="50" t="s">
        <v>69</v>
      </c>
    </row>
    <row r="140" spans="1:7" ht="15" customHeight="1" x14ac:dyDescent="0.2">
      <c r="A140" s="50">
        <v>135</v>
      </c>
      <c r="B140" s="119">
        <v>44607</v>
      </c>
      <c r="C140" s="119" t="s">
        <v>65</v>
      </c>
      <c r="D140" s="50"/>
      <c r="E140" s="51">
        <v>2291</v>
      </c>
      <c r="F140" s="115">
        <f t="shared" si="4"/>
        <v>10546.750000000004</v>
      </c>
      <c r="G140" s="50" t="s">
        <v>149</v>
      </c>
    </row>
    <row r="141" spans="1:7" ht="15" customHeight="1" x14ac:dyDescent="0.2">
      <c r="A141" s="50">
        <v>136</v>
      </c>
      <c r="B141" s="119">
        <v>44607</v>
      </c>
      <c r="C141" s="119" t="s">
        <v>65</v>
      </c>
      <c r="D141" s="50"/>
      <c r="E141" s="51">
        <v>2310.0100000000002</v>
      </c>
      <c r="F141" s="115">
        <f t="shared" si="4"/>
        <v>8236.7400000000034</v>
      </c>
      <c r="G141" s="50" t="s">
        <v>149</v>
      </c>
    </row>
    <row r="142" spans="1:7" ht="15" customHeight="1" x14ac:dyDescent="0.2">
      <c r="A142" s="50">
        <v>137</v>
      </c>
      <c r="B142" s="119">
        <v>44607</v>
      </c>
      <c r="C142" s="119" t="s">
        <v>65</v>
      </c>
      <c r="D142" s="50"/>
      <c r="E142" s="51">
        <v>2220</v>
      </c>
      <c r="F142" s="115">
        <f t="shared" si="4"/>
        <v>6016.7400000000034</v>
      </c>
      <c r="G142" s="50" t="s">
        <v>75</v>
      </c>
    </row>
    <row r="143" spans="1:7" ht="15" customHeight="1" x14ac:dyDescent="0.2">
      <c r="A143" s="50">
        <v>138</v>
      </c>
      <c r="B143" s="119">
        <v>44607</v>
      </c>
      <c r="C143" s="50" t="s">
        <v>119</v>
      </c>
      <c r="D143" s="121">
        <v>56</v>
      </c>
      <c r="E143" s="51"/>
      <c r="F143" s="115">
        <f t="shared" si="4"/>
        <v>6072.7400000000034</v>
      </c>
      <c r="G143" s="50" t="s">
        <v>150</v>
      </c>
    </row>
    <row r="144" spans="1:7" ht="15" customHeight="1" x14ac:dyDescent="0.2">
      <c r="A144" s="50">
        <v>139</v>
      </c>
      <c r="B144" s="119">
        <v>44607</v>
      </c>
      <c r="C144" s="50" t="s">
        <v>119</v>
      </c>
      <c r="D144" s="121">
        <v>14.4</v>
      </c>
      <c r="E144" s="51"/>
      <c r="F144" s="115">
        <f t="shared" si="4"/>
        <v>6087.1400000000031</v>
      </c>
      <c r="G144" s="50" t="s">
        <v>151</v>
      </c>
    </row>
    <row r="145" spans="1:7" ht="15" customHeight="1" x14ac:dyDescent="0.2">
      <c r="A145" s="50">
        <v>140</v>
      </c>
      <c r="B145" s="119">
        <v>44608</v>
      </c>
      <c r="C145" s="119" t="s">
        <v>65</v>
      </c>
      <c r="D145" s="50"/>
      <c r="E145" s="51">
        <v>1435</v>
      </c>
      <c r="F145" s="115">
        <f t="shared" si="4"/>
        <v>4652.1400000000031</v>
      </c>
      <c r="G145" s="50" t="s">
        <v>152</v>
      </c>
    </row>
    <row r="146" spans="1:7" ht="15" customHeight="1" x14ac:dyDescent="0.2">
      <c r="A146" s="50">
        <v>141</v>
      </c>
      <c r="B146" s="119">
        <v>44608</v>
      </c>
      <c r="C146" s="119" t="s">
        <v>65</v>
      </c>
      <c r="D146" s="50"/>
      <c r="E146" s="51">
        <v>947</v>
      </c>
      <c r="F146" s="115">
        <f t="shared" si="4"/>
        <v>3705.1400000000031</v>
      </c>
      <c r="G146" s="50" t="s">
        <v>145</v>
      </c>
    </row>
    <row r="147" spans="1:7" ht="15" customHeight="1" x14ac:dyDescent="0.2">
      <c r="A147" s="50">
        <v>142</v>
      </c>
      <c r="B147" s="119">
        <v>44608</v>
      </c>
      <c r="C147" s="119" t="s">
        <v>65</v>
      </c>
      <c r="D147" s="50"/>
      <c r="E147" s="51">
        <v>850</v>
      </c>
      <c r="F147" s="115">
        <f t="shared" si="4"/>
        <v>2855.1400000000031</v>
      </c>
      <c r="G147" s="50" t="s">
        <v>153</v>
      </c>
    </row>
    <row r="148" spans="1:7" ht="15" customHeight="1" x14ac:dyDescent="0.2">
      <c r="A148" s="50">
        <v>143</v>
      </c>
      <c r="B148" s="119">
        <v>44608</v>
      </c>
      <c r="C148" s="119" t="s">
        <v>65</v>
      </c>
      <c r="D148" s="50"/>
      <c r="E148" s="51">
        <v>496</v>
      </c>
      <c r="F148" s="115">
        <f t="shared" si="4"/>
        <v>2359.1400000000031</v>
      </c>
      <c r="G148" s="50" t="s">
        <v>108</v>
      </c>
    </row>
    <row r="149" spans="1:7" ht="15" customHeight="1" x14ac:dyDescent="0.2">
      <c r="A149" s="50">
        <v>144</v>
      </c>
      <c r="B149" s="119">
        <v>44608</v>
      </c>
      <c r="C149" s="119" t="s">
        <v>65</v>
      </c>
      <c r="D149" s="50"/>
      <c r="E149" s="51">
        <v>375</v>
      </c>
      <c r="F149" s="115">
        <f t="shared" si="4"/>
        <v>1984.1400000000031</v>
      </c>
      <c r="G149" s="50" t="s">
        <v>100</v>
      </c>
    </row>
    <row r="150" spans="1:7" ht="15" customHeight="1" x14ac:dyDescent="0.2">
      <c r="A150" s="50">
        <v>145</v>
      </c>
      <c r="B150" s="119">
        <v>44608</v>
      </c>
      <c r="C150" s="119" t="s">
        <v>65</v>
      </c>
      <c r="D150" s="50"/>
      <c r="E150" s="55">
        <v>1553</v>
      </c>
      <c r="F150" s="115">
        <f t="shared" si="4"/>
        <v>431.14000000000306</v>
      </c>
      <c r="G150" s="50" t="s">
        <v>72</v>
      </c>
    </row>
    <row r="151" spans="1:7" ht="15" customHeight="1" x14ac:dyDescent="0.2">
      <c r="A151" s="50">
        <v>146</v>
      </c>
      <c r="B151" s="119">
        <v>44608</v>
      </c>
      <c r="C151" s="119" t="s">
        <v>62</v>
      </c>
      <c r="D151" s="50">
        <v>1282</v>
      </c>
      <c r="E151" s="51"/>
      <c r="F151" s="115">
        <f t="shared" si="4"/>
        <v>1713.1400000000031</v>
      </c>
      <c r="G151" s="52" t="s">
        <v>154</v>
      </c>
    </row>
    <row r="152" spans="1:7" ht="15" customHeight="1" x14ac:dyDescent="0.2">
      <c r="A152" s="50">
        <v>147</v>
      </c>
      <c r="B152" s="119">
        <v>44608</v>
      </c>
      <c r="C152" s="119" t="s">
        <v>65</v>
      </c>
      <c r="D152" s="50"/>
      <c r="E152" s="51">
        <v>1282</v>
      </c>
      <c r="F152" s="115">
        <f t="shared" si="4"/>
        <v>431.14000000000306</v>
      </c>
      <c r="G152" s="50" t="s">
        <v>144</v>
      </c>
    </row>
    <row r="153" spans="1:7" ht="15" customHeight="1" x14ac:dyDescent="0.2">
      <c r="A153" s="50">
        <v>148</v>
      </c>
      <c r="B153" s="119">
        <v>44608</v>
      </c>
      <c r="C153" s="50" t="s">
        <v>119</v>
      </c>
      <c r="D153" s="121">
        <v>52</v>
      </c>
      <c r="E153" s="51"/>
      <c r="F153" s="115">
        <f t="shared" si="4"/>
        <v>483.14000000000306</v>
      </c>
      <c r="G153" s="50" t="s">
        <v>150</v>
      </c>
    </row>
    <row r="154" spans="1:7" ht="15" customHeight="1" x14ac:dyDescent="0.2">
      <c r="A154" s="50">
        <v>149</v>
      </c>
      <c r="B154" s="119">
        <v>44608</v>
      </c>
      <c r="C154" s="50" t="s">
        <v>119</v>
      </c>
      <c r="D154" s="121">
        <v>22.4</v>
      </c>
      <c r="E154" s="51"/>
      <c r="F154" s="115">
        <f t="shared" si="4"/>
        <v>505.54000000000303</v>
      </c>
      <c r="G154" s="50" t="s">
        <v>155</v>
      </c>
    </row>
    <row r="155" spans="1:7" ht="15" customHeight="1" x14ac:dyDescent="0.2">
      <c r="A155" s="50">
        <v>150</v>
      </c>
      <c r="B155" s="119">
        <v>44609</v>
      </c>
      <c r="C155" s="50" t="s">
        <v>119</v>
      </c>
      <c r="D155" s="121">
        <v>10</v>
      </c>
      <c r="E155" s="51"/>
      <c r="F155" s="115">
        <f t="shared" si="4"/>
        <v>515.54000000000303</v>
      </c>
      <c r="G155" s="50" t="s">
        <v>156</v>
      </c>
    </row>
    <row r="156" spans="1:7" ht="15" customHeight="1" x14ac:dyDescent="0.2">
      <c r="A156" s="50">
        <v>151</v>
      </c>
      <c r="B156" s="119">
        <v>44609</v>
      </c>
      <c r="C156" s="119" t="s">
        <v>62</v>
      </c>
      <c r="D156" s="50">
        <v>2533</v>
      </c>
      <c r="E156" s="51"/>
      <c r="F156" s="115">
        <f t="shared" si="4"/>
        <v>3048.5400000000031</v>
      </c>
      <c r="G156" s="52" t="s">
        <v>154</v>
      </c>
    </row>
    <row r="157" spans="1:7" ht="15" customHeight="1" x14ac:dyDescent="0.2">
      <c r="A157" s="50">
        <v>152</v>
      </c>
      <c r="B157" s="119">
        <v>44609</v>
      </c>
      <c r="C157" s="119" t="s">
        <v>65</v>
      </c>
      <c r="D157" s="50"/>
      <c r="E157" s="51">
        <v>2533</v>
      </c>
      <c r="F157" s="115">
        <f t="shared" si="4"/>
        <v>515.54000000000315</v>
      </c>
      <c r="G157" s="50" t="s">
        <v>69</v>
      </c>
    </row>
    <row r="158" spans="1:7" ht="15" customHeight="1" x14ac:dyDescent="0.2">
      <c r="A158" s="50">
        <v>153</v>
      </c>
      <c r="B158" s="119">
        <v>44609</v>
      </c>
      <c r="C158" s="50" t="s">
        <v>103</v>
      </c>
      <c r="D158" s="50">
        <v>975</v>
      </c>
      <c r="E158" s="51"/>
      <c r="F158" s="115">
        <f t="shared" si="4"/>
        <v>1490.5400000000031</v>
      </c>
      <c r="G158" s="50" t="s">
        <v>157</v>
      </c>
    </row>
    <row r="159" spans="1:7" ht="15" customHeight="1" x14ac:dyDescent="0.2">
      <c r="A159" s="50">
        <v>154</v>
      </c>
      <c r="B159" s="119">
        <v>44609</v>
      </c>
      <c r="C159" s="119" t="s">
        <v>65</v>
      </c>
      <c r="D159" s="50"/>
      <c r="E159" s="51">
        <v>490</v>
      </c>
      <c r="F159" s="115">
        <f t="shared" si="4"/>
        <v>1000.5400000000031</v>
      </c>
      <c r="G159" s="50" t="s">
        <v>108</v>
      </c>
    </row>
    <row r="160" spans="1:7" ht="15" customHeight="1" x14ac:dyDescent="0.2">
      <c r="A160" s="50">
        <v>155</v>
      </c>
      <c r="B160" s="119">
        <v>44609</v>
      </c>
      <c r="C160" s="50" t="s">
        <v>103</v>
      </c>
      <c r="D160" s="50">
        <v>975</v>
      </c>
      <c r="E160" s="51"/>
      <c r="F160" s="115">
        <f t="shared" si="4"/>
        <v>1975.5400000000031</v>
      </c>
      <c r="G160" s="50" t="s">
        <v>157</v>
      </c>
    </row>
    <row r="161" spans="1:7" ht="15" customHeight="1" x14ac:dyDescent="0.2">
      <c r="A161" s="50">
        <v>156</v>
      </c>
      <c r="B161" s="119">
        <v>44609</v>
      </c>
      <c r="C161" s="50" t="s">
        <v>91</v>
      </c>
      <c r="D161" s="50"/>
      <c r="E161" s="51">
        <v>1282</v>
      </c>
      <c r="F161" s="115">
        <f t="shared" si="4"/>
        <v>693.54000000000315</v>
      </c>
      <c r="G161" s="52" t="s">
        <v>158</v>
      </c>
    </row>
    <row r="162" spans="1:7" ht="15" customHeight="1" x14ac:dyDescent="0.2">
      <c r="A162" s="50">
        <v>157</v>
      </c>
      <c r="B162" s="119">
        <v>44609</v>
      </c>
      <c r="C162" s="50" t="s">
        <v>119</v>
      </c>
      <c r="D162" s="121">
        <v>80</v>
      </c>
      <c r="E162" s="51"/>
      <c r="F162" s="115">
        <f t="shared" si="4"/>
        <v>773.54000000000315</v>
      </c>
      <c r="G162" s="50" t="s">
        <v>159</v>
      </c>
    </row>
    <row r="163" spans="1:7" ht="15" customHeight="1" x14ac:dyDescent="0.2">
      <c r="A163" s="50">
        <v>158</v>
      </c>
      <c r="B163" s="119">
        <v>44610</v>
      </c>
      <c r="C163" s="50" t="s">
        <v>119</v>
      </c>
      <c r="D163" s="121">
        <v>2.5</v>
      </c>
      <c r="E163" s="51"/>
      <c r="F163" s="115">
        <f t="shared" si="4"/>
        <v>776.04000000000315</v>
      </c>
      <c r="G163" s="50" t="s">
        <v>160</v>
      </c>
    </row>
    <row r="164" spans="1:7" ht="15" customHeight="1" x14ac:dyDescent="0.2">
      <c r="A164" s="50">
        <v>159</v>
      </c>
      <c r="B164" s="119">
        <v>44612</v>
      </c>
      <c r="C164" s="50" t="s">
        <v>119</v>
      </c>
      <c r="D164" s="121">
        <v>36</v>
      </c>
      <c r="E164" s="51"/>
      <c r="F164" s="115">
        <f t="shared" si="4"/>
        <v>812.04000000000315</v>
      </c>
      <c r="G164" s="50" t="s">
        <v>161</v>
      </c>
    </row>
    <row r="165" spans="1:7" ht="15" customHeight="1" x14ac:dyDescent="0.2">
      <c r="A165" s="50">
        <v>160</v>
      </c>
      <c r="B165" s="119">
        <v>44613</v>
      </c>
      <c r="C165" s="50" t="s">
        <v>119</v>
      </c>
      <c r="D165" s="121">
        <v>154</v>
      </c>
      <c r="E165" s="51"/>
      <c r="F165" s="115">
        <f t="shared" si="4"/>
        <v>966.04000000000315</v>
      </c>
      <c r="G165" s="50" t="s">
        <v>162</v>
      </c>
    </row>
    <row r="166" spans="1:7" ht="15" customHeight="1" x14ac:dyDescent="0.2">
      <c r="A166" s="50">
        <v>161</v>
      </c>
      <c r="B166" s="119">
        <v>44613</v>
      </c>
      <c r="C166" s="50" t="s">
        <v>119</v>
      </c>
      <c r="D166" s="121">
        <v>75</v>
      </c>
      <c r="E166" s="51"/>
      <c r="F166" s="115">
        <f t="shared" ref="F166:F197" si="5">F165+D166-E166</f>
        <v>1041.0400000000031</v>
      </c>
      <c r="G166" s="50" t="s">
        <v>163</v>
      </c>
    </row>
    <row r="167" spans="1:7" ht="15" customHeight="1" x14ac:dyDescent="0.2">
      <c r="A167" s="50">
        <v>162</v>
      </c>
      <c r="B167" s="119">
        <v>44613</v>
      </c>
      <c r="C167" s="50" t="s">
        <v>119</v>
      </c>
      <c r="D167" s="121">
        <v>15</v>
      </c>
      <c r="E167" s="51"/>
      <c r="F167" s="115">
        <f t="shared" si="5"/>
        <v>1056.0400000000031</v>
      </c>
      <c r="G167" s="50" t="s">
        <v>164</v>
      </c>
    </row>
    <row r="168" spans="1:7" ht="15" customHeight="1" x14ac:dyDescent="0.2">
      <c r="A168" s="50">
        <v>163</v>
      </c>
      <c r="B168" s="119">
        <v>44613</v>
      </c>
      <c r="C168" s="50" t="s">
        <v>119</v>
      </c>
      <c r="D168" s="121">
        <v>110</v>
      </c>
      <c r="E168" s="51"/>
      <c r="F168" s="115">
        <f t="shared" si="5"/>
        <v>1166.0400000000031</v>
      </c>
      <c r="G168" s="50" t="s">
        <v>165</v>
      </c>
    </row>
    <row r="169" spans="1:7" ht="15" customHeight="1" x14ac:dyDescent="0.2">
      <c r="A169" s="50">
        <v>164</v>
      </c>
      <c r="B169" s="119">
        <v>44613</v>
      </c>
      <c r="C169" s="50" t="s">
        <v>119</v>
      </c>
      <c r="D169" s="121">
        <v>116.4</v>
      </c>
      <c r="E169" s="51"/>
      <c r="F169" s="115">
        <f t="shared" si="5"/>
        <v>1282.4400000000032</v>
      </c>
      <c r="G169" s="50" t="s">
        <v>166</v>
      </c>
    </row>
    <row r="170" spans="1:7" ht="15" customHeight="1" x14ac:dyDescent="0.2">
      <c r="A170" s="50">
        <v>165</v>
      </c>
      <c r="B170" s="119">
        <v>44614</v>
      </c>
      <c r="C170" s="50" t="s">
        <v>119</v>
      </c>
      <c r="D170" s="121">
        <v>105.6</v>
      </c>
      <c r="E170" s="51"/>
      <c r="F170" s="115">
        <f t="shared" si="5"/>
        <v>1388.0400000000031</v>
      </c>
      <c r="G170" s="50" t="s">
        <v>167</v>
      </c>
    </row>
    <row r="171" spans="1:7" ht="15" customHeight="1" x14ac:dyDescent="0.2">
      <c r="A171" s="50">
        <v>166</v>
      </c>
      <c r="B171" s="119">
        <v>44615</v>
      </c>
      <c r="C171" s="50" t="s">
        <v>119</v>
      </c>
      <c r="D171" s="121">
        <v>2.5</v>
      </c>
      <c r="E171" s="51"/>
      <c r="F171" s="115">
        <f t="shared" si="5"/>
        <v>1390.5400000000031</v>
      </c>
      <c r="G171" s="50" t="s">
        <v>160</v>
      </c>
    </row>
    <row r="172" spans="1:7" ht="15" customHeight="1" x14ac:dyDescent="0.2">
      <c r="A172" s="50">
        <v>167</v>
      </c>
      <c r="B172" s="119">
        <v>44615</v>
      </c>
      <c r="C172" s="50" t="s">
        <v>119</v>
      </c>
      <c r="D172" s="121">
        <v>17.600000000000001</v>
      </c>
      <c r="E172" s="51"/>
      <c r="F172" s="115">
        <f t="shared" si="5"/>
        <v>1408.1400000000031</v>
      </c>
      <c r="G172" s="50" t="s">
        <v>168</v>
      </c>
    </row>
    <row r="173" spans="1:7" ht="15" customHeight="1" x14ac:dyDescent="0.2">
      <c r="A173" s="50">
        <v>168</v>
      </c>
      <c r="B173" s="119">
        <v>44616</v>
      </c>
      <c r="C173" s="50" t="s">
        <v>119</v>
      </c>
      <c r="D173" s="121">
        <v>110</v>
      </c>
      <c r="E173" s="51"/>
      <c r="F173" s="115">
        <f t="shared" si="5"/>
        <v>1518.1400000000031</v>
      </c>
      <c r="G173" s="50" t="s">
        <v>167</v>
      </c>
    </row>
    <row r="174" spans="1:7" ht="15" customHeight="1" x14ac:dyDescent="0.2">
      <c r="A174" s="50">
        <v>169</v>
      </c>
      <c r="B174" s="119">
        <v>44616</v>
      </c>
      <c r="C174" s="50" t="s">
        <v>119</v>
      </c>
      <c r="D174" s="121">
        <v>32</v>
      </c>
      <c r="E174" s="51"/>
      <c r="F174" s="115">
        <f t="shared" si="5"/>
        <v>1550.1400000000031</v>
      </c>
      <c r="G174" s="50" t="s">
        <v>169</v>
      </c>
    </row>
    <row r="175" spans="1:7" ht="15" customHeight="1" x14ac:dyDescent="0.2">
      <c r="A175" s="50">
        <v>170</v>
      </c>
      <c r="B175" s="119">
        <v>44616</v>
      </c>
      <c r="C175" s="50" t="s">
        <v>119</v>
      </c>
      <c r="D175" s="121">
        <v>88</v>
      </c>
      <c r="E175" s="51"/>
      <c r="F175" s="115">
        <f t="shared" si="5"/>
        <v>1638.1400000000031</v>
      </c>
      <c r="G175" s="50" t="s">
        <v>170</v>
      </c>
    </row>
    <row r="176" spans="1:7" ht="15" customHeight="1" x14ac:dyDescent="0.2">
      <c r="A176" s="50">
        <v>171</v>
      </c>
      <c r="B176" s="119">
        <v>44616</v>
      </c>
      <c r="C176" s="50" t="s">
        <v>119</v>
      </c>
      <c r="D176" s="121">
        <v>132</v>
      </c>
      <c r="E176" s="51"/>
      <c r="F176" s="115">
        <f t="shared" si="5"/>
        <v>1770.1400000000031</v>
      </c>
      <c r="G176" s="50" t="s">
        <v>171</v>
      </c>
    </row>
    <row r="177" spans="1:7" ht="15" customHeight="1" x14ac:dyDescent="0.2">
      <c r="A177" s="50">
        <v>172</v>
      </c>
      <c r="B177" s="119">
        <v>44616</v>
      </c>
      <c r="C177" s="50" t="s">
        <v>119</v>
      </c>
      <c r="D177" s="121">
        <v>77</v>
      </c>
      <c r="E177" s="51"/>
      <c r="F177" s="115">
        <f t="shared" si="5"/>
        <v>1847.1400000000031</v>
      </c>
      <c r="G177" s="50" t="s">
        <v>169</v>
      </c>
    </row>
    <row r="178" spans="1:7" ht="15" customHeight="1" x14ac:dyDescent="0.2">
      <c r="A178" s="50">
        <v>173</v>
      </c>
      <c r="B178" s="119">
        <v>44617</v>
      </c>
      <c r="C178" s="50" t="s">
        <v>172</v>
      </c>
      <c r="D178" s="121">
        <v>6886</v>
      </c>
      <c r="E178" s="51"/>
      <c r="F178" s="115">
        <f t="shared" si="5"/>
        <v>8733.1400000000031</v>
      </c>
      <c r="G178" s="50" t="s">
        <v>173</v>
      </c>
    </row>
    <row r="179" spans="1:7" ht="15" customHeight="1" x14ac:dyDescent="0.2">
      <c r="A179" s="50">
        <v>174</v>
      </c>
      <c r="B179" s="119">
        <v>44617</v>
      </c>
      <c r="C179" s="119" t="s">
        <v>65</v>
      </c>
      <c r="D179" s="50"/>
      <c r="E179" s="51">
        <v>1650</v>
      </c>
      <c r="F179" s="115">
        <f t="shared" si="5"/>
        <v>7083.1400000000031</v>
      </c>
      <c r="G179" s="50" t="s">
        <v>72</v>
      </c>
    </row>
    <row r="180" spans="1:7" ht="15" customHeight="1" x14ac:dyDescent="0.2">
      <c r="A180" s="50">
        <v>175</v>
      </c>
      <c r="B180" s="119">
        <v>44617</v>
      </c>
      <c r="C180" s="119" t="s">
        <v>91</v>
      </c>
      <c r="D180" s="50"/>
      <c r="E180" s="51">
        <v>2533</v>
      </c>
      <c r="F180" s="115">
        <f t="shared" si="5"/>
        <v>4550.1400000000031</v>
      </c>
      <c r="G180" s="52" t="s">
        <v>174</v>
      </c>
    </row>
    <row r="181" spans="1:7" ht="15" customHeight="1" x14ac:dyDescent="0.2">
      <c r="A181" s="50">
        <v>176</v>
      </c>
      <c r="B181" s="119">
        <v>44617</v>
      </c>
      <c r="C181" s="50" t="s">
        <v>119</v>
      </c>
      <c r="D181" s="50">
        <v>72.599999999999994</v>
      </c>
      <c r="E181" s="51"/>
      <c r="F181" s="115">
        <f t="shared" si="5"/>
        <v>4622.7400000000034</v>
      </c>
      <c r="G181" s="50" t="s">
        <v>168</v>
      </c>
    </row>
    <row r="182" spans="1:7" ht="15" customHeight="1" x14ac:dyDescent="0.2">
      <c r="A182" s="50">
        <v>177</v>
      </c>
      <c r="B182" s="119">
        <v>44618</v>
      </c>
      <c r="C182" s="119" t="s">
        <v>65</v>
      </c>
      <c r="D182" s="50"/>
      <c r="E182" s="51">
        <v>2600</v>
      </c>
      <c r="F182" s="115">
        <f t="shared" si="5"/>
        <v>2022.7400000000034</v>
      </c>
      <c r="G182" s="50" t="s">
        <v>69</v>
      </c>
    </row>
    <row r="183" spans="1:7" ht="15" customHeight="1" x14ac:dyDescent="0.2">
      <c r="A183" s="50">
        <v>178</v>
      </c>
      <c r="B183" s="119">
        <v>44618</v>
      </c>
      <c r="C183" s="50" t="s">
        <v>119</v>
      </c>
      <c r="D183" s="50">
        <v>5</v>
      </c>
      <c r="E183" s="51"/>
      <c r="F183" s="115">
        <f t="shared" si="5"/>
        <v>2027.7400000000034</v>
      </c>
      <c r="G183" s="50" t="s">
        <v>175</v>
      </c>
    </row>
    <row r="184" spans="1:7" ht="15" customHeight="1" x14ac:dyDescent="0.2">
      <c r="A184" s="50">
        <v>179</v>
      </c>
      <c r="B184" s="119">
        <v>44618</v>
      </c>
      <c r="C184" s="50" t="s">
        <v>119</v>
      </c>
      <c r="D184" s="50">
        <f>1.3*22</f>
        <v>28.6</v>
      </c>
      <c r="E184" s="51"/>
      <c r="F184" s="115">
        <f t="shared" si="5"/>
        <v>2056.3400000000033</v>
      </c>
      <c r="G184" s="50" t="s">
        <v>176</v>
      </c>
    </row>
    <row r="185" spans="1:7" ht="15" customHeight="1" x14ac:dyDescent="0.2">
      <c r="A185" s="50">
        <v>180</v>
      </c>
      <c r="B185" s="119">
        <v>44619</v>
      </c>
      <c r="C185" s="119" t="s">
        <v>65</v>
      </c>
      <c r="D185" s="50"/>
      <c r="E185" s="51">
        <v>1660</v>
      </c>
      <c r="F185" s="115">
        <f t="shared" si="5"/>
        <v>396.34000000000333</v>
      </c>
      <c r="G185" s="50" t="s">
        <v>72</v>
      </c>
    </row>
    <row r="186" spans="1:7" ht="15" customHeight="1" x14ac:dyDescent="0.2">
      <c r="A186" s="50">
        <v>181</v>
      </c>
      <c r="B186" s="119">
        <v>44619</v>
      </c>
      <c r="C186" s="50" t="s">
        <v>119</v>
      </c>
      <c r="D186" s="121">
        <v>110</v>
      </c>
      <c r="E186" s="51"/>
      <c r="F186" s="115">
        <f t="shared" si="5"/>
        <v>506.34000000000333</v>
      </c>
      <c r="G186" s="50" t="s">
        <v>165</v>
      </c>
    </row>
    <row r="187" spans="1:7" ht="15" customHeight="1" x14ac:dyDescent="0.2">
      <c r="A187" s="50">
        <v>182</v>
      </c>
      <c r="B187" s="119">
        <v>44619</v>
      </c>
      <c r="C187" s="50" t="s">
        <v>119</v>
      </c>
      <c r="D187" s="121">
        <v>77</v>
      </c>
      <c r="E187" s="51"/>
      <c r="F187" s="115">
        <f t="shared" si="5"/>
        <v>583.34000000000333</v>
      </c>
      <c r="G187" s="50" t="s">
        <v>170</v>
      </c>
    </row>
    <row r="188" spans="1:7" ht="15" customHeight="1" x14ac:dyDescent="0.2">
      <c r="A188" s="50">
        <v>183</v>
      </c>
      <c r="B188" s="119">
        <v>44619</v>
      </c>
      <c r="C188" s="50" t="s">
        <v>119</v>
      </c>
      <c r="D188" s="121">
        <v>48</v>
      </c>
      <c r="E188" s="51"/>
      <c r="F188" s="115">
        <f t="shared" si="5"/>
        <v>631.34000000000333</v>
      </c>
      <c r="G188" s="50" t="s">
        <v>177</v>
      </c>
    </row>
    <row r="189" spans="1:7" ht="15" customHeight="1" x14ac:dyDescent="0.2">
      <c r="A189" s="50">
        <v>184</v>
      </c>
      <c r="B189" s="119">
        <v>44619</v>
      </c>
      <c r="C189" s="50" t="s">
        <v>119</v>
      </c>
      <c r="D189" s="121">
        <v>127.6</v>
      </c>
      <c r="E189" s="51"/>
      <c r="F189" s="115">
        <f t="shared" si="5"/>
        <v>758.94000000000335</v>
      </c>
      <c r="G189" s="50" t="s">
        <v>178</v>
      </c>
    </row>
    <row r="190" spans="1:7" ht="15" customHeight="1" x14ac:dyDescent="0.2">
      <c r="A190" s="50">
        <v>185</v>
      </c>
      <c r="B190" s="119">
        <v>44620</v>
      </c>
      <c r="C190" s="50" t="s">
        <v>119</v>
      </c>
      <c r="D190" s="121">
        <v>55</v>
      </c>
      <c r="E190" s="51"/>
      <c r="F190" s="115">
        <f t="shared" si="5"/>
        <v>813.94000000000335</v>
      </c>
      <c r="G190" s="50" t="s">
        <v>179</v>
      </c>
    </row>
    <row r="191" spans="1:7" ht="15" customHeight="1" x14ac:dyDescent="0.2">
      <c r="A191" s="50">
        <v>186</v>
      </c>
      <c r="B191" s="119">
        <v>44620</v>
      </c>
      <c r="C191" s="50" t="s">
        <v>119</v>
      </c>
      <c r="D191" s="121">
        <v>150</v>
      </c>
      <c r="E191" s="51"/>
      <c r="F191" s="115">
        <f t="shared" si="5"/>
        <v>963.94000000000335</v>
      </c>
      <c r="G191" s="50" t="s">
        <v>167</v>
      </c>
    </row>
    <row r="192" spans="1:7" ht="15" customHeight="1" x14ac:dyDescent="0.2">
      <c r="A192" s="50">
        <v>187</v>
      </c>
      <c r="B192" s="119">
        <v>44621</v>
      </c>
      <c r="C192" s="50" t="s">
        <v>119</v>
      </c>
      <c r="D192" s="121">
        <v>60</v>
      </c>
      <c r="E192" s="51"/>
      <c r="F192" s="115">
        <f t="shared" si="5"/>
        <v>1023.9400000000034</v>
      </c>
      <c r="G192" s="50" t="s">
        <v>180</v>
      </c>
    </row>
    <row r="193" spans="1:7" ht="15" customHeight="1" x14ac:dyDescent="0.2">
      <c r="A193" s="50">
        <v>188</v>
      </c>
      <c r="B193" s="119">
        <v>44621</v>
      </c>
      <c r="C193" s="50" t="s">
        <v>119</v>
      </c>
      <c r="D193" s="121">
        <v>26.4</v>
      </c>
      <c r="E193" s="51"/>
      <c r="F193" s="115">
        <f t="shared" si="5"/>
        <v>1050.3400000000033</v>
      </c>
      <c r="G193" s="50" t="s">
        <v>181</v>
      </c>
    </row>
    <row r="194" spans="1:7" ht="15" customHeight="1" x14ac:dyDescent="0.2">
      <c r="A194" s="50">
        <v>189</v>
      </c>
      <c r="B194" s="119">
        <v>44621</v>
      </c>
      <c r="C194" s="50" t="s">
        <v>119</v>
      </c>
      <c r="D194" s="121">
        <v>150</v>
      </c>
      <c r="E194" s="51"/>
      <c r="F194" s="115">
        <f t="shared" si="5"/>
        <v>1200.3400000000033</v>
      </c>
      <c r="G194" s="50" t="s">
        <v>165</v>
      </c>
    </row>
    <row r="195" spans="1:7" ht="15" customHeight="1" x14ac:dyDescent="0.2">
      <c r="A195" s="50">
        <v>190</v>
      </c>
      <c r="B195" s="119">
        <v>44621</v>
      </c>
      <c r="C195" s="50" t="s">
        <v>65</v>
      </c>
      <c r="D195" s="50"/>
      <c r="E195" s="51">
        <v>605</v>
      </c>
      <c r="F195" s="115">
        <f t="shared" si="5"/>
        <v>595.34000000000333</v>
      </c>
      <c r="G195" s="50" t="s">
        <v>143</v>
      </c>
    </row>
    <row r="196" spans="1:7" ht="15" customHeight="1" x14ac:dyDescent="0.2">
      <c r="A196" s="50">
        <v>191</v>
      </c>
      <c r="B196" s="119">
        <v>44622</v>
      </c>
      <c r="C196" s="50" t="s">
        <v>119</v>
      </c>
      <c r="D196" s="121">
        <v>180</v>
      </c>
      <c r="E196" s="51"/>
      <c r="F196" s="115">
        <f t="shared" si="5"/>
        <v>775.34000000000333</v>
      </c>
      <c r="G196" s="50" t="s">
        <v>182</v>
      </c>
    </row>
    <row r="197" spans="1:7" ht="15" customHeight="1" x14ac:dyDescent="0.2">
      <c r="A197" s="50">
        <v>192</v>
      </c>
      <c r="B197" s="119">
        <v>44622</v>
      </c>
      <c r="C197" s="50" t="s">
        <v>65</v>
      </c>
      <c r="D197" s="115"/>
      <c r="E197" s="51">
        <v>580</v>
      </c>
      <c r="F197" s="115">
        <f t="shared" si="5"/>
        <v>195.34000000000333</v>
      </c>
      <c r="G197" s="50" t="s">
        <v>143</v>
      </c>
    </row>
    <row r="198" spans="1:7" ht="15" customHeight="1" x14ac:dyDescent="0.2">
      <c r="A198" s="50">
        <v>193</v>
      </c>
      <c r="B198" s="119">
        <v>44622</v>
      </c>
      <c r="C198" s="50" t="s">
        <v>119</v>
      </c>
      <c r="D198" s="121">
        <f>2*22</f>
        <v>44</v>
      </c>
      <c r="E198" s="51"/>
      <c r="F198" s="115">
        <f t="shared" ref="F198:F229" si="6">F197+D198-E198</f>
        <v>239.34000000000333</v>
      </c>
      <c r="G198" s="50" t="s">
        <v>180</v>
      </c>
    </row>
    <row r="199" spans="1:7" ht="15" customHeight="1" x14ac:dyDescent="0.2">
      <c r="A199" s="50">
        <v>194</v>
      </c>
      <c r="B199" s="119">
        <v>44623</v>
      </c>
      <c r="C199" s="50" t="s">
        <v>119</v>
      </c>
      <c r="D199" s="121">
        <f>4*22</f>
        <v>88</v>
      </c>
      <c r="E199" s="51"/>
      <c r="F199" s="115">
        <f t="shared" si="6"/>
        <v>327.34000000000333</v>
      </c>
      <c r="G199" s="50" t="s">
        <v>161</v>
      </c>
    </row>
    <row r="200" spans="1:7" ht="15" customHeight="1" x14ac:dyDescent="0.2">
      <c r="A200" s="50">
        <v>195</v>
      </c>
      <c r="B200" s="119">
        <v>44623</v>
      </c>
      <c r="C200" s="50" t="s">
        <v>119</v>
      </c>
      <c r="D200" s="121">
        <f>5*8</f>
        <v>40</v>
      </c>
      <c r="E200" s="51"/>
      <c r="F200" s="115">
        <f t="shared" si="6"/>
        <v>367.34000000000333</v>
      </c>
      <c r="G200" s="50" t="s">
        <v>183</v>
      </c>
    </row>
    <row r="201" spans="1:7" ht="15" customHeight="1" x14ac:dyDescent="0.2">
      <c r="A201" s="50">
        <v>196</v>
      </c>
      <c r="B201" s="119">
        <v>44623</v>
      </c>
      <c r="C201" s="50" t="s">
        <v>119</v>
      </c>
      <c r="D201" s="121">
        <f>3.4*22</f>
        <v>74.8</v>
      </c>
      <c r="E201" s="51"/>
      <c r="F201" s="115">
        <f t="shared" si="6"/>
        <v>442.14000000000334</v>
      </c>
      <c r="G201" s="50" t="s">
        <v>169</v>
      </c>
    </row>
    <row r="202" spans="1:7" ht="15" customHeight="1" x14ac:dyDescent="0.2">
      <c r="A202" s="50">
        <v>197</v>
      </c>
      <c r="B202" s="119">
        <v>44624</v>
      </c>
      <c r="C202" s="50" t="s">
        <v>119</v>
      </c>
      <c r="D202" s="121">
        <f>1.75*22</f>
        <v>38.5</v>
      </c>
      <c r="E202" s="51"/>
      <c r="F202" s="115">
        <f t="shared" si="6"/>
        <v>480.64000000000334</v>
      </c>
      <c r="G202" s="50" t="s">
        <v>180</v>
      </c>
    </row>
    <row r="203" spans="1:7" ht="15" customHeight="1" x14ac:dyDescent="0.2">
      <c r="A203" s="50">
        <v>198</v>
      </c>
      <c r="B203" s="119">
        <v>44625</v>
      </c>
      <c r="C203" s="50" t="s">
        <v>119</v>
      </c>
      <c r="D203" s="121">
        <f>3.5*3</f>
        <v>10.5</v>
      </c>
      <c r="E203" s="51"/>
      <c r="F203" s="115">
        <f t="shared" si="6"/>
        <v>491.14000000000334</v>
      </c>
      <c r="G203" s="50" t="s">
        <v>184</v>
      </c>
    </row>
    <row r="204" spans="1:7" ht="15" customHeight="1" x14ac:dyDescent="0.2">
      <c r="A204" s="50">
        <v>199</v>
      </c>
      <c r="B204" s="119">
        <v>44625</v>
      </c>
      <c r="C204" s="50" t="s">
        <v>119</v>
      </c>
      <c r="D204" s="121">
        <f>1.75*22</f>
        <v>38.5</v>
      </c>
      <c r="E204" s="51"/>
      <c r="F204" s="115">
        <f t="shared" si="6"/>
        <v>529.64000000000328</v>
      </c>
      <c r="G204" s="50" t="s">
        <v>180</v>
      </c>
    </row>
    <row r="205" spans="1:7" ht="15" customHeight="1" x14ac:dyDescent="0.2">
      <c r="A205" s="50">
        <v>200</v>
      </c>
      <c r="B205" s="119">
        <v>44626</v>
      </c>
      <c r="C205" s="50" t="s">
        <v>119</v>
      </c>
      <c r="D205" s="121">
        <f>8*22</f>
        <v>176</v>
      </c>
      <c r="E205" s="51"/>
      <c r="F205" s="115">
        <f t="shared" si="6"/>
        <v>705.64000000000328</v>
      </c>
      <c r="G205" s="50" t="s">
        <v>185</v>
      </c>
    </row>
    <row r="206" spans="1:7" ht="15" customHeight="1" x14ac:dyDescent="0.2">
      <c r="A206" s="50">
        <v>201</v>
      </c>
      <c r="B206" s="50"/>
      <c r="C206" s="50"/>
      <c r="D206" s="50"/>
      <c r="E206" s="51"/>
      <c r="F206" s="50"/>
      <c r="G206" s="50"/>
    </row>
    <row r="207" spans="1:7" x14ac:dyDescent="0.2">
      <c r="A207" s="50">
        <v>202</v>
      </c>
      <c r="B207" s="50"/>
      <c r="C207" s="50"/>
      <c r="D207" s="50"/>
      <c r="E207" s="51"/>
      <c r="F207" s="50"/>
      <c r="G207" s="50"/>
    </row>
    <row r="208" spans="1:7" x14ac:dyDescent="0.2">
      <c r="A208" s="50">
        <v>203</v>
      </c>
      <c r="B208" s="50"/>
      <c r="C208" s="50"/>
      <c r="D208" s="50"/>
      <c r="E208" s="51"/>
      <c r="F208" s="50"/>
      <c r="G208" s="50"/>
    </row>
    <row r="209" spans="1:7" x14ac:dyDescent="0.2">
      <c r="A209" s="50">
        <v>204</v>
      </c>
      <c r="B209" s="50"/>
      <c r="C209" s="50"/>
      <c r="D209" s="50"/>
      <c r="E209" s="51"/>
      <c r="F209" s="50"/>
      <c r="G209" s="50"/>
    </row>
    <row r="210" spans="1:7" x14ac:dyDescent="0.2">
      <c r="A210" s="50">
        <v>205</v>
      </c>
      <c r="B210" s="50"/>
      <c r="C210" s="50"/>
      <c r="D210" s="50"/>
      <c r="E210" s="51"/>
      <c r="F210" s="50"/>
      <c r="G210" s="50"/>
    </row>
    <row r="211" spans="1:7" x14ac:dyDescent="0.2">
      <c r="A211" s="50">
        <v>206</v>
      </c>
      <c r="B211" s="50"/>
      <c r="C211" s="50"/>
      <c r="D211" s="50"/>
      <c r="E211" s="51"/>
      <c r="F211" s="50"/>
      <c r="G211" s="50"/>
    </row>
    <row r="212" spans="1:7" x14ac:dyDescent="0.2">
      <c r="A212" s="50">
        <v>207</v>
      </c>
      <c r="B212" s="50"/>
      <c r="C212" s="50"/>
      <c r="D212" s="50"/>
      <c r="E212" s="51"/>
      <c r="F212" s="50"/>
      <c r="G212" s="50"/>
    </row>
    <row r="213" spans="1:7" x14ac:dyDescent="0.2">
      <c r="A213" s="50">
        <v>208</v>
      </c>
      <c r="B213" s="50"/>
      <c r="C213" s="50"/>
      <c r="D213" s="50"/>
      <c r="E213" s="51"/>
      <c r="F213" s="50"/>
      <c r="G213" s="50"/>
    </row>
    <row r="214" spans="1:7" x14ac:dyDescent="0.2">
      <c r="A214" s="50">
        <v>209</v>
      </c>
      <c r="B214" s="50"/>
      <c r="C214" s="50"/>
      <c r="D214" s="50"/>
      <c r="E214" s="51"/>
      <c r="F214" s="50"/>
      <c r="G214" s="50"/>
    </row>
    <row r="215" spans="1:7" x14ac:dyDescent="0.2">
      <c r="A215" s="50">
        <v>210</v>
      </c>
      <c r="B215" s="50"/>
      <c r="C215" s="50"/>
      <c r="D215" s="50"/>
      <c r="E215" s="51"/>
      <c r="F215" s="50"/>
      <c r="G215" s="50"/>
    </row>
    <row r="216" spans="1:7" x14ac:dyDescent="0.2">
      <c r="A216" s="50">
        <v>211</v>
      </c>
      <c r="B216" s="50"/>
      <c r="C216" s="50"/>
      <c r="D216" s="50"/>
      <c r="E216" s="51"/>
      <c r="F216" s="50"/>
      <c r="G216" s="50"/>
    </row>
    <row r="217" spans="1:7" x14ac:dyDescent="0.2">
      <c r="A217" s="50">
        <v>212</v>
      </c>
      <c r="B217" s="50"/>
      <c r="C217" s="50"/>
      <c r="D217" s="50"/>
      <c r="E217" s="51"/>
      <c r="F217" s="50"/>
      <c r="G217" s="50"/>
    </row>
    <row r="218" spans="1:7" x14ac:dyDescent="0.2">
      <c r="A218" s="50">
        <v>213</v>
      </c>
      <c r="B218" s="50"/>
      <c r="C218" s="50"/>
      <c r="D218" s="50"/>
      <c r="E218" s="51"/>
      <c r="F218" s="50"/>
      <c r="G218" s="50"/>
    </row>
    <row r="219" spans="1:7" x14ac:dyDescent="0.2">
      <c r="A219" s="50">
        <v>214</v>
      </c>
      <c r="B219" s="50"/>
      <c r="C219" s="50"/>
      <c r="D219" s="50"/>
      <c r="E219" s="51"/>
      <c r="F219" s="50"/>
      <c r="G219" s="50"/>
    </row>
    <row r="220" spans="1:7" x14ac:dyDescent="0.2">
      <c r="A220" s="50">
        <v>215</v>
      </c>
      <c r="B220" s="50"/>
      <c r="C220" s="50"/>
      <c r="D220" s="50"/>
      <c r="E220" s="51"/>
      <c r="F220" s="50"/>
      <c r="G220" s="50"/>
    </row>
    <row r="221" spans="1:7" x14ac:dyDescent="0.2">
      <c r="A221" s="50">
        <v>216</v>
      </c>
      <c r="B221" s="50"/>
      <c r="C221" s="50"/>
      <c r="D221" s="50"/>
      <c r="E221" s="51"/>
      <c r="F221" s="50"/>
      <c r="G221" s="50"/>
    </row>
    <row r="222" spans="1:7" x14ac:dyDescent="0.2">
      <c r="A222" s="50">
        <v>217</v>
      </c>
      <c r="B222" s="50"/>
      <c r="C222" s="50"/>
      <c r="D222" s="50"/>
      <c r="E222" s="51"/>
      <c r="F222" s="50"/>
      <c r="G222" s="50"/>
    </row>
    <row r="223" spans="1:7" x14ac:dyDescent="0.2">
      <c r="A223" s="50">
        <v>218</v>
      </c>
      <c r="B223" s="50"/>
      <c r="C223" s="50"/>
      <c r="D223" s="50"/>
      <c r="E223" s="51"/>
      <c r="F223" s="50"/>
      <c r="G223" s="50"/>
    </row>
    <row r="224" spans="1:7" x14ac:dyDescent="0.2">
      <c r="A224" s="50">
        <v>219</v>
      </c>
      <c r="B224" s="50"/>
      <c r="C224" s="50"/>
      <c r="D224" s="50"/>
      <c r="E224" s="51"/>
      <c r="F224" s="50"/>
      <c r="G224" s="50"/>
    </row>
    <row r="225" spans="1:7" x14ac:dyDescent="0.2">
      <c r="A225" s="50">
        <v>220</v>
      </c>
      <c r="B225" s="50"/>
      <c r="C225" s="50"/>
      <c r="D225" s="50"/>
      <c r="E225" s="51"/>
      <c r="F225" s="50"/>
      <c r="G225" s="50"/>
    </row>
  </sheetData>
  <mergeCells count="1">
    <mergeCell ref="A1:G2"/>
  </mergeCells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5"/>
  <sheetViews>
    <sheetView workbookViewId="0">
      <selection sqref="A1:I2"/>
    </sheetView>
  </sheetViews>
  <sheetFormatPr defaultColWidth="8" defaultRowHeight="14.25" x14ac:dyDescent="0.2"/>
  <cols>
    <col min="1" max="1" width="10" style="72" customWidth="1"/>
    <col min="2" max="2" width="12.5" style="72" customWidth="1"/>
    <col min="3" max="3" width="13.5" style="72" customWidth="1"/>
    <col min="4" max="5" width="11.875" style="72" customWidth="1"/>
    <col min="6" max="8" width="15.875" style="72" customWidth="1"/>
    <col min="9" max="9" width="18.375" style="72" customWidth="1"/>
    <col min="10" max="10" width="37.375" style="74" customWidth="1"/>
    <col min="11" max="11" width="10.375" style="74" customWidth="1"/>
    <col min="12" max="12" width="8" style="70" customWidth="1"/>
    <col min="13" max="16384" width="8" style="70"/>
  </cols>
  <sheetData>
    <row r="1" spans="1:11" s="74" customFormat="1" x14ac:dyDescent="0.2">
      <c r="A1" s="130" t="s">
        <v>186</v>
      </c>
      <c r="B1" s="131"/>
      <c r="C1" s="131"/>
      <c r="D1" s="131"/>
      <c r="E1" s="131"/>
      <c r="F1" s="131"/>
      <c r="G1" s="131"/>
      <c r="H1" s="131"/>
      <c r="I1" s="131"/>
    </row>
    <row r="2" spans="1:11" s="74" customFormat="1" ht="6" customHeight="1" x14ac:dyDescent="0.2">
      <c r="A2" s="131"/>
      <c r="B2" s="131"/>
      <c r="C2" s="131"/>
      <c r="D2" s="131"/>
      <c r="E2" s="131"/>
      <c r="F2" s="131"/>
      <c r="G2" s="131"/>
      <c r="H2" s="131"/>
      <c r="I2" s="131"/>
    </row>
    <row r="3" spans="1:11" s="74" customFormat="1" ht="15" customHeight="1" thickBot="1" x14ac:dyDescent="0.25">
      <c r="A3" s="72" t="s">
        <v>55</v>
      </c>
      <c r="B3" s="124">
        <f ca="1">NOW()</f>
        <v>44627.511632291666</v>
      </c>
      <c r="C3" s="72"/>
      <c r="D3" s="72"/>
      <c r="E3" s="72"/>
      <c r="F3" s="72"/>
      <c r="G3" s="72"/>
      <c r="H3" s="72"/>
      <c r="I3" s="72"/>
    </row>
    <row r="4" spans="1:11" s="74" customFormat="1" ht="15" customHeight="1" thickBot="1" x14ac:dyDescent="0.25">
      <c r="A4" s="72" t="s">
        <v>187</v>
      </c>
      <c r="B4" s="72">
        <v>107</v>
      </c>
      <c r="D4" s="125">
        <f>SUM(D6:D102)/B4</f>
        <v>21.476635514018692</v>
      </c>
      <c r="E4" s="125">
        <f>SUM(E6:E102)/B4</f>
        <v>3.1227102803738318</v>
      </c>
      <c r="F4" s="115">
        <f>SUM(F6:F102)</f>
        <v>7742.88</v>
      </c>
      <c r="G4" s="115">
        <f>SUM(G6:G1600)</f>
        <v>3583.1</v>
      </c>
      <c r="H4" s="72"/>
      <c r="I4" s="72"/>
    </row>
    <row r="5" spans="1:11" s="74" customFormat="1" ht="15" customHeight="1" thickBot="1" x14ac:dyDescent="0.25">
      <c r="A5" s="59" t="s">
        <v>0</v>
      </c>
      <c r="B5" s="60" t="s">
        <v>56</v>
      </c>
      <c r="C5" s="60" t="s">
        <v>57</v>
      </c>
      <c r="D5" s="60" t="s">
        <v>188</v>
      </c>
      <c r="E5" s="60" t="s">
        <v>189</v>
      </c>
      <c r="F5" s="60" t="s">
        <v>190</v>
      </c>
      <c r="G5" s="61" t="s">
        <v>191</v>
      </c>
      <c r="H5" s="61" t="s">
        <v>192</v>
      </c>
      <c r="I5" s="62" t="s">
        <v>61</v>
      </c>
      <c r="J5" s="63" t="s">
        <v>193</v>
      </c>
    </row>
    <row r="6" spans="1:11" s="74" customFormat="1" x14ac:dyDescent="0.2">
      <c r="A6" s="64">
        <v>1</v>
      </c>
      <c r="B6" s="114">
        <v>44588</v>
      </c>
      <c r="C6" s="114" t="s">
        <v>194</v>
      </c>
      <c r="D6" s="64">
        <v>22</v>
      </c>
      <c r="E6" s="117">
        <v>10</v>
      </c>
      <c r="F6" s="117">
        <f t="shared" ref="F6:F37" si="0">E6*D6</f>
        <v>220</v>
      </c>
      <c r="G6" s="117">
        <f>6886-5870</f>
        <v>1016</v>
      </c>
      <c r="H6" s="114">
        <f>B6+D6+8</f>
        <v>44618</v>
      </c>
      <c r="I6" s="65" t="s">
        <v>195</v>
      </c>
      <c r="J6" s="66" t="s">
        <v>196</v>
      </c>
      <c r="K6" s="67"/>
    </row>
    <row r="7" spans="1:11" s="74" customFormat="1" x14ac:dyDescent="0.2">
      <c r="A7" s="50">
        <v>2</v>
      </c>
      <c r="B7" s="114">
        <v>44588</v>
      </c>
      <c r="C7" s="114" t="s">
        <v>194</v>
      </c>
      <c r="D7" s="64">
        <v>8</v>
      </c>
      <c r="E7" s="117">
        <v>11</v>
      </c>
      <c r="F7" s="117">
        <f t="shared" si="0"/>
        <v>88</v>
      </c>
      <c r="G7" s="117">
        <v>88</v>
      </c>
      <c r="H7" s="114">
        <f>B7+D7</f>
        <v>44596</v>
      </c>
      <c r="I7" s="68" t="s">
        <v>195</v>
      </c>
      <c r="J7" s="66" t="s">
        <v>197</v>
      </c>
      <c r="K7" s="67"/>
    </row>
    <row r="8" spans="1:11" s="74" customFormat="1" x14ac:dyDescent="0.2">
      <c r="A8" s="64">
        <v>3</v>
      </c>
      <c r="B8" s="114">
        <v>44588</v>
      </c>
      <c r="C8" s="114" t="s">
        <v>194</v>
      </c>
      <c r="D8" s="50">
        <v>8</v>
      </c>
      <c r="E8" s="115">
        <v>13</v>
      </c>
      <c r="F8" s="117">
        <f t="shared" si="0"/>
        <v>104</v>
      </c>
      <c r="G8" s="117">
        <v>143</v>
      </c>
      <c r="H8" s="114">
        <f>B8+D8</f>
        <v>44596</v>
      </c>
      <c r="I8" s="68" t="s">
        <v>195</v>
      </c>
      <c r="J8" s="66" t="s">
        <v>198</v>
      </c>
    </row>
    <row r="9" spans="1:11" s="74" customFormat="1" x14ac:dyDescent="0.2">
      <c r="A9" s="50">
        <v>4</v>
      </c>
      <c r="B9" s="114">
        <v>44589</v>
      </c>
      <c r="C9" s="119" t="s">
        <v>194</v>
      </c>
      <c r="D9" s="50">
        <v>50</v>
      </c>
      <c r="E9" s="115">
        <v>10</v>
      </c>
      <c r="F9" s="117">
        <f t="shared" si="0"/>
        <v>500</v>
      </c>
      <c r="G9" s="117"/>
      <c r="H9" s="114">
        <f>B9+D9</f>
        <v>44639</v>
      </c>
      <c r="I9" s="68" t="s">
        <v>195</v>
      </c>
      <c r="J9" s="66"/>
    </row>
    <row r="10" spans="1:11" s="74" customFormat="1" x14ac:dyDescent="0.2">
      <c r="A10" s="64">
        <v>5</v>
      </c>
      <c r="B10" s="114">
        <v>44590</v>
      </c>
      <c r="C10" s="119" t="s">
        <v>194</v>
      </c>
      <c r="D10" s="50">
        <v>45</v>
      </c>
      <c r="E10" s="115">
        <v>3.9</v>
      </c>
      <c r="F10" s="117">
        <f t="shared" si="0"/>
        <v>175.5</v>
      </c>
      <c r="G10" s="117"/>
      <c r="H10" s="114">
        <f>B10+D10</f>
        <v>44635</v>
      </c>
      <c r="I10" s="68" t="s">
        <v>72</v>
      </c>
      <c r="J10" s="66"/>
    </row>
    <row r="11" spans="1:11" s="74" customFormat="1" x14ac:dyDescent="0.2">
      <c r="A11" s="50">
        <v>6</v>
      </c>
      <c r="B11" s="114">
        <v>44590</v>
      </c>
      <c r="C11" s="119" t="s">
        <v>194</v>
      </c>
      <c r="D11" s="50">
        <v>30</v>
      </c>
      <c r="E11" s="115">
        <v>5</v>
      </c>
      <c r="F11" s="117">
        <f t="shared" si="0"/>
        <v>150</v>
      </c>
      <c r="G11" s="117">
        <v>150</v>
      </c>
      <c r="H11" s="114">
        <f>B11+D11</f>
        <v>44620</v>
      </c>
      <c r="I11" s="68" t="s">
        <v>69</v>
      </c>
      <c r="J11" s="66" t="s">
        <v>197</v>
      </c>
    </row>
    <row r="12" spans="1:11" s="74" customFormat="1" x14ac:dyDescent="0.2">
      <c r="A12" s="64">
        <v>7</v>
      </c>
      <c r="B12" s="114">
        <v>44590</v>
      </c>
      <c r="C12" s="119" t="s">
        <v>194</v>
      </c>
      <c r="D12" s="50">
        <v>30</v>
      </c>
      <c r="E12" s="115">
        <v>9.6999999999999993</v>
      </c>
      <c r="F12" s="117">
        <f t="shared" si="0"/>
        <v>291</v>
      </c>
      <c r="G12" s="117"/>
      <c r="H12" s="114">
        <f>B12+D12+12</f>
        <v>44632</v>
      </c>
      <c r="I12" s="68" t="s">
        <v>195</v>
      </c>
      <c r="J12" s="66" t="s">
        <v>199</v>
      </c>
    </row>
    <row r="13" spans="1:11" s="74" customFormat="1" x14ac:dyDescent="0.2">
      <c r="A13" s="50">
        <v>8</v>
      </c>
      <c r="B13" s="114">
        <v>44591</v>
      </c>
      <c r="C13" s="119" t="s">
        <v>194</v>
      </c>
      <c r="D13" s="50">
        <v>22</v>
      </c>
      <c r="E13" s="115">
        <v>7</v>
      </c>
      <c r="F13" s="117">
        <f t="shared" si="0"/>
        <v>154</v>
      </c>
      <c r="G13" s="117">
        <v>154</v>
      </c>
      <c r="H13" s="114">
        <f t="shared" ref="H13:H18" si="1">B13+D13</f>
        <v>44613</v>
      </c>
      <c r="I13" s="68" t="s">
        <v>70</v>
      </c>
      <c r="J13" s="66" t="s">
        <v>197</v>
      </c>
    </row>
    <row r="14" spans="1:11" s="74" customFormat="1" x14ac:dyDescent="0.2">
      <c r="A14" s="64">
        <v>9</v>
      </c>
      <c r="B14" s="114">
        <v>44591</v>
      </c>
      <c r="C14" s="119" t="s">
        <v>194</v>
      </c>
      <c r="D14" s="50">
        <v>22</v>
      </c>
      <c r="E14" s="115">
        <v>4.8</v>
      </c>
      <c r="F14" s="117">
        <f t="shared" si="0"/>
        <v>105.6</v>
      </c>
      <c r="G14" s="117">
        <v>105.6</v>
      </c>
      <c r="H14" s="114">
        <f t="shared" si="1"/>
        <v>44613</v>
      </c>
      <c r="I14" s="68" t="s">
        <v>69</v>
      </c>
      <c r="J14" s="66" t="s">
        <v>197</v>
      </c>
    </row>
    <row r="15" spans="1:11" s="74" customFormat="1" x14ac:dyDescent="0.2">
      <c r="A15" s="50">
        <v>10</v>
      </c>
      <c r="B15" s="114">
        <v>44591</v>
      </c>
      <c r="C15" s="119" t="s">
        <v>194</v>
      </c>
      <c r="D15" s="50">
        <v>30</v>
      </c>
      <c r="E15" s="115">
        <v>5</v>
      </c>
      <c r="F15" s="117">
        <f t="shared" si="0"/>
        <v>150</v>
      </c>
      <c r="G15" s="117">
        <v>150</v>
      </c>
      <c r="H15" s="114">
        <f t="shared" si="1"/>
        <v>44621</v>
      </c>
      <c r="I15" s="68" t="s">
        <v>75</v>
      </c>
      <c r="J15" s="66" t="s">
        <v>197</v>
      </c>
    </row>
    <row r="16" spans="1:11" s="74" customFormat="1" x14ac:dyDescent="0.2">
      <c r="A16" s="64">
        <v>11</v>
      </c>
      <c r="B16" s="114">
        <v>44591</v>
      </c>
      <c r="C16" s="119" t="s">
        <v>194</v>
      </c>
      <c r="D16" s="50">
        <v>22</v>
      </c>
      <c r="E16" s="115">
        <v>5</v>
      </c>
      <c r="F16" s="117">
        <f t="shared" si="0"/>
        <v>110</v>
      </c>
      <c r="G16" s="117">
        <v>110</v>
      </c>
      <c r="H16" s="114">
        <f t="shared" si="1"/>
        <v>44613</v>
      </c>
      <c r="I16" s="68" t="s">
        <v>75</v>
      </c>
      <c r="J16" s="66" t="s">
        <v>197</v>
      </c>
    </row>
    <row r="17" spans="1:10" s="74" customFormat="1" x14ac:dyDescent="0.2">
      <c r="A17" s="50">
        <v>12</v>
      </c>
      <c r="B17" s="114">
        <v>44591</v>
      </c>
      <c r="C17" s="119" t="s">
        <v>194</v>
      </c>
      <c r="D17" s="50">
        <v>30</v>
      </c>
      <c r="E17" s="115">
        <v>2</v>
      </c>
      <c r="F17" s="117">
        <f t="shared" si="0"/>
        <v>60</v>
      </c>
      <c r="G17" s="117">
        <v>60</v>
      </c>
      <c r="H17" s="114">
        <f t="shared" si="1"/>
        <v>44621</v>
      </c>
      <c r="I17" s="68" t="s">
        <v>74</v>
      </c>
      <c r="J17" s="66" t="s">
        <v>197</v>
      </c>
    </row>
    <row r="18" spans="1:10" s="74" customFormat="1" x14ac:dyDescent="0.2">
      <c r="A18" s="64">
        <v>13</v>
      </c>
      <c r="B18" s="114">
        <v>44592</v>
      </c>
      <c r="C18" s="119" t="s">
        <v>194</v>
      </c>
      <c r="D18" s="50">
        <v>30</v>
      </c>
      <c r="E18" s="115">
        <v>6</v>
      </c>
      <c r="F18" s="117">
        <f t="shared" si="0"/>
        <v>180</v>
      </c>
      <c r="G18" s="117">
        <v>180</v>
      </c>
      <c r="H18" s="114">
        <f t="shared" si="1"/>
        <v>44622</v>
      </c>
      <c r="I18" s="68" t="s">
        <v>200</v>
      </c>
      <c r="J18" s="66" t="s">
        <v>197</v>
      </c>
    </row>
    <row r="19" spans="1:10" s="74" customFormat="1" x14ac:dyDescent="0.2">
      <c r="A19" s="50">
        <v>14</v>
      </c>
      <c r="B19" s="114">
        <v>44593</v>
      </c>
      <c r="C19" s="119" t="s">
        <v>194</v>
      </c>
      <c r="D19" s="50">
        <v>22</v>
      </c>
      <c r="E19" s="115">
        <v>5</v>
      </c>
      <c r="F19" s="117">
        <f t="shared" si="0"/>
        <v>110</v>
      </c>
      <c r="G19" s="117">
        <f>(110+3*5)</f>
        <v>125</v>
      </c>
      <c r="H19" s="114">
        <f>B19+D19+3</f>
        <v>44618</v>
      </c>
      <c r="I19" s="68" t="s">
        <v>75</v>
      </c>
      <c r="J19" s="66" t="s">
        <v>201</v>
      </c>
    </row>
    <row r="20" spans="1:10" s="74" customFormat="1" x14ac:dyDescent="0.2">
      <c r="A20" s="64">
        <v>15</v>
      </c>
      <c r="B20" s="114">
        <v>44594</v>
      </c>
      <c r="C20" s="119" t="s">
        <v>194</v>
      </c>
      <c r="D20" s="50">
        <v>8</v>
      </c>
      <c r="E20" s="115">
        <v>2</v>
      </c>
      <c r="F20" s="117">
        <f t="shared" si="0"/>
        <v>16</v>
      </c>
      <c r="G20" s="117">
        <v>16</v>
      </c>
      <c r="H20" s="114">
        <f>B20+D20</f>
        <v>44602</v>
      </c>
      <c r="I20" s="68" t="s">
        <v>78</v>
      </c>
      <c r="J20" s="66" t="s">
        <v>197</v>
      </c>
    </row>
    <row r="21" spans="1:10" s="74" customFormat="1" x14ac:dyDescent="0.2">
      <c r="A21" s="50">
        <v>16</v>
      </c>
      <c r="B21" s="114">
        <v>44594</v>
      </c>
      <c r="C21" s="119" t="s">
        <v>194</v>
      </c>
      <c r="D21" s="50">
        <v>22</v>
      </c>
      <c r="E21" s="115">
        <v>3.5</v>
      </c>
      <c r="F21" s="117">
        <f t="shared" si="0"/>
        <v>77</v>
      </c>
      <c r="G21" s="117">
        <v>77</v>
      </c>
      <c r="H21" s="114">
        <f>B21+D21</f>
        <v>44616</v>
      </c>
      <c r="I21" s="68" t="s">
        <v>72</v>
      </c>
      <c r="J21" s="66" t="s">
        <v>197</v>
      </c>
    </row>
    <row r="22" spans="1:10" s="74" customFormat="1" x14ac:dyDescent="0.2">
      <c r="A22" s="64">
        <v>17</v>
      </c>
      <c r="B22" s="114">
        <v>44594</v>
      </c>
      <c r="C22" s="119" t="s">
        <v>194</v>
      </c>
      <c r="D22" s="50">
        <v>50</v>
      </c>
      <c r="E22" s="115">
        <v>2.4</v>
      </c>
      <c r="F22" s="117">
        <f t="shared" si="0"/>
        <v>120</v>
      </c>
      <c r="G22" s="117"/>
      <c r="H22" s="114">
        <f>B22+D22</f>
        <v>44644</v>
      </c>
      <c r="I22" s="68" t="s">
        <v>74</v>
      </c>
      <c r="J22" s="66"/>
    </row>
    <row r="23" spans="1:10" s="74" customFormat="1" x14ac:dyDescent="0.2">
      <c r="A23" s="50">
        <v>18</v>
      </c>
      <c r="B23" s="114">
        <v>44594</v>
      </c>
      <c r="C23" s="119" t="s">
        <v>194</v>
      </c>
      <c r="D23" s="50">
        <v>22</v>
      </c>
      <c r="E23" s="115">
        <v>5</v>
      </c>
      <c r="F23" s="117">
        <f t="shared" si="0"/>
        <v>110</v>
      </c>
      <c r="G23" s="117">
        <v>110</v>
      </c>
      <c r="H23" s="114">
        <f>B23+D23</f>
        <v>44616</v>
      </c>
      <c r="I23" s="68" t="s">
        <v>69</v>
      </c>
      <c r="J23" s="66" t="s">
        <v>197</v>
      </c>
    </row>
    <row r="24" spans="1:10" s="74" customFormat="1" x14ac:dyDescent="0.2">
      <c r="A24" s="64">
        <v>19</v>
      </c>
      <c r="B24" s="114">
        <v>44594</v>
      </c>
      <c r="C24" s="119" t="s">
        <v>194</v>
      </c>
      <c r="D24" s="50">
        <v>25</v>
      </c>
      <c r="E24" s="115">
        <v>5</v>
      </c>
      <c r="F24" s="117">
        <f t="shared" si="0"/>
        <v>125</v>
      </c>
      <c r="G24" s="117"/>
      <c r="H24" s="114">
        <f>B24+D24+15</f>
        <v>44634</v>
      </c>
      <c r="I24" s="68" t="s">
        <v>75</v>
      </c>
      <c r="J24" s="66" t="s">
        <v>202</v>
      </c>
    </row>
    <row r="25" spans="1:10" s="74" customFormat="1" x14ac:dyDescent="0.2">
      <c r="A25" s="50">
        <v>20</v>
      </c>
      <c r="B25" s="114">
        <v>44594</v>
      </c>
      <c r="C25" s="119" t="s">
        <v>194</v>
      </c>
      <c r="D25" s="50">
        <v>22</v>
      </c>
      <c r="E25" s="115">
        <v>3.5</v>
      </c>
      <c r="F25" s="117">
        <f t="shared" si="0"/>
        <v>77</v>
      </c>
      <c r="G25" s="117"/>
      <c r="H25" s="114">
        <f>B25+D25</f>
        <v>44616</v>
      </c>
      <c r="I25" s="68" t="s">
        <v>85</v>
      </c>
      <c r="J25" s="66"/>
    </row>
    <row r="26" spans="1:10" s="74" customFormat="1" x14ac:dyDescent="0.2">
      <c r="A26" s="64">
        <v>21</v>
      </c>
      <c r="B26" s="114">
        <v>44594</v>
      </c>
      <c r="C26" s="119" t="s">
        <v>194</v>
      </c>
      <c r="D26" s="50">
        <v>22</v>
      </c>
      <c r="E26" s="115">
        <v>6</v>
      </c>
      <c r="F26" s="117">
        <f t="shared" si="0"/>
        <v>132</v>
      </c>
      <c r="G26" s="117">
        <v>132</v>
      </c>
      <c r="H26" s="114">
        <f>B26+D26</f>
        <v>44616</v>
      </c>
      <c r="I26" s="68" t="s">
        <v>203</v>
      </c>
      <c r="J26" s="66" t="s">
        <v>197</v>
      </c>
    </row>
    <row r="27" spans="1:10" s="74" customFormat="1" x14ac:dyDescent="0.2">
      <c r="A27" s="50">
        <v>22</v>
      </c>
      <c r="B27" s="114">
        <v>44594</v>
      </c>
      <c r="C27" s="119" t="s">
        <v>194</v>
      </c>
      <c r="D27" s="50">
        <v>22</v>
      </c>
      <c r="E27" s="115">
        <v>4</v>
      </c>
      <c r="F27" s="117">
        <f t="shared" si="0"/>
        <v>88</v>
      </c>
      <c r="G27" s="117">
        <v>88</v>
      </c>
      <c r="H27" s="114">
        <f>B27+D27</f>
        <v>44616</v>
      </c>
      <c r="I27" s="68" t="s">
        <v>85</v>
      </c>
      <c r="J27" s="66" t="s">
        <v>197</v>
      </c>
    </row>
    <row r="28" spans="1:10" s="74" customFormat="1" x14ac:dyDescent="0.2">
      <c r="A28" s="64">
        <v>23</v>
      </c>
      <c r="B28" s="114">
        <v>44595</v>
      </c>
      <c r="C28" s="119" t="s">
        <v>194</v>
      </c>
      <c r="D28" s="50">
        <v>22</v>
      </c>
      <c r="E28" s="115">
        <v>3.3</v>
      </c>
      <c r="F28" s="117">
        <f t="shared" si="0"/>
        <v>72.599999999999994</v>
      </c>
      <c r="G28" s="117"/>
      <c r="H28" s="114">
        <f>B28+D28</f>
        <v>44617</v>
      </c>
      <c r="I28" s="68" t="s">
        <v>204</v>
      </c>
      <c r="J28" s="66"/>
    </row>
    <row r="29" spans="1:10" s="74" customFormat="1" x14ac:dyDescent="0.2">
      <c r="A29" s="50">
        <v>24</v>
      </c>
      <c r="B29" s="114">
        <v>44596</v>
      </c>
      <c r="C29" s="119" t="s">
        <v>194</v>
      </c>
      <c r="D29" s="50">
        <v>22</v>
      </c>
      <c r="E29" s="115">
        <v>2.5</v>
      </c>
      <c r="F29" s="117">
        <f t="shared" si="0"/>
        <v>55</v>
      </c>
      <c r="G29" s="117">
        <f>(55+2.5)</f>
        <v>57.5</v>
      </c>
      <c r="H29" s="114">
        <f>B29+D29+1</f>
        <v>44619</v>
      </c>
      <c r="I29" s="68" t="s">
        <v>205</v>
      </c>
      <c r="J29" s="66" t="s">
        <v>206</v>
      </c>
    </row>
    <row r="30" spans="1:10" s="74" customFormat="1" x14ac:dyDescent="0.2">
      <c r="A30" s="64">
        <v>25</v>
      </c>
      <c r="B30" s="114">
        <v>44596</v>
      </c>
      <c r="C30" s="119" t="s">
        <v>194</v>
      </c>
      <c r="D30" s="50">
        <v>22</v>
      </c>
      <c r="E30" s="115">
        <v>1.3</v>
      </c>
      <c r="F30" s="117">
        <f t="shared" si="0"/>
        <v>28.6</v>
      </c>
      <c r="G30" s="117"/>
      <c r="H30" s="114">
        <f t="shared" ref="H30:H46" si="2">B30+D30</f>
        <v>44618</v>
      </c>
      <c r="I30" s="68" t="s">
        <v>94</v>
      </c>
      <c r="J30" s="66"/>
    </row>
    <row r="31" spans="1:10" s="74" customFormat="1" x14ac:dyDescent="0.2">
      <c r="A31" s="50">
        <v>26</v>
      </c>
      <c r="B31" s="114">
        <v>44597</v>
      </c>
      <c r="C31" s="119" t="s">
        <v>194</v>
      </c>
      <c r="D31" s="50">
        <v>45</v>
      </c>
      <c r="E31" s="115">
        <v>2</v>
      </c>
      <c r="F31" s="117">
        <f t="shared" si="0"/>
        <v>90</v>
      </c>
      <c r="G31" s="115"/>
      <c r="H31" s="114">
        <f t="shared" si="2"/>
        <v>44642</v>
      </c>
      <c r="I31" s="68" t="s">
        <v>78</v>
      </c>
      <c r="J31" s="66"/>
    </row>
    <row r="32" spans="1:10" s="74" customFormat="1" x14ac:dyDescent="0.2">
      <c r="A32" s="64">
        <v>27</v>
      </c>
      <c r="B32" s="114">
        <v>44597</v>
      </c>
      <c r="C32" s="119" t="s">
        <v>194</v>
      </c>
      <c r="D32" s="50">
        <v>45</v>
      </c>
      <c r="E32" s="115">
        <v>2.8</v>
      </c>
      <c r="F32" s="117">
        <f t="shared" si="0"/>
        <v>125.99999999999999</v>
      </c>
      <c r="G32" s="115"/>
      <c r="H32" s="114">
        <f t="shared" si="2"/>
        <v>44642</v>
      </c>
      <c r="I32" s="68" t="s">
        <v>204</v>
      </c>
      <c r="J32" s="66"/>
    </row>
    <row r="33" spans="1:10" s="74" customFormat="1" x14ac:dyDescent="0.2">
      <c r="A33" s="50">
        <v>28</v>
      </c>
      <c r="B33" s="114">
        <v>44597</v>
      </c>
      <c r="C33" s="119" t="s">
        <v>194</v>
      </c>
      <c r="D33" s="50">
        <v>22</v>
      </c>
      <c r="E33" s="115">
        <v>5.8</v>
      </c>
      <c r="F33" s="117">
        <f t="shared" si="0"/>
        <v>127.6</v>
      </c>
      <c r="G33" s="115">
        <v>127.6</v>
      </c>
      <c r="H33" s="114">
        <f t="shared" si="2"/>
        <v>44619</v>
      </c>
      <c r="I33" s="68" t="s">
        <v>98</v>
      </c>
      <c r="J33" s="66" t="s">
        <v>197</v>
      </c>
    </row>
    <row r="34" spans="1:10" s="74" customFormat="1" x14ac:dyDescent="0.2">
      <c r="A34" s="64">
        <v>29</v>
      </c>
      <c r="B34" s="114">
        <v>44597</v>
      </c>
      <c r="C34" s="119" t="s">
        <v>194</v>
      </c>
      <c r="D34" s="50">
        <v>35</v>
      </c>
      <c r="E34" s="115">
        <v>2.2000000000000002</v>
      </c>
      <c r="F34" s="117">
        <f t="shared" si="0"/>
        <v>77</v>
      </c>
      <c r="G34" s="115"/>
      <c r="H34" s="114">
        <f t="shared" si="2"/>
        <v>44632</v>
      </c>
      <c r="I34" s="68" t="s">
        <v>78</v>
      </c>
      <c r="J34" s="66"/>
    </row>
    <row r="35" spans="1:10" s="74" customFormat="1" x14ac:dyDescent="0.2">
      <c r="A35" s="50">
        <v>30</v>
      </c>
      <c r="B35" s="114">
        <v>44598</v>
      </c>
      <c r="C35" s="119" t="s">
        <v>194</v>
      </c>
      <c r="D35" s="50">
        <v>8</v>
      </c>
      <c r="E35" s="115">
        <v>1.8</v>
      </c>
      <c r="F35" s="117">
        <f t="shared" si="0"/>
        <v>14.4</v>
      </c>
      <c r="G35" s="115">
        <v>14.4</v>
      </c>
      <c r="H35" s="114">
        <f t="shared" si="2"/>
        <v>44606</v>
      </c>
      <c r="I35" s="68" t="s">
        <v>100</v>
      </c>
      <c r="J35" s="66" t="s">
        <v>197</v>
      </c>
    </row>
    <row r="36" spans="1:10" s="74" customFormat="1" x14ac:dyDescent="0.2">
      <c r="A36" s="64">
        <v>31</v>
      </c>
      <c r="B36" s="114">
        <v>44598</v>
      </c>
      <c r="C36" s="119" t="s">
        <v>194</v>
      </c>
      <c r="D36" s="50">
        <v>8</v>
      </c>
      <c r="E36" s="115">
        <v>6.8</v>
      </c>
      <c r="F36" s="117">
        <f t="shared" si="0"/>
        <v>54.4</v>
      </c>
      <c r="G36" s="115">
        <f>(54.4+6.8)</f>
        <v>61.199999999999996</v>
      </c>
      <c r="H36" s="114">
        <f t="shared" si="2"/>
        <v>44606</v>
      </c>
      <c r="I36" s="68" t="s">
        <v>101</v>
      </c>
      <c r="J36" s="66" t="s">
        <v>207</v>
      </c>
    </row>
    <row r="37" spans="1:10" s="74" customFormat="1" x14ac:dyDescent="0.2">
      <c r="A37" s="50">
        <v>32</v>
      </c>
      <c r="B37" s="114">
        <v>44598</v>
      </c>
      <c r="C37" s="119" t="s">
        <v>194</v>
      </c>
      <c r="D37" s="50">
        <v>8</v>
      </c>
      <c r="E37" s="115">
        <v>3.4</v>
      </c>
      <c r="F37" s="117">
        <f t="shared" si="0"/>
        <v>27.2</v>
      </c>
      <c r="G37" s="117">
        <v>27.2</v>
      </c>
      <c r="H37" s="114">
        <f t="shared" si="2"/>
        <v>44606</v>
      </c>
      <c r="I37" s="68" t="s">
        <v>204</v>
      </c>
      <c r="J37" s="66" t="s">
        <v>197</v>
      </c>
    </row>
    <row r="38" spans="1:10" s="74" customFormat="1" x14ac:dyDescent="0.2">
      <c r="A38" s="64">
        <v>33</v>
      </c>
      <c r="B38" s="114">
        <v>44599</v>
      </c>
      <c r="C38" s="119" t="s">
        <v>194</v>
      </c>
      <c r="D38" s="50">
        <v>10</v>
      </c>
      <c r="E38" s="115">
        <v>1</v>
      </c>
      <c r="F38" s="117">
        <f t="shared" ref="F38:F69" si="3">E38*D38</f>
        <v>10</v>
      </c>
      <c r="G38" s="115">
        <v>10</v>
      </c>
      <c r="H38" s="114">
        <f t="shared" si="2"/>
        <v>44609</v>
      </c>
      <c r="I38" s="68" t="s">
        <v>107</v>
      </c>
      <c r="J38" s="66" t="s">
        <v>197</v>
      </c>
    </row>
    <row r="39" spans="1:10" s="74" customFormat="1" x14ac:dyDescent="0.2">
      <c r="A39" s="50">
        <v>34</v>
      </c>
      <c r="B39" s="114">
        <v>44599</v>
      </c>
      <c r="C39" s="119" t="s">
        <v>194</v>
      </c>
      <c r="D39" s="50">
        <v>8</v>
      </c>
      <c r="E39" s="115">
        <v>7</v>
      </c>
      <c r="F39" s="117">
        <f t="shared" si="3"/>
        <v>56</v>
      </c>
      <c r="G39" s="115">
        <v>56</v>
      </c>
      <c r="H39" s="114">
        <f t="shared" si="2"/>
        <v>44607</v>
      </c>
      <c r="I39" s="68" t="s">
        <v>110</v>
      </c>
      <c r="J39" s="66" t="s">
        <v>197</v>
      </c>
    </row>
    <row r="40" spans="1:10" s="74" customFormat="1" x14ac:dyDescent="0.2">
      <c r="A40" s="64">
        <v>35</v>
      </c>
      <c r="B40" s="114">
        <v>44599</v>
      </c>
      <c r="C40" s="119" t="s">
        <v>194</v>
      </c>
      <c r="D40" s="50">
        <v>8</v>
      </c>
      <c r="E40" s="115">
        <v>1.8</v>
      </c>
      <c r="F40" s="117">
        <f t="shared" si="3"/>
        <v>14.4</v>
      </c>
      <c r="G40" s="115">
        <v>14.4</v>
      </c>
      <c r="H40" s="114">
        <f t="shared" si="2"/>
        <v>44607</v>
      </c>
      <c r="I40" s="68" t="s">
        <v>108</v>
      </c>
      <c r="J40" s="66" t="s">
        <v>197</v>
      </c>
    </row>
    <row r="41" spans="1:10" s="74" customFormat="1" x14ac:dyDescent="0.2">
      <c r="A41" s="50">
        <v>36</v>
      </c>
      <c r="B41" s="114">
        <v>44599</v>
      </c>
      <c r="C41" s="119" t="s">
        <v>194</v>
      </c>
      <c r="D41" s="50">
        <v>28</v>
      </c>
      <c r="E41" s="115">
        <v>1.27</v>
      </c>
      <c r="F41" s="117">
        <f t="shared" si="3"/>
        <v>35.56</v>
      </c>
      <c r="G41" s="115"/>
      <c r="H41" s="114">
        <f t="shared" si="2"/>
        <v>44627</v>
      </c>
      <c r="I41" s="68" t="s">
        <v>106</v>
      </c>
      <c r="J41" s="66"/>
    </row>
    <row r="42" spans="1:10" s="74" customFormat="1" x14ac:dyDescent="0.2">
      <c r="A42" s="64">
        <v>37</v>
      </c>
      <c r="B42" s="114">
        <v>44599</v>
      </c>
      <c r="C42" s="119" t="s">
        <v>194</v>
      </c>
      <c r="D42" s="50">
        <v>30</v>
      </c>
      <c r="E42" s="115">
        <v>1.2</v>
      </c>
      <c r="F42" s="117">
        <f t="shared" si="3"/>
        <v>36</v>
      </c>
      <c r="G42" s="115"/>
      <c r="H42" s="114">
        <f t="shared" si="2"/>
        <v>44629</v>
      </c>
      <c r="I42" s="68" t="s">
        <v>106</v>
      </c>
      <c r="J42" s="66"/>
    </row>
    <row r="43" spans="1:10" s="74" customFormat="1" x14ac:dyDescent="0.2">
      <c r="A43" s="50">
        <v>38</v>
      </c>
      <c r="B43" s="114">
        <v>44599</v>
      </c>
      <c r="C43" s="119" t="s">
        <v>194</v>
      </c>
      <c r="D43" s="50">
        <v>22</v>
      </c>
      <c r="E43" s="115">
        <v>1.2</v>
      </c>
      <c r="F43" s="117">
        <f t="shared" si="3"/>
        <v>26.4</v>
      </c>
      <c r="G43" s="115">
        <v>26.4</v>
      </c>
      <c r="H43" s="114">
        <f t="shared" si="2"/>
        <v>44621</v>
      </c>
      <c r="I43" s="68" t="s">
        <v>100</v>
      </c>
      <c r="J43" s="66" t="s">
        <v>197</v>
      </c>
    </row>
    <row r="44" spans="1:10" s="74" customFormat="1" x14ac:dyDescent="0.2">
      <c r="A44" s="64">
        <v>39</v>
      </c>
      <c r="B44" s="114">
        <v>44599</v>
      </c>
      <c r="C44" s="119" t="s">
        <v>194</v>
      </c>
      <c r="D44" s="50">
        <v>100</v>
      </c>
      <c r="E44" s="122">
        <v>4.5</v>
      </c>
      <c r="F44" s="117">
        <f t="shared" si="3"/>
        <v>450</v>
      </c>
      <c r="G44" s="115"/>
      <c r="H44" s="114">
        <f t="shared" si="2"/>
        <v>44699</v>
      </c>
      <c r="I44" s="68" t="s">
        <v>75</v>
      </c>
      <c r="J44" s="66"/>
    </row>
    <row r="45" spans="1:10" s="74" customFormat="1" x14ac:dyDescent="0.2">
      <c r="A45" s="50">
        <v>40</v>
      </c>
      <c r="B45" s="114">
        <v>44600</v>
      </c>
      <c r="C45" s="119" t="s">
        <v>194</v>
      </c>
      <c r="D45" s="50">
        <v>8</v>
      </c>
      <c r="E45" s="115">
        <v>2.8</v>
      </c>
      <c r="F45" s="117">
        <f t="shared" si="3"/>
        <v>22.4</v>
      </c>
      <c r="G45" s="115">
        <v>22.4</v>
      </c>
      <c r="H45" s="114">
        <f t="shared" si="2"/>
        <v>44608</v>
      </c>
      <c r="I45" s="68" t="s">
        <v>74</v>
      </c>
      <c r="J45" s="66" t="s">
        <v>197</v>
      </c>
    </row>
    <row r="46" spans="1:10" s="74" customFormat="1" x14ac:dyDescent="0.2">
      <c r="A46" s="64">
        <v>41</v>
      </c>
      <c r="B46" s="114">
        <v>44600</v>
      </c>
      <c r="C46" s="119" t="s">
        <v>194</v>
      </c>
      <c r="D46" s="50">
        <v>8</v>
      </c>
      <c r="E46" s="115">
        <v>6.5</v>
      </c>
      <c r="F46" s="117">
        <f t="shared" si="3"/>
        <v>52</v>
      </c>
      <c r="G46" s="115">
        <v>52</v>
      </c>
      <c r="H46" s="114">
        <f t="shared" si="2"/>
        <v>44608</v>
      </c>
      <c r="I46" s="68" t="s">
        <v>110</v>
      </c>
      <c r="J46" s="66" t="s">
        <v>197</v>
      </c>
    </row>
    <row r="47" spans="1:10" s="74" customFormat="1" x14ac:dyDescent="0.2">
      <c r="A47" s="50">
        <v>42</v>
      </c>
      <c r="B47" s="114">
        <v>44600</v>
      </c>
      <c r="C47" s="119" t="s">
        <v>194</v>
      </c>
      <c r="D47" s="50">
        <v>22</v>
      </c>
      <c r="E47" s="115">
        <v>4</v>
      </c>
      <c r="F47" s="117">
        <f t="shared" si="3"/>
        <v>88</v>
      </c>
      <c r="G47" s="115"/>
      <c r="H47" s="114">
        <f>B47+D47+12</f>
        <v>44634</v>
      </c>
      <c r="I47" s="68" t="s">
        <v>75</v>
      </c>
      <c r="J47" s="66" t="s">
        <v>199</v>
      </c>
    </row>
    <row r="48" spans="1:10" s="74" customFormat="1" x14ac:dyDescent="0.2">
      <c r="A48" s="64">
        <v>43</v>
      </c>
      <c r="B48" s="114">
        <v>44600</v>
      </c>
      <c r="C48" s="119" t="s">
        <v>194</v>
      </c>
      <c r="D48" s="50">
        <v>22</v>
      </c>
      <c r="E48" s="115">
        <v>2</v>
      </c>
      <c r="F48" s="117">
        <f t="shared" si="3"/>
        <v>44</v>
      </c>
      <c r="G48" s="115">
        <v>44</v>
      </c>
      <c r="H48" s="114">
        <f t="shared" ref="H48:H56" si="4">B48+D48</f>
        <v>44622</v>
      </c>
      <c r="I48" s="68" t="s">
        <v>74</v>
      </c>
      <c r="J48" s="66" t="s">
        <v>197</v>
      </c>
    </row>
    <row r="49" spans="1:10" s="74" customFormat="1" x14ac:dyDescent="0.2">
      <c r="A49" s="50">
        <v>44</v>
      </c>
      <c r="B49" s="114">
        <v>44601</v>
      </c>
      <c r="C49" s="119" t="s">
        <v>194</v>
      </c>
      <c r="D49" s="50">
        <v>22</v>
      </c>
      <c r="E49" s="115">
        <v>4</v>
      </c>
      <c r="F49" s="117">
        <f t="shared" si="3"/>
        <v>88</v>
      </c>
      <c r="G49" s="115">
        <v>88</v>
      </c>
      <c r="H49" s="114">
        <f t="shared" si="4"/>
        <v>44623</v>
      </c>
      <c r="I49" s="68" t="s">
        <v>115</v>
      </c>
      <c r="J49" s="66" t="s">
        <v>197</v>
      </c>
    </row>
    <row r="50" spans="1:10" s="74" customFormat="1" x14ac:dyDescent="0.2">
      <c r="A50" s="64">
        <v>45</v>
      </c>
      <c r="B50" s="114">
        <v>44601</v>
      </c>
      <c r="C50" s="119" t="s">
        <v>194</v>
      </c>
      <c r="D50" s="50">
        <v>22</v>
      </c>
      <c r="E50" s="115">
        <v>3.4</v>
      </c>
      <c r="F50" s="117">
        <f t="shared" si="3"/>
        <v>74.8</v>
      </c>
      <c r="G50" s="115">
        <v>74.8</v>
      </c>
      <c r="H50" s="114">
        <f t="shared" si="4"/>
        <v>44623</v>
      </c>
      <c r="I50" s="68" t="s">
        <v>72</v>
      </c>
      <c r="J50" s="66" t="s">
        <v>197</v>
      </c>
    </row>
    <row r="51" spans="1:10" s="74" customFormat="1" x14ac:dyDescent="0.2">
      <c r="A51" s="50">
        <v>46</v>
      </c>
      <c r="B51" s="114">
        <v>44602</v>
      </c>
      <c r="C51" s="119" t="s">
        <v>194</v>
      </c>
      <c r="D51" s="50">
        <v>22</v>
      </c>
      <c r="E51" s="115">
        <v>1.75</v>
      </c>
      <c r="F51" s="117">
        <f t="shared" si="3"/>
        <v>38.5</v>
      </c>
      <c r="G51" s="115">
        <v>38.5</v>
      </c>
      <c r="H51" s="114">
        <f t="shared" si="4"/>
        <v>44624</v>
      </c>
      <c r="I51" s="68" t="s">
        <v>74</v>
      </c>
      <c r="J51" s="66" t="s">
        <v>197</v>
      </c>
    </row>
    <row r="52" spans="1:10" s="74" customFormat="1" x14ac:dyDescent="0.2">
      <c r="A52" s="64">
        <v>47</v>
      </c>
      <c r="B52" s="114">
        <v>44603</v>
      </c>
      <c r="C52" s="119" t="s">
        <v>194</v>
      </c>
      <c r="D52" s="50">
        <v>22</v>
      </c>
      <c r="E52" s="115">
        <v>1.75</v>
      </c>
      <c r="F52" s="117">
        <f t="shared" si="3"/>
        <v>38.5</v>
      </c>
      <c r="G52" s="115">
        <v>38.5</v>
      </c>
      <c r="H52" s="114">
        <f t="shared" si="4"/>
        <v>44625</v>
      </c>
      <c r="I52" s="68" t="s">
        <v>74</v>
      </c>
      <c r="J52" s="66" t="s">
        <v>197</v>
      </c>
    </row>
    <row r="53" spans="1:10" s="74" customFormat="1" x14ac:dyDescent="0.2">
      <c r="A53" s="50">
        <v>48</v>
      </c>
      <c r="B53" s="114">
        <v>44604</v>
      </c>
      <c r="C53" s="119" t="s">
        <v>194</v>
      </c>
      <c r="D53" s="50">
        <v>22</v>
      </c>
      <c r="E53" s="115">
        <v>8</v>
      </c>
      <c r="F53" s="117">
        <f t="shared" si="3"/>
        <v>176</v>
      </c>
      <c r="G53" s="115"/>
      <c r="H53" s="114">
        <f t="shared" si="4"/>
        <v>44626</v>
      </c>
      <c r="I53" s="68" t="s">
        <v>195</v>
      </c>
      <c r="J53" s="66"/>
    </row>
    <row r="54" spans="1:10" s="74" customFormat="1" x14ac:dyDescent="0.2">
      <c r="A54" s="64">
        <v>49</v>
      </c>
      <c r="B54" s="114">
        <v>44604</v>
      </c>
      <c r="C54" s="119" t="s">
        <v>194</v>
      </c>
      <c r="D54" s="50">
        <v>8</v>
      </c>
      <c r="E54" s="115">
        <v>4.5</v>
      </c>
      <c r="F54" s="117">
        <f t="shared" si="3"/>
        <v>36</v>
      </c>
      <c r="G54" s="115">
        <v>36</v>
      </c>
      <c r="H54" s="114">
        <f t="shared" si="4"/>
        <v>44612</v>
      </c>
      <c r="I54" s="68" t="s">
        <v>115</v>
      </c>
      <c r="J54" s="66" t="s">
        <v>197</v>
      </c>
    </row>
    <row r="55" spans="1:10" s="74" customFormat="1" x14ac:dyDescent="0.2">
      <c r="A55" s="50">
        <v>50</v>
      </c>
      <c r="B55" s="114">
        <v>44605</v>
      </c>
      <c r="C55" s="119" t="s">
        <v>194</v>
      </c>
      <c r="D55" s="50">
        <v>22</v>
      </c>
      <c r="E55" s="115">
        <v>4</v>
      </c>
      <c r="F55" s="117">
        <f t="shared" si="3"/>
        <v>88</v>
      </c>
      <c r="G55" s="115"/>
      <c r="H55" s="114">
        <f t="shared" si="4"/>
        <v>44627</v>
      </c>
      <c r="I55" s="68" t="s">
        <v>69</v>
      </c>
      <c r="J55" s="66"/>
    </row>
    <row r="56" spans="1:10" s="74" customFormat="1" x14ac:dyDescent="0.2">
      <c r="A56" s="64">
        <v>51</v>
      </c>
      <c r="B56" s="114">
        <v>44605</v>
      </c>
      <c r="C56" s="119" t="s">
        <v>194</v>
      </c>
      <c r="D56" s="50">
        <v>22</v>
      </c>
      <c r="E56" s="115">
        <v>7.5</v>
      </c>
      <c r="F56" s="117">
        <f t="shared" si="3"/>
        <v>165</v>
      </c>
      <c r="G56" s="115"/>
      <c r="H56" s="114">
        <f t="shared" si="4"/>
        <v>44627</v>
      </c>
      <c r="I56" s="68" t="s">
        <v>195</v>
      </c>
      <c r="J56" s="66"/>
    </row>
    <row r="57" spans="1:10" s="74" customFormat="1" x14ac:dyDescent="0.2">
      <c r="A57" s="50">
        <v>52</v>
      </c>
      <c r="B57" s="114">
        <v>44605</v>
      </c>
      <c r="C57" s="119" t="s">
        <v>194</v>
      </c>
      <c r="D57" s="50">
        <v>22</v>
      </c>
      <c r="E57" s="115">
        <v>3.5</v>
      </c>
      <c r="F57" s="117">
        <f t="shared" si="3"/>
        <v>77</v>
      </c>
      <c r="G57" s="115"/>
      <c r="H57" s="114">
        <f>B57+D57+3</f>
        <v>44630</v>
      </c>
      <c r="I57" s="68" t="s">
        <v>69</v>
      </c>
      <c r="J57" s="66" t="s">
        <v>208</v>
      </c>
    </row>
    <row r="58" spans="1:10" s="74" customFormat="1" x14ac:dyDescent="0.2">
      <c r="A58" s="64">
        <v>53</v>
      </c>
      <c r="B58" s="114">
        <v>44605</v>
      </c>
      <c r="C58" s="119" t="s">
        <v>194</v>
      </c>
      <c r="D58" s="50">
        <v>30</v>
      </c>
      <c r="E58" s="115">
        <v>3.8</v>
      </c>
      <c r="F58" s="117">
        <f t="shared" si="3"/>
        <v>114</v>
      </c>
      <c r="G58" s="115"/>
      <c r="H58" s="114">
        <f t="shared" ref="H58:H89" si="5">B58+D58</f>
        <v>44635</v>
      </c>
      <c r="I58" s="68" t="s">
        <v>85</v>
      </c>
      <c r="J58" s="66"/>
    </row>
    <row r="59" spans="1:10" s="74" customFormat="1" x14ac:dyDescent="0.2">
      <c r="A59" s="50">
        <v>54</v>
      </c>
      <c r="B59" s="114">
        <v>44605</v>
      </c>
      <c r="C59" s="119" t="s">
        <v>194</v>
      </c>
      <c r="D59" s="50">
        <v>22</v>
      </c>
      <c r="E59" s="115">
        <v>0.6</v>
      </c>
      <c r="F59" s="117">
        <f t="shared" si="3"/>
        <v>13.2</v>
      </c>
      <c r="G59" s="115"/>
      <c r="H59" s="114">
        <f t="shared" si="5"/>
        <v>44627</v>
      </c>
      <c r="I59" s="68" t="s">
        <v>125</v>
      </c>
      <c r="J59" s="66"/>
    </row>
    <row r="60" spans="1:10" s="74" customFormat="1" x14ac:dyDescent="0.2">
      <c r="A60" s="64">
        <v>55</v>
      </c>
      <c r="B60" s="114">
        <v>44607</v>
      </c>
      <c r="C60" s="119" t="s">
        <v>194</v>
      </c>
      <c r="D60" s="50">
        <v>30</v>
      </c>
      <c r="E60" s="115">
        <v>4</v>
      </c>
      <c r="F60" s="117">
        <f t="shared" si="3"/>
        <v>120</v>
      </c>
      <c r="G60" s="115"/>
      <c r="H60" s="114">
        <f t="shared" si="5"/>
        <v>44637</v>
      </c>
      <c r="I60" s="68" t="s">
        <v>75</v>
      </c>
      <c r="J60" s="66"/>
    </row>
    <row r="61" spans="1:10" s="74" customFormat="1" x14ac:dyDescent="0.2">
      <c r="A61" s="50">
        <v>56</v>
      </c>
      <c r="B61" s="114">
        <v>44607</v>
      </c>
      <c r="C61" s="119" t="s">
        <v>194</v>
      </c>
      <c r="D61" s="50">
        <v>8</v>
      </c>
      <c r="E61" s="115">
        <v>2.2000000000000002</v>
      </c>
      <c r="F61" s="117">
        <f t="shared" si="3"/>
        <v>17.600000000000001</v>
      </c>
      <c r="G61" s="115">
        <v>17.600000000000001</v>
      </c>
      <c r="H61" s="114">
        <f t="shared" si="5"/>
        <v>44615</v>
      </c>
      <c r="I61" s="68" t="s">
        <v>204</v>
      </c>
      <c r="J61" s="66" t="s">
        <v>197</v>
      </c>
    </row>
    <row r="62" spans="1:10" s="74" customFormat="1" x14ac:dyDescent="0.2">
      <c r="A62" s="64">
        <v>57</v>
      </c>
      <c r="B62" s="114">
        <v>44607</v>
      </c>
      <c r="C62" s="119" t="s">
        <v>194</v>
      </c>
      <c r="D62" s="50">
        <v>22</v>
      </c>
      <c r="E62" s="115">
        <v>1.5</v>
      </c>
      <c r="F62" s="117">
        <f t="shared" si="3"/>
        <v>33</v>
      </c>
      <c r="G62" s="115"/>
      <c r="H62" s="114">
        <f t="shared" si="5"/>
        <v>44629</v>
      </c>
      <c r="I62" s="68" t="s">
        <v>78</v>
      </c>
      <c r="J62" s="66"/>
    </row>
    <row r="63" spans="1:10" s="74" customFormat="1" x14ac:dyDescent="0.2">
      <c r="A63" s="50">
        <v>58</v>
      </c>
      <c r="B63" s="114">
        <v>44608</v>
      </c>
      <c r="C63" s="119" t="s">
        <v>194</v>
      </c>
      <c r="D63" s="50">
        <v>8</v>
      </c>
      <c r="E63" s="115">
        <v>4</v>
      </c>
      <c r="F63" s="117">
        <f t="shared" si="3"/>
        <v>32</v>
      </c>
      <c r="G63" s="115">
        <v>32</v>
      </c>
      <c r="H63" s="114">
        <f t="shared" si="5"/>
        <v>44616</v>
      </c>
      <c r="I63" s="68" t="s">
        <v>72</v>
      </c>
      <c r="J63" s="66" t="s">
        <v>197</v>
      </c>
    </row>
    <row r="64" spans="1:10" s="74" customFormat="1" x14ac:dyDescent="0.2">
      <c r="A64" s="64">
        <v>59</v>
      </c>
      <c r="B64" s="114">
        <v>44608</v>
      </c>
      <c r="C64" s="119" t="s">
        <v>194</v>
      </c>
      <c r="D64" s="50">
        <v>22</v>
      </c>
      <c r="E64" s="115">
        <v>4</v>
      </c>
      <c r="F64" s="117">
        <f t="shared" si="3"/>
        <v>88</v>
      </c>
      <c r="G64" s="115"/>
      <c r="H64" s="114">
        <f t="shared" si="5"/>
        <v>44630</v>
      </c>
      <c r="I64" s="68" t="s">
        <v>69</v>
      </c>
      <c r="J64" s="66"/>
    </row>
    <row r="65" spans="1:10" s="74" customFormat="1" x14ac:dyDescent="0.2">
      <c r="A65" s="50">
        <v>60</v>
      </c>
      <c r="B65" s="114">
        <v>44608</v>
      </c>
      <c r="C65" s="119" t="s">
        <v>194</v>
      </c>
      <c r="D65" s="50">
        <v>22</v>
      </c>
      <c r="E65" s="115">
        <v>1.6</v>
      </c>
      <c r="F65" s="117">
        <f t="shared" si="3"/>
        <v>35.200000000000003</v>
      </c>
      <c r="G65" s="115"/>
      <c r="H65" s="114">
        <f t="shared" si="5"/>
        <v>44630</v>
      </c>
      <c r="I65" s="68" t="s">
        <v>78</v>
      </c>
      <c r="J65" s="66"/>
    </row>
    <row r="66" spans="1:10" s="74" customFormat="1" x14ac:dyDescent="0.2">
      <c r="A66" s="64">
        <v>61</v>
      </c>
      <c r="B66" s="114">
        <v>44609</v>
      </c>
      <c r="C66" s="119" t="s">
        <v>194</v>
      </c>
      <c r="D66" s="50">
        <v>30</v>
      </c>
      <c r="E66" s="115">
        <v>1</v>
      </c>
      <c r="F66" s="117">
        <f t="shared" si="3"/>
        <v>30</v>
      </c>
      <c r="G66" s="115"/>
      <c r="H66" s="114">
        <f t="shared" si="5"/>
        <v>44639</v>
      </c>
      <c r="I66" s="68" t="s">
        <v>108</v>
      </c>
      <c r="J66" s="66"/>
    </row>
    <row r="67" spans="1:10" s="74" customFormat="1" x14ac:dyDescent="0.2">
      <c r="A67" s="50">
        <v>62</v>
      </c>
      <c r="B67" s="114">
        <v>44609</v>
      </c>
      <c r="C67" s="119" t="s">
        <v>194</v>
      </c>
      <c r="D67" s="50">
        <v>22</v>
      </c>
      <c r="E67" s="115">
        <v>1.75</v>
      </c>
      <c r="F67" s="117">
        <f t="shared" si="3"/>
        <v>38.5</v>
      </c>
      <c r="G67" s="115"/>
      <c r="H67" s="114">
        <f t="shared" si="5"/>
        <v>44631</v>
      </c>
      <c r="I67" s="68" t="s">
        <v>74</v>
      </c>
      <c r="J67" s="66"/>
    </row>
    <row r="68" spans="1:10" s="74" customFormat="1" x14ac:dyDescent="0.2">
      <c r="A68" s="64">
        <v>63</v>
      </c>
      <c r="B68" s="114">
        <v>44609</v>
      </c>
      <c r="C68" s="119" t="s">
        <v>194</v>
      </c>
      <c r="D68" s="50">
        <v>22</v>
      </c>
      <c r="E68" s="115">
        <v>3.5</v>
      </c>
      <c r="F68" s="117">
        <f t="shared" si="3"/>
        <v>77</v>
      </c>
      <c r="G68" s="115"/>
      <c r="H68" s="114">
        <f t="shared" si="5"/>
        <v>44631</v>
      </c>
      <c r="I68" s="68" t="s">
        <v>132</v>
      </c>
      <c r="J68" s="66"/>
    </row>
    <row r="69" spans="1:10" s="74" customFormat="1" x14ac:dyDescent="0.2">
      <c r="A69" s="50">
        <v>64</v>
      </c>
      <c r="B69" s="114">
        <v>44609</v>
      </c>
      <c r="C69" s="119" t="s">
        <v>194</v>
      </c>
      <c r="D69" s="50">
        <v>28</v>
      </c>
      <c r="E69" s="115">
        <v>3</v>
      </c>
      <c r="F69" s="117">
        <f t="shared" si="3"/>
        <v>84</v>
      </c>
      <c r="G69" s="115"/>
      <c r="H69" s="114">
        <f t="shared" si="5"/>
        <v>44637</v>
      </c>
      <c r="I69" s="68" t="s">
        <v>132</v>
      </c>
      <c r="J69" s="66"/>
    </row>
    <row r="70" spans="1:10" s="74" customFormat="1" x14ac:dyDescent="0.2">
      <c r="A70" s="64">
        <v>65</v>
      </c>
      <c r="B70" s="114">
        <v>44610</v>
      </c>
      <c r="C70" s="119" t="s">
        <v>194</v>
      </c>
      <c r="D70" s="50">
        <v>22</v>
      </c>
      <c r="E70" s="115">
        <v>1.4</v>
      </c>
      <c r="F70" s="117">
        <f t="shared" ref="F70:F101" si="6">E70*D70</f>
        <v>30.799999999999997</v>
      </c>
      <c r="G70" s="115"/>
      <c r="H70" s="114">
        <f t="shared" si="5"/>
        <v>44632</v>
      </c>
      <c r="I70" s="68" t="s">
        <v>78</v>
      </c>
      <c r="J70" s="66"/>
    </row>
    <row r="71" spans="1:10" s="74" customFormat="1" x14ac:dyDescent="0.2">
      <c r="A71" s="50">
        <v>66</v>
      </c>
      <c r="B71" s="114">
        <v>44610</v>
      </c>
      <c r="C71" s="119" t="s">
        <v>194</v>
      </c>
      <c r="D71" s="50">
        <v>30</v>
      </c>
      <c r="E71" s="115">
        <v>1.5</v>
      </c>
      <c r="F71" s="117">
        <f t="shared" si="6"/>
        <v>45</v>
      </c>
      <c r="G71" s="115"/>
      <c r="H71" s="114">
        <f t="shared" si="5"/>
        <v>44640</v>
      </c>
      <c r="I71" s="68" t="s">
        <v>131</v>
      </c>
      <c r="J71" s="66"/>
    </row>
    <row r="72" spans="1:10" s="74" customFormat="1" x14ac:dyDescent="0.2">
      <c r="A72" s="64">
        <v>67</v>
      </c>
      <c r="B72" s="114">
        <v>44610</v>
      </c>
      <c r="C72" s="119" t="s">
        <v>194</v>
      </c>
      <c r="D72" s="50">
        <v>22</v>
      </c>
      <c r="E72" s="115">
        <v>1.5</v>
      </c>
      <c r="F72" s="117">
        <f t="shared" si="6"/>
        <v>33</v>
      </c>
      <c r="G72" s="115"/>
      <c r="H72" s="114">
        <f t="shared" si="5"/>
        <v>44632</v>
      </c>
      <c r="I72" s="68" t="s">
        <v>131</v>
      </c>
      <c r="J72" s="66"/>
    </row>
    <row r="73" spans="1:10" s="74" customFormat="1" x14ac:dyDescent="0.2">
      <c r="A73" s="50">
        <v>68</v>
      </c>
      <c r="B73" s="114">
        <v>44610</v>
      </c>
      <c r="C73" s="119" t="s">
        <v>194</v>
      </c>
      <c r="D73" s="50">
        <v>22</v>
      </c>
      <c r="E73" s="115">
        <v>1.7</v>
      </c>
      <c r="F73" s="117">
        <f t="shared" si="6"/>
        <v>37.4</v>
      </c>
      <c r="G73" s="115"/>
      <c r="H73" s="114">
        <f t="shared" si="5"/>
        <v>44632</v>
      </c>
      <c r="I73" s="68" t="s">
        <v>209</v>
      </c>
      <c r="J73" s="66"/>
    </row>
    <row r="74" spans="1:10" s="74" customFormat="1" x14ac:dyDescent="0.2">
      <c r="A74" s="64">
        <v>69</v>
      </c>
      <c r="B74" s="114">
        <v>44612</v>
      </c>
      <c r="C74" s="119" t="s">
        <v>194</v>
      </c>
      <c r="D74" s="50">
        <v>22</v>
      </c>
      <c r="E74" s="115">
        <v>1.2</v>
      </c>
      <c r="F74" s="117">
        <f t="shared" si="6"/>
        <v>26.4</v>
      </c>
      <c r="G74" s="115"/>
      <c r="H74" s="114">
        <f t="shared" si="5"/>
        <v>44634</v>
      </c>
      <c r="I74" s="68" t="s">
        <v>78</v>
      </c>
      <c r="J74" s="66"/>
    </row>
    <row r="75" spans="1:10" s="74" customFormat="1" x14ac:dyDescent="0.2">
      <c r="A75" s="50">
        <v>70</v>
      </c>
      <c r="B75" s="114">
        <v>44613</v>
      </c>
      <c r="C75" s="119" t="s">
        <v>194</v>
      </c>
      <c r="D75" s="50">
        <v>25</v>
      </c>
      <c r="E75" s="115">
        <v>0.7</v>
      </c>
      <c r="F75" s="117">
        <f t="shared" si="6"/>
        <v>17.5</v>
      </c>
      <c r="G75" s="115"/>
      <c r="H75" s="114">
        <f t="shared" si="5"/>
        <v>44638</v>
      </c>
      <c r="I75" s="68" t="s">
        <v>100</v>
      </c>
      <c r="J75" s="66"/>
    </row>
    <row r="76" spans="1:10" s="74" customFormat="1" x14ac:dyDescent="0.2">
      <c r="A76" s="64">
        <v>71</v>
      </c>
      <c r="B76" s="114">
        <v>44614</v>
      </c>
      <c r="C76" s="119" t="s">
        <v>194</v>
      </c>
      <c r="D76" s="50">
        <v>30</v>
      </c>
      <c r="E76" s="115">
        <v>1</v>
      </c>
      <c r="F76" s="117">
        <f t="shared" si="6"/>
        <v>30</v>
      </c>
      <c r="G76" s="115"/>
      <c r="H76" s="114">
        <f t="shared" si="5"/>
        <v>44644</v>
      </c>
      <c r="I76" s="68" t="s">
        <v>143</v>
      </c>
      <c r="J76" s="66"/>
    </row>
    <row r="77" spans="1:10" s="74" customFormat="1" x14ac:dyDescent="0.2">
      <c r="A77" s="50">
        <v>72</v>
      </c>
      <c r="B77" s="114">
        <v>44614</v>
      </c>
      <c r="C77" s="119" t="s">
        <v>194</v>
      </c>
      <c r="D77" s="50">
        <v>22</v>
      </c>
      <c r="E77" s="115">
        <v>2</v>
      </c>
      <c r="F77" s="117">
        <f t="shared" si="6"/>
        <v>44</v>
      </c>
      <c r="G77" s="115"/>
      <c r="H77" s="114">
        <f t="shared" si="5"/>
        <v>44636</v>
      </c>
      <c r="I77" s="68" t="s">
        <v>204</v>
      </c>
      <c r="J77" s="66"/>
    </row>
    <row r="78" spans="1:10" s="74" customFormat="1" x14ac:dyDescent="0.2">
      <c r="A78" s="64">
        <v>73</v>
      </c>
      <c r="B78" s="114">
        <v>44614</v>
      </c>
      <c r="C78" s="119" t="s">
        <v>194</v>
      </c>
      <c r="D78" s="50">
        <v>30</v>
      </c>
      <c r="E78" s="115">
        <v>2</v>
      </c>
      <c r="F78" s="117">
        <f t="shared" si="6"/>
        <v>60</v>
      </c>
      <c r="G78" s="115"/>
      <c r="H78" s="114">
        <f t="shared" si="5"/>
        <v>44644</v>
      </c>
      <c r="I78" s="68" t="s">
        <v>209</v>
      </c>
      <c r="J78" s="66"/>
    </row>
    <row r="79" spans="1:10" s="74" customFormat="1" x14ac:dyDescent="0.2">
      <c r="A79" s="50">
        <v>74</v>
      </c>
      <c r="B79" s="114">
        <v>44614</v>
      </c>
      <c r="C79" s="119" t="s">
        <v>194</v>
      </c>
      <c r="D79" s="50">
        <v>22</v>
      </c>
      <c r="E79" s="115">
        <v>2.5</v>
      </c>
      <c r="F79" s="117">
        <f t="shared" si="6"/>
        <v>55</v>
      </c>
      <c r="G79" s="115"/>
      <c r="H79" s="114">
        <f t="shared" si="5"/>
        <v>44636</v>
      </c>
      <c r="I79" s="68" t="s">
        <v>101</v>
      </c>
      <c r="J79" s="66"/>
    </row>
    <row r="80" spans="1:10" s="74" customFormat="1" x14ac:dyDescent="0.2">
      <c r="A80" s="64">
        <v>75</v>
      </c>
      <c r="B80" s="114">
        <v>44614</v>
      </c>
      <c r="C80" s="119" t="s">
        <v>194</v>
      </c>
      <c r="D80" s="50">
        <v>22</v>
      </c>
      <c r="E80" s="115">
        <v>1.98</v>
      </c>
      <c r="F80" s="117">
        <f t="shared" si="6"/>
        <v>43.56</v>
      </c>
      <c r="G80" s="115"/>
      <c r="H80" s="114">
        <f t="shared" si="5"/>
        <v>44636</v>
      </c>
      <c r="I80" s="68" t="s">
        <v>145</v>
      </c>
      <c r="J80" s="66"/>
    </row>
    <row r="81" spans="1:10" s="74" customFormat="1" x14ac:dyDescent="0.2">
      <c r="A81" s="50">
        <v>76</v>
      </c>
      <c r="B81" s="114">
        <v>44615</v>
      </c>
      <c r="C81" s="119" t="s">
        <v>194</v>
      </c>
      <c r="D81" s="50">
        <v>22</v>
      </c>
      <c r="E81" s="115">
        <v>1</v>
      </c>
      <c r="F81" s="117">
        <f t="shared" si="6"/>
        <v>22</v>
      </c>
      <c r="G81" s="115"/>
      <c r="H81" s="114">
        <f t="shared" si="5"/>
        <v>44637</v>
      </c>
      <c r="I81" s="68" t="s">
        <v>108</v>
      </c>
      <c r="J81" s="66"/>
    </row>
    <row r="82" spans="1:10" s="74" customFormat="1" x14ac:dyDescent="0.2">
      <c r="A82" s="64">
        <v>77</v>
      </c>
      <c r="B82" s="114">
        <v>44615</v>
      </c>
      <c r="C82" s="119" t="s">
        <v>194</v>
      </c>
      <c r="D82" s="50">
        <v>22</v>
      </c>
      <c r="E82" s="115">
        <v>3.5</v>
      </c>
      <c r="F82" s="117">
        <f t="shared" si="6"/>
        <v>77</v>
      </c>
      <c r="G82" s="115"/>
      <c r="H82" s="114">
        <f t="shared" si="5"/>
        <v>44637</v>
      </c>
      <c r="I82" s="68" t="s">
        <v>69</v>
      </c>
      <c r="J82" s="66"/>
    </row>
    <row r="83" spans="1:10" s="74" customFormat="1" x14ac:dyDescent="0.2">
      <c r="A83" s="50">
        <v>78</v>
      </c>
      <c r="B83" s="114">
        <v>44615</v>
      </c>
      <c r="C83" s="119" t="s">
        <v>194</v>
      </c>
      <c r="D83" s="50">
        <v>22</v>
      </c>
      <c r="E83" s="115">
        <v>2.5</v>
      </c>
      <c r="F83" s="117">
        <f t="shared" si="6"/>
        <v>55</v>
      </c>
      <c r="G83" s="115"/>
      <c r="H83" s="114">
        <f t="shared" si="5"/>
        <v>44637</v>
      </c>
      <c r="I83" s="68" t="s">
        <v>152</v>
      </c>
      <c r="J83" s="66"/>
    </row>
    <row r="84" spans="1:10" s="74" customFormat="1" x14ac:dyDescent="0.2">
      <c r="A84" s="64">
        <v>79</v>
      </c>
      <c r="B84" s="114">
        <v>44615</v>
      </c>
      <c r="C84" s="119" t="s">
        <v>194</v>
      </c>
      <c r="D84" s="50">
        <v>22</v>
      </c>
      <c r="E84" s="115">
        <v>3.5</v>
      </c>
      <c r="F84" s="117">
        <f t="shared" si="6"/>
        <v>77</v>
      </c>
      <c r="G84" s="115"/>
      <c r="H84" s="114">
        <f t="shared" si="5"/>
        <v>44637</v>
      </c>
      <c r="I84" s="68" t="s">
        <v>210</v>
      </c>
      <c r="J84" s="66"/>
    </row>
    <row r="85" spans="1:10" s="74" customFormat="1" x14ac:dyDescent="0.2">
      <c r="A85" s="50">
        <v>80</v>
      </c>
      <c r="B85" s="114">
        <v>44615</v>
      </c>
      <c r="C85" s="119" t="s">
        <v>194</v>
      </c>
      <c r="D85" s="50">
        <v>8</v>
      </c>
      <c r="E85" s="115">
        <v>5</v>
      </c>
      <c r="F85" s="117">
        <f t="shared" si="6"/>
        <v>40</v>
      </c>
      <c r="G85" s="115">
        <v>40</v>
      </c>
      <c r="H85" s="114">
        <f t="shared" si="5"/>
        <v>44623</v>
      </c>
      <c r="I85" s="68" t="s">
        <v>210</v>
      </c>
      <c r="J85" s="66" t="s">
        <v>197</v>
      </c>
    </row>
    <row r="86" spans="1:10" s="74" customFormat="1" x14ac:dyDescent="0.2">
      <c r="A86" s="64">
        <v>81</v>
      </c>
      <c r="B86" s="114">
        <v>44615</v>
      </c>
      <c r="C86" s="119" t="s">
        <v>194</v>
      </c>
      <c r="D86" s="50">
        <v>22</v>
      </c>
      <c r="E86" s="115">
        <v>1.5</v>
      </c>
      <c r="F86" s="117">
        <f t="shared" si="6"/>
        <v>33</v>
      </c>
      <c r="G86" s="115"/>
      <c r="H86" s="114">
        <f t="shared" si="5"/>
        <v>44637</v>
      </c>
      <c r="I86" s="68" t="s">
        <v>145</v>
      </c>
      <c r="J86" s="66"/>
    </row>
    <row r="87" spans="1:10" s="74" customFormat="1" x14ac:dyDescent="0.2">
      <c r="A87" s="50">
        <v>82</v>
      </c>
      <c r="B87" s="114">
        <v>44615</v>
      </c>
      <c r="C87" s="119" t="s">
        <v>194</v>
      </c>
      <c r="D87" s="50">
        <v>22</v>
      </c>
      <c r="E87" s="115">
        <v>3.5</v>
      </c>
      <c r="F87" s="117">
        <f t="shared" si="6"/>
        <v>77</v>
      </c>
      <c r="G87" s="115"/>
      <c r="H87" s="114">
        <f t="shared" si="5"/>
        <v>44637</v>
      </c>
      <c r="I87" s="68" t="s">
        <v>110</v>
      </c>
      <c r="J87" s="66"/>
    </row>
    <row r="88" spans="1:10" s="74" customFormat="1" x14ac:dyDescent="0.2">
      <c r="A88" s="64">
        <v>83</v>
      </c>
      <c r="B88" s="114">
        <v>44615</v>
      </c>
      <c r="C88" s="119" t="s">
        <v>194</v>
      </c>
      <c r="D88" s="50">
        <v>30</v>
      </c>
      <c r="E88" s="115">
        <v>3.5</v>
      </c>
      <c r="F88" s="117">
        <f t="shared" si="6"/>
        <v>105</v>
      </c>
      <c r="G88" s="115"/>
      <c r="H88" s="114">
        <f t="shared" si="5"/>
        <v>44645</v>
      </c>
      <c r="I88" s="68" t="s">
        <v>75</v>
      </c>
      <c r="J88" s="66"/>
    </row>
    <row r="89" spans="1:10" s="74" customFormat="1" x14ac:dyDescent="0.2">
      <c r="A89" s="50">
        <v>84</v>
      </c>
      <c r="B89" s="114">
        <v>44615</v>
      </c>
      <c r="C89" s="119" t="s">
        <v>194</v>
      </c>
      <c r="D89" s="50">
        <v>22</v>
      </c>
      <c r="E89" s="115">
        <v>0.96</v>
      </c>
      <c r="F89" s="117">
        <f t="shared" si="6"/>
        <v>21.119999999999997</v>
      </c>
      <c r="G89" s="115"/>
      <c r="H89" s="114">
        <f t="shared" si="5"/>
        <v>44637</v>
      </c>
      <c r="I89" s="68" t="s">
        <v>108</v>
      </c>
      <c r="J89" s="66"/>
    </row>
    <row r="90" spans="1:10" s="74" customFormat="1" x14ac:dyDescent="0.2">
      <c r="A90" s="64">
        <v>85</v>
      </c>
      <c r="B90" s="114">
        <v>44616</v>
      </c>
      <c r="C90" s="119" t="s">
        <v>194</v>
      </c>
      <c r="D90" s="50">
        <v>50</v>
      </c>
      <c r="E90" s="115">
        <v>2</v>
      </c>
      <c r="F90" s="117">
        <f t="shared" si="6"/>
        <v>100</v>
      </c>
      <c r="G90" s="115"/>
      <c r="H90" s="114">
        <f t="shared" ref="H90:H112" si="7">B90+D90</f>
        <v>44666</v>
      </c>
      <c r="I90" s="68" t="s">
        <v>72</v>
      </c>
      <c r="J90" s="66"/>
    </row>
    <row r="91" spans="1:10" s="74" customFormat="1" x14ac:dyDescent="0.2">
      <c r="A91" s="50">
        <v>86</v>
      </c>
      <c r="B91" s="114">
        <v>44616</v>
      </c>
      <c r="C91" s="119" t="s">
        <v>194</v>
      </c>
      <c r="D91" s="50">
        <v>22</v>
      </c>
      <c r="E91" s="115">
        <v>1.2</v>
      </c>
      <c r="F91" s="117">
        <f t="shared" si="6"/>
        <v>26.4</v>
      </c>
      <c r="G91" s="115"/>
      <c r="H91" s="114">
        <f t="shared" si="7"/>
        <v>44638</v>
      </c>
      <c r="I91" s="68" t="s">
        <v>74</v>
      </c>
      <c r="J91" s="66"/>
    </row>
    <row r="92" spans="1:10" s="74" customFormat="1" x14ac:dyDescent="0.2">
      <c r="A92" s="64">
        <v>87</v>
      </c>
      <c r="B92" s="114">
        <v>44616</v>
      </c>
      <c r="C92" s="119" t="s">
        <v>194</v>
      </c>
      <c r="D92" s="50">
        <v>22</v>
      </c>
      <c r="E92" s="115">
        <v>3.5</v>
      </c>
      <c r="F92" s="117">
        <f t="shared" si="6"/>
        <v>77</v>
      </c>
      <c r="G92" s="115"/>
      <c r="H92" s="114">
        <f t="shared" si="7"/>
        <v>44638</v>
      </c>
      <c r="I92" s="68" t="s">
        <v>110</v>
      </c>
      <c r="J92" s="66"/>
    </row>
    <row r="93" spans="1:10" s="74" customFormat="1" x14ac:dyDescent="0.2">
      <c r="A93" s="50">
        <v>88</v>
      </c>
      <c r="B93" s="114">
        <v>44616</v>
      </c>
      <c r="C93" s="119" t="s">
        <v>194</v>
      </c>
      <c r="D93" s="50">
        <v>22</v>
      </c>
      <c r="E93" s="115">
        <v>0.87</v>
      </c>
      <c r="F93" s="117">
        <f t="shared" si="6"/>
        <v>19.14</v>
      </c>
      <c r="G93" s="115"/>
      <c r="H93" s="114">
        <f t="shared" si="7"/>
        <v>44638</v>
      </c>
      <c r="I93" s="68" t="s">
        <v>108</v>
      </c>
      <c r="J93" s="66"/>
    </row>
    <row r="94" spans="1:10" s="74" customFormat="1" x14ac:dyDescent="0.2">
      <c r="A94" s="64">
        <v>89</v>
      </c>
      <c r="B94" s="114">
        <v>44616</v>
      </c>
      <c r="C94" s="119" t="s">
        <v>194</v>
      </c>
      <c r="D94" s="50">
        <v>22</v>
      </c>
      <c r="E94" s="115">
        <v>0.7</v>
      </c>
      <c r="F94" s="117">
        <f t="shared" si="6"/>
        <v>15.399999999999999</v>
      </c>
      <c r="G94" s="115"/>
      <c r="H94" s="114">
        <f t="shared" si="7"/>
        <v>44638</v>
      </c>
      <c r="I94" s="68" t="s">
        <v>100</v>
      </c>
      <c r="J94" s="66"/>
    </row>
    <row r="95" spans="1:10" s="74" customFormat="1" x14ac:dyDescent="0.2">
      <c r="A95" s="50">
        <v>90</v>
      </c>
      <c r="B95" s="114">
        <v>44616</v>
      </c>
      <c r="C95" s="119" t="s">
        <v>194</v>
      </c>
      <c r="D95" s="50">
        <v>22</v>
      </c>
      <c r="E95" s="115">
        <v>1.8</v>
      </c>
      <c r="F95" s="117">
        <f t="shared" si="6"/>
        <v>39.6</v>
      </c>
      <c r="G95" s="115"/>
      <c r="H95" s="114">
        <f t="shared" si="7"/>
        <v>44638</v>
      </c>
      <c r="I95" s="68" t="s">
        <v>209</v>
      </c>
      <c r="J95" s="66"/>
    </row>
    <row r="96" spans="1:10" s="74" customFormat="1" x14ac:dyDescent="0.2">
      <c r="A96" s="64">
        <v>91</v>
      </c>
      <c r="B96" s="114">
        <v>44617</v>
      </c>
      <c r="C96" s="119" t="s">
        <v>194</v>
      </c>
      <c r="D96" s="50">
        <v>22</v>
      </c>
      <c r="E96" s="115">
        <v>0.5</v>
      </c>
      <c r="F96" s="117">
        <f t="shared" si="6"/>
        <v>11</v>
      </c>
      <c r="G96" s="115"/>
      <c r="H96" s="114">
        <f t="shared" si="7"/>
        <v>44639</v>
      </c>
      <c r="I96" s="68" t="s">
        <v>107</v>
      </c>
      <c r="J96" s="66"/>
    </row>
    <row r="97" spans="1:10" s="74" customFormat="1" x14ac:dyDescent="0.2">
      <c r="A97" s="50">
        <v>92</v>
      </c>
      <c r="B97" s="114">
        <v>44617</v>
      </c>
      <c r="C97" s="119" t="s">
        <v>194</v>
      </c>
      <c r="D97" s="50">
        <v>22</v>
      </c>
      <c r="E97" s="50">
        <v>3.5</v>
      </c>
      <c r="F97" s="117">
        <f t="shared" si="6"/>
        <v>77</v>
      </c>
      <c r="G97" s="115"/>
      <c r="H97" s="114">
        <f t="shared" si="7"/>
        <v>44639</v>
      </c>
      <c r="I97" s="68" t="s">
        <v>69</v>
      </c>
      <c r="J97" s="66"/>
    </row>
    <row r="98" spans="1:10" s="74" customFormat="1" x14ac:dyDescent="0.2">
      <c r="A98" s="64">
        <v>93</v>
      </c>
      <c r="B98" s="114">
        <v>44617</v>
      </c>
      <c r="C98" s="119" t="s">
        <v>194</v>
      </c>
      <c r="D98" s="50">
        <v>22</v>
      </c>
      <c r="E98" s="50">
        <v>0.8</v>
      </c>
      <c r="F98" s="117">
        <f t="shared" si="6"/>
        <v>17.600000000000001</v>
      </c>
      <c r="G98" s="115"/>
      <c r="H98" s="114">
        <f t="shared" si="7"/>
        <v>44639</v>
      </c>
      <c r="I98" s="68" t="s">
        <v>108</v>
      </c>
      <c r="J98" s="66"/>
    </row>
    <row r="99" spans="1:10" s="74" customFormat="1" x14ac:dyDescent="0.2">
      <c r="A99" s="50">
        <v>94</v>
      </c>
      <c r="B99" s="114">
        <v>44620</v>
      </c>
      <c r="C99" s="119" t="s">
        <v>194</v>
      </c>
      <c r="D99" s="50">
        <v>22</v>
      </c>
      <c r="E99" s="50">
        <v>4.5</v>
      </c>
      <c r="F99" s="117">
        <f t="shared" si="6"/>
        <v>99</v>
      </c>
      <c r="G99" s="115"/>
      <c r="H99" s="114">
        <f t="shared" si="7"/>
        <v>44642</v>
      </c>
      <c r="I99" s="68" t="s">
        <v>70</v>
      </c>
      <c r="J99" s="66"/>
    </row>
    <row r="100" spans="1:10" s="74" customFormat="1" x14ac:dyDescent="0.2">
      <c r="A100" s="64">
        <v>95</v>
      </c>
      <c r="B100" s="114">
        <v>44620</v>
      </c>
      <c r="C100" s="119" t="s">
        <v>194</v>
      </c>
      <c r="D100" s="50">
        <v>28</v>
      </c>
      <c r="E100" s="50">
        <v>3</v>
      </c>
      <c r="F100" s="117">
        <f t="shared" si="6"/>
        <v>84</v>
      </c>
      <c r="G100" s="115"/>
      <c r="H100" s="114">
        <f t="shared" si="7"/>
        <v>44648</v>
      </c>
      <c r="I100" s="68" t="s">
        <v>115</v>
      </c>
      <c r="J100" s="66"/>
    </row>
    <row r="101" spans="1:10" s="74" customFormat="1" x14ac:dyDescent="0.2">
      <c r="A101" s="50">
        <v>96</v>
      </c>
      <c r="B101" s="114">
        <v>44621</v>
      </c>
      <c r="C101" s="119" t="s">
        <v>194</v>
      </c>
      <c r="D101" s="50">
        <v>22</v>
      </c>
      <c r="E101" s="50">
        <v>3</v>
      </c>
      <c r="F101" s="117">
        <f t="shared" si="6"/>
        <v>66</v>
      </c>
      <c r="G101" s="115"/>
      <c r="H101" s="114">
        <f t="shared" si="7"/>
        <v>44643</v>
      </c>
      <c r="I101" s="68" t="s">
        <v>69</v>
      </c>
      <c r="J101" s="66"/>
    </row>
    <row r="102" spans="1:10" s="74" customFormat="1" x14ac:dyDescent="0.2">
      <c r="A102" s="64">
        <v>97</v>
      </c>
      <c r="B102" s="114">
        <v>44621</v>
      </c>
      <c r="C102" s="119" t="s">
        <v>194</v>
      </c>
      <c r="D102" s="50">
        <v>22</v>
      </c>
      <c r="E102" s="50">
        <v>3</v>
      </c>
      <c r="F102" s="117">
        <f t="shared" ref="F102:F133" si="8">E102*D102</f>
        <v>66</v>
      </c>
      <c r="G102" s="115"/>
      <c r="H102" s="114">
        <f t="shared" si="7"/>
        <v>44643</v>
      </c>
      <c r="I102" s="68" t="s">
        <v>75</v>
      </c>
      <c r="J102" s="66"/>
    </row>
    <row r="103" spans="1:10" s="74" customFormat="1" x14ac:dyDescent="0.2">
      <c r="A103" s="50">
        <v>98</v>
      </c>
      <c r="B103" s="114">
        <v>44623</v>
      </c>
      <c r="C103" s="119" t="s">
        <v>194</v>
      </c>
      <c r="D103" s="50">
        <v>22</v>
      </c>
      <c r="E103" s="50">
        <v>1.8</v>
      </c>
      <c r="F103" s="117">
        <f t="shared" si="8"/>
        <v>39.6</v>
      </c>
      <c r="G103" s="115"/>
      <c r="H103" s="114">
        <f t="shared" si="7"/>
        <v>44645</v>
      </c>
      <c r="I103" s="68" t="s">
        <v>204</v>
      </c>
      <c r="J103" s="66"/>
    </row>
    <row r="104" spans="1:10" s="74" customFormat="1" x14ac:dyDescent="0.2">
      <c r="A104" s="64">
        <v>99</v>
      </c>
      <c r="B104" s="114">
        <v>44624</v>
      </c>
      <c r="C104" s="119" t="s">
        <v>194</v>
      </c>
      <c r="D104" s="74">
        <v>8</v>
      </c>
      <c r="E104" s="50">
        <v>4.78</v>
      </c>
      <c r="F104" s="117">
        <f t="shared" si="8"/>
        <v>38.24</v>
      </c>
      <c r="G104" s="115"/>
      <c r="H104" s="114">
        <f t="shared" si="7"/>
        <v>44632</v>
      </c>
      <c r="I104" s="68" t="s">
        <v>203</v>
      </c>
      <c r="J104" s="66"/>
    </row>
    <row r="105" spans="1:10" s="74" customFormat="1" x14ac:dyDescent="0.2">
      <c r="A105" s="50">
        <v>100</v>
      </c>
      <c r="B105" s="114">
        <v>44624</v>
      </c>
      <c r="C105" s="119" t="s">
        <v>194</v>
      </c>
      <c r="D105" s="50">
        <v>8</v>
      </c>
      <c r="E105" s="50">
        <v>3.47</v>
      </c>
      <c r="F105" s="117">
        <f t="shared" si="8"/>
        <v>27.76</v>
      </c>
      <c r="G105" s="115"/>
      <c r="H105" s="114">
        <f t="shared" si="7"/>
        <v>44632</v>
      </c>
      <c r="I105" s="68" t="s">
        <v>72</v>
      </c>
      <c r="J105" s="66"/>
    </row>
    <row r="106" spans="1:10" s="74" customFormat="1" x14ac:dyDescent="0.2">
      <c r="A106" s="64">
        <v>101</v>
      </c>
      <c r="B106" s="114">
        <v>44624</v>
      </c>
      <c r="C106" s="119" t="s">
        <v>194</v>
      </c>
      <c r="D106" s="50">
        <v>22</v>
      </c>
      <c r="E106" s="50">
        <v>3.99</v>
      </c>
      <c r="F106" s="117">
        <f t="shared" si="8"/>
        <v>87.78</v>
      </c>
      <c r="G106" s="115"/>
      <c r="H106" s="114">
        <f t="shared" si="7"/>
        <v>44646</v>
      </c>
      <c r="I106" s="68" t="s">
        <v>69</v>
      </c>
      <c r="J106" s="66"/>
    </row>
    <row r="107" spans="1:10" s="74" customFormat="1" x14ac:dyDescent="0.2">
      <c r="A107" s="50">
        <v>102</v>
      </c>
      <c r="B107" s="114">
        <v>44624</v>
      </c>
      <c r="C107" s="119" t="s">
        <v>194</v>
      </c>
      <c r="D107" s="50">
        <v>22</v>
      </c>
      <c r="E107" s="50">
        <v>2.29</v>
      </c>
      <c r="F107" s="117">
        <f t="shared" si="8"/>
        <v>50.38</v>
      </c>
      <c r="G107" s="115"/>
      <c r="H107" s="114">
        <f t="shared" si="7"/>
        <v>44646</v>
      </c>
      <c r="I107" s="68" t="s">
        <v>72</v>
      </c>
      <c r="J107" s="66"/>
    </row>
    <row r="108" spans="1:10" s="74" customFormat="1" x14ac:dyDescent="0.2">
      <c r="A108" s="64">
        <v>103</v>
      </c>
      <c r="B108" s="114">
        <v>44624</v>
      </c>
      <c r="C108" s="119" t="s">
        <v>194</v>
      </c>
      <c r="D108" s="50">
        <v>22</v>
      </c>
      <c r="E108" s="50">
        <v>2.89</v>
      </c>
      <c r="F108" s="117">
        <f t="shared" si="8"/>
        <v>63.580000000000005</v>
      </c>
      <c r="G108" s="115"/>
      <c r="H108" s="114">
        <f t="shared" si="7"/>
        <v>44646</v>
      </c>
      <c r="I108" s="68" t="s">
        <v>85</v>
      </c>
      <c r="J108" s="66"/>
    </row>
    <row r="109" spans="1:10" s="74" customFormat="1" x14ac:dyDescent="0.2">
      <c r="A109" s="50">
        <v>104</v>
      </c>
      <c r="B109" s="114">
        <v>44625</v>
      </c>
      <c r="C109" s="119" t="s">
        <v>194</v>
      </c>
      <c r="D109" s="50">
        <v>22</v>
      </c>
      <c r="E109" s="50">
        <v>2.59</v>
      </c>
      <c r="F109" s="117">
        <f t="shared" si="8"/>
        <v>56.98</v>
      </c>
      <c r="G109" s="115"/>
      <c r="H109" s="114">
        <f t="shared" si="7"/>
        <v>44647</v>
      </c>
      <c r="I109" s="68" t="s">
        <v>72</v>
      </c>
      <c r="J109" s="66"/>
    </row>
    <row r="110" spans="1:10" s="74" customFormat="1" x14ac:dyDescent="0.2">
      <c r="A110" s="64">
        <v>105</v>
      </c>
      <c r="B110" s="114">
        <v>44625</v>
      </c>
      <c r="C110" s="119" t="s">
        <v>194</v>
      </c>
      <c r="D110" s="50">
        <v>30</v>
      </c>
      <c r="E110" s="50">
        <v>4</v>
      </c>
      <c r="F110" s="117">
        <f t="shared" si="8"/>
        <v>120</v>
      </c>
      <c r="G110" s="115"/>
      <c r="H110" s="114">
        <f t="shared" si="7"/>
        <v>44655</v>
      </c>
      <c r="I110" s="68" t="s">
        <v>69</v>
      </c>
      <c r="J110" s="66"/>
    </row>
    <row r="111" spans="1:10" s="74" customFormat="1" x14ac:dyDescent="0.2">
      <c r="A111" s="50">
        <v>106</v>
      </c>
      <c r="B111" s="114">
        <v>44625</v>
      </c>
      <c r="C111" s="119" t="s">
        <v>194</v>
      </c>
      <c r="D111" s="50">
        <v>22</v>
      </c>
      <c r="E111" s="50">
        <v>1.78</v>
      </c>
      <c r="F111" s="117">
        <f t="shared" si="8"/>
        <v>39.160000000000004</v>
      </c>
      <c r="G111" s="115"/>
      <c r="H111" s="114">
        <f t="shared" si="7"/>
        <v>44647</v>
      </c>
      <c r="I111" s="68" t="s">
        <v>204</v>
      </c>
      <c r="J111" s="66"/>
    </row>
    <row r="112" spans="1:10" s="74" customFormat="1" x14ac:dyDescent="0.2">
      <c r="A112" s="64">
        <v>107</v>
      </c>
      <c r="B112" s="114">
        <v>44626</v>
      </c>
      <c r="C112" s="119" t="s">
        <v>194</v>
      </c>
      <c r="D112" s="50">
        <v>22</v>
      </c>
      <c r="E112" s="50">
        <v>2.74</v>
      </c>
      <c r="F112" s="117">
        <f t="shared" si="8"/>
        <v>60.28</v>
      </c>
      <c r="G112" s="115"/>
      <c r="H112" s="114">
        <f t="shared" si="7"/>
        <v>44648</v>
      </c>
      <c r="I112" s="68" t="s">
        <v>72</v>
      </c>
      <c r="J112" s="66"/>
    </row>
    <row r="113" spans="1:10" s="74" customFormat="1" x14ac:dyDescent="0.2">
      <c r="A113" s="50">
        <v>108</v>
      </c>
      <c r="B113" s="114">
        <v>44626</v>
      </c>
      <c r="C113" s="119" t="s">
        <v>194</v>
      </c>
      <c r="D113" s="50"/>
      <c r="E113" s="50"/>
      <c r="F113" s="126"/>
      <c r="G113" s="126"/>
      <c r="H113" s="126"/>
      <c r="I113" s="68"/>
      <c r="J113" s="66"/>
    </row>
    <row r="114" spans="1:10" s="74" customFormat="1" x14ac:dyDescent="0.2">
      <c r="A114" s="64">
        <v>109</v>
      </c>
      <c r="B114" s="50"/>
      <c r="C114" s="50"/>
      <c r="D114" s="50"/>
      <c r="E114" s="50"/>
      <c r="F114" s="126"/>
      <c r="G114" s="126"/>
      <c r="H114" s="126"/>
      <c r="I114" s="68"/>
      <c r="J114" s="66"/>
    </row>
    <row r="115" spans="1:10" s="74" customFormat="1" x14ac:dyDescent="0.2">
      <c r="A115" s="50">
        <v>110</v>
      </c>
      <c r="B115" s="50"/>
      <c r="C115" s="50"/>
      <c r="D115" s="50"/>
      <c r="E115" s="50"/>
      <c r="F115" s="126"/>
      <c r="G115" s="126"/>
      <c r="H115" s="126"/>
      <c r="I115" s="68"/>
      <c r="J115" s="66"/>
    </row>
    <row r="116" spans="1:10" s="74" customFormat="1" x14ac:dyDescent="0.2">
      <c r="A116" s="64">
        <v>111</v>
      </c>
      <c r="B116" s="50"/>
      <c r="C116" s="50"/>
      <c r="D116" s="50"/>
      <c r="E116" s="50"/>
      <c r="F116" s="126"/>
      <c r="G116" s="126"/>
      <c r="H116" s="126"/>
      <c r="I116" s="68"/>
      <c r="J116" s="66"/>
    </row>
    <row r="117" spans="1:10" s="74" customFormat="1" x14ac:dyDescent="0.2">
      <c r="A117" s="50">
        <v>112</v>
      </c>
      <c r="B117" s="50"/>
      <c r="C117" s="50"/>
      <c r="D117" s="50"/>
      <c r="E117" s="50"/>
      <c r="F117" s="126"/>
      <c r="G117" s="126"/>
      <c r="H117" s="126"/>
      <c r="I117" s="68"/>
      <c r="J117" s="66"/>
    </row>
    <row r="118" spans="1:10" s="74" customFormat="1" x14ac:dyDescent="0.2">
      <c r="A118" s="64">
        <v>113</v>
      </c>
      <c r="B118" s="50"/>
      <c r="C118" s="50"/>
      <c r="D118" s="50"/>
      <c r="E118" s="50"/>
      <c r="F118" s="126"/>
      <c r="G118" s="126"/>
      <c r="H118" s="126"/>
      <c r="I118" s="68"/>
      <c r="J118" s="66"/>
    </row>
    <row r="119" spans="1:10" s="74" customFormat="1" x14ac:dyDescent="0.2">
      <c r="A119" s="50">
        <v>114</v>
      </c>
      <c r="B119" s="50"/>
      <c r="C119" s="50"/>
      <c r="D119" s="50"/>
      <c r="E119" s="50"/>
      <c r="F119" s="126"/>
      <c r="G119" s="126"/>
      <c r="H119" s="126"/>
      <c r="I119" s="68"/>
      <c r="J119" s="66"/>
    </row>
    <row r="120" spans="1:10" s="74" customFormat="1" x14ac:dyDescent="0.2">
      <c r="A120" s="64">
        <v>115</v>
      </c>
      <c r="B120" s="50"/>
      <c r="C120" s="50"/>
      <c r="D120" s="50"/>
      <c r="E120" s="50"/>
      <c r="F120" s="126"/>
      <c r="G120" s="126"/>
      <c r="H120" s="126"/>
      <c r="I120" s="68"/>
      <c r="J120" s="66"/>
    </row>
    <row r="121" spans="1:10" s="74" customFormat="1" x14ac:dyDescent="0.2">
      <c r="A121" s="50">
        <v>116</v>
      </c>
      <c r="B121" s="50"/>
      <c r="C121" s="50"/>
      <c r="D121" s="50"/>
      <c r="E121" s="50"/>
      <c r="F121" s="126"/>
      <c r="G121" s="126"/>
      <c r="H121" s="126"/>
      <c r="I121" s="68"/>
      <c r="J121" s="66"/>
    </row>
    <row r="122" spans="1:10" s="74" customFormat="1" x14ac:dyDescent="0.2">
      <c r="A122" s="64">
        <v>117</v>
      </c>
      <c r="B122" s="50"/>
      <c r="C122" s="50"/>
      <c r="D122" s="50"/>
      <c r="E122" s="50"/>
      <c r="F122" s="126"/>
      <c r="G122" s="126"/>
      <c r="H122" s="126"/>
      <c r="I122" s="68"/>
      <c r="J122" s="66"/>
    </row>
    <row r="123" spans="1:10" s="74" customFormat="1" x14ac:dyDescent="0.2">
      <c r="A123" s="50">
        <v>118</v>
      </c>
      <c r="B123" s="50"/>
      <c r="C123" s="50"/>
      <c r="D123" s="50"/>
      <c r="E123" s="50"/>
      <c r="F123" s="126"/>
      <c r="G123" s="126"/>
      <c r="H123" s="126"/>
      <c r="I123" s="68"/>
      <c r="J123" s="66"/>
    </row>
    <row r="124" spans="1:10" s="74" customFormat="1" x14ac:dyDescent="0.2">
      <c r="A124" s="64">
        <v>119</v>
      </c>
      <c r="B124" s="50"/>
      <c r="C124" s="50"/>
      <c r="D124" s="50"/>
      <c r="E124" s="50"/>
      <c r="F124" s="126"/>
      <c r="G124" s="126"/>
      <c r="H124" s="126"/>
      <c r="I124" s="68"/>
      <c r="J124" s="66"/>
    </row>
    <row r="125" spans="1:10" s="74" customFormat="1" x14ac:dyDescent="0.2">
      <c r="A125" s="50">
        <v>120</v>
      </c>
      <c r="B125" s="50"/>
      <c r="C125" s="50"/>
      <c r="D125" s="50"/>
      <c r="E125" s="50"/>
      <c r="F125" s="126"/>
      <c r="G125" s="126"/>
      <c r="H125" s="126"/>
      <c r="I125" s="68"/>
      <c r="J125" s="66"/>
    </row>
    <row r="126" spans="1:10" s="74" customFormat="1" x14ac:dyDescent="0.2">
      <c r="A126" s="64">
        <v>121</v>
      </c>
      <c r="B126" s="50"/>
      <c r="C126" s="50"/>
      <c r="D126" s="50"/>
      <c r="E126" s="50"/>
      <c r="F126" s="126"/>
      <c r="G126" s="126"/>
      <c r="H126" s="126"/>
      <c r="I126" s="68"/>
      <c r="J126" s="66"/>
    </row>
    <row r="127" spans="1:10" s="74" customFormat="1" x14ac:dyDescent="0.2">
      <c r="A127" s="50">
        <v>122</v>
      </c>
      <c r="B127" s="50"/>
      <c r="C127" s="50"/>
      <c r="D127" s="50"/>
      <c r="E127" s="50"/>
      <c r="F127" s="126"/>
      <c r="G127" s="126"/>
      <c r="H127" s="126"/>
      <c r="I127" s="68"/>
      <c r="J127" s="66"/>
    </row>
    <row r="128" spans="1:10" s="74" customFormat="1" x14ac:dyDescent="0.2">
      <c r="A128" s="64">
        <v>123</v>
      </c>
      <c r="B128" s="50"/>
      <c r="C128" s="50"/>
      <c r="D128" s="50"/>
      <c r="E128" s="50"/>
      <c r="F128" s="126"/>
      <c r="G128" s="126"/>
      <c r="H128" s="126"/>
      <c r="I128" s="68"/>
      <c r="J128" s="66"/>
    </row>
    <row r="129" spans="1:10" s="74" customFormat="1" x14ac:dyDescent="0.2">
      <c r="A129" s="50">
        <v>124</v>
      </c>
      <c r="B129" s="50"/>
      <c r="C129" s="50"/>
      <c r="D129" s="50"/>
      <c r="E129" s="50"/>
      <c r="F129" s="126"/>
      <c r="G129" s="126"/>
      <c r="H129" s="126"/>
      <c r="I129" s="68"/>
      <c r="J129" s="66"/>
    </row>
    <row r="130" spans="1:10" s="74" customFormat="1" x14ac:dyDescent="0.2">
      <c r="A130" s="64">
        <v>125</v>
      </c>
      <c r="B130" s="50"/>
      <c r="C130" s="50"/>
      <c r="D130" s="50"/>
      <c r="E130" s="50"/>
      <c r="F130" s="126"/>
      <c r="G130" s="126"/>
      <c r="H130" s="126"/>
      <c r="I130" s="68"/>
      <c r="J130" s="66"/>
    </row>
    <row r="131" spans="1:10" s="74" customFormat="1" x14ac:dyDescent="0.2">
      <c r="A131" s="50">
        <v>126</v>
      </c>
      <c r="B131" s="50"/>
      <c r="C131" s="50"/>
      <c r="D131" s="50"/>
      <c r="E131" s="50"/>
      <c r="F131" s="126"/>
      <c r="G131" s="126"/>
      <c r="H131" s="126"/>
      <c r="I131" s="68"/>
      <c r="J131" s="66"/>
    </row>
    <row r="132" spans="1:10" s="74" customFormat="1" x14ac:dyDescent="0.2">
      <c r="A132" s="64">
        <v>127</v>
      </c>
      <c r="B132" s="50"/>
      <c r="C132" s="50"/>
      <c r="D132" s="50"/>
      <c r="E132" s="50"/>
      <c r="F132" s="126"/>
      <c r="G132" s="126"/>
      <c r="H132" s="126"/>
      <c r="I132" s="68"/>
      <c r="J132" s="66"/>
    </row>
    <row r="133" spans="1:10" s="74" customFormat="1" x14ac:dyDescent="0.2">
      <c r="A133" s="50">
        <v>128</v>
      </c>
      <c r="B133" s="50"/>
      <c r="C133" s="50"/>
      <c r="D133" s="50"/>
      <c r="E133" s="50"/>
      <c r="F133" s="126"/>
      <c r="G133" s="126"/>
      <c r="H133" s="126"/>
      <c r="I133" s="68"/>
      <c r="J133" s="66"/>
    </row>
    <row r="134" spans="1:10" s="74" customFormat="1" x14ac:dyDescent="0.2">
      <c r="A134" s="64">
        <v>129</v>
      </c>
      <c r="B134" s="50"/>
      <c r="C134" s="50"/>
      <c r="D134" s="50"/>
      <c r="E134" s="50"/>
      <c r="F134" s="126"/>
      <c r="G134" s="126"/>
      <c r="H134" s="126"/>
      <c r="I134" s="68"/>
      <c r="J134" s="66"/>
    </row>
    <row r="135" spans="1:10" s="74" customFormat="1" x14ac:dyDescent="0.2">
      <c r="A135" s="50">
        <v>130</v>
      </c>
      <c r="B135" s="50"/>
      <c r="C135" s="50"/>
      <c r="D135" s="50"/>
      <c r="E135" s="50"/>
      <c r="F135" s="126"/>
      <c r="G135" s="126"/>
      <c r="H135" s="126"/>
      <c r="I135" s="68"/>
      <c r="J135" s="66"/>
    </row>
    <row r="136" spans="1:10" s="74" customFormat="1" x14ac:dyDescent="0.2">
      <c r="A136" s="64">
        <v>131</v>
      </c>
      <c r="B136" s="50"/>
      <c r="C136" s="50"/>
      <c r="D136" s="50"/>
      <c r="E136" s="50"/>
      <c r="F136" s="126"/>
      <c r="G136" s="126"/>
      <c r="H136" s="126"/>
      <c r="I136" s="68"/>
      <c r="J136" s="66"/>
    </row>
    <row r="137" spans="1:10" s="74" customFormat="1" x14ac:dyDescent="0.2">
      <c r="A137" s="50">
        <v>132</v>
      </c>
      <c r="B137" s="50"/>
      <c r="C137" s="50"/>
      <c r="D137" s="50"/>
      <c r="E137" s="50"/>
      <c r="F137" s="126"/>
      <c r="G137" s="126"/>
      <c r="H137" s="126"/>
      <c r="I137" s="68"/>
      <c r="J137" s="66"/>
    </row>
    <row r="138" spans="1:10" s="74" customFormat="1" x14ac:dyDescent="0.2">
      <c r="A138" s="64">
        <v>133</v>
      </c>
      <c r="B138" s="50"/>
      <c r="C138" s="50"/>
      <c r="D138" s="50"/>
      <c r="E138" s="50"/>
      <c r="F138" s="126"/>
      <c r="G138" s="126"/>
      <c r="H138" s="126"/>
      <c r="I138" s="68"/>
      <c r="J138" s="66"/>
    </row>
    <row r="139" spans="1:10" s="74" customFormat="1" x14ac:dyDescent="0.2">
      <c r="A139" s="50">
        <v>134</v>
      </c>
      <c r="B139" s="50"/>
      <c r="C139" s="50"/>
      <c r="D139" s="50"/>
      <c r="E139" s="50"/>
      <c r="F139" s="126"/>
      <c r="G139" s="126"/>
      <c r="H139" s="126"/>
      <c r="I139" s="68"/>
      <c r="J139" s="66"/>
    </row>
    <row r="140" spans="1:10" s="74" customFormat="1" x14ac:dyDescent="0.2">
      <c r="A140" s="64">
        <v>135</v>
      </c>
      <c r="B140" s="50"/>
      <c r="C140" s="50"/>
      <c r="D140" s="50"/>
      <c r="E140" s="50"/>
      <c r="F140" s="126"/>
      <c r="G140" s="126"/>
      <c r="H140" s="126"/>
      <c r="I140" s="68"/>
      <c r="J140" s="66"/>
    </row>
    <row r="141" spans="1:10" s="74" customFormat="1" x14ac:dyDescent="0.2">
      <c r="A141" s="50">
        <v>136</v>
      </c>
      <c r="B141" s="50"/>
      <c r="C141" s="50"/>
      <c r="D141" s="50"/>
      <c r="E141" s="50"/>
      <c r="F141" s="126"/>
      <c r="G141" s="126"/>
      <c r="H141" s="126"/>
      <c r="I141" s="68"/>
      <c r="J141" s="66"/>
    </row>
    <row r="142" spans="1:10" s="74" customFormat="1" x14ac:dyDescent="0.2">
      <c r="A142" s="64">
        <v>137</v>
      </c>
      <c r="B142" s="50"/>
      <c r="C142" s="50"/>
      <c r="D142" s="50"/>
      <c r="E142" s="50"/>
      <c r="F142" s="126"/>
      <c r="G142" s="126"/>
      <c r="H142" s="126"/>
      <c r="I142" s="68"/>
      <c r="J142" s="66"/>
    </row>
    <row r="143" spans="1:10" s="74" customFormat="1" x14ac:dyDescent="0.2">
      <c r="A143" s="50">
        <v>138</v>
      </c>
      <c r="B143" s="50"/>
      <c r="C143" s="50"/>
      <c r="D143" s="50"/>
      <c r="E143" s="50"/>
      <c r="F143" s="126"/>
      <c r="G143" s="126"/>
      <c r="H143" s="126"/>
      <c r="I143" s="68"/>
      <c r="J143" s="66"/>
    </row>
    <row r="144" spans="1:10" s="74" customFormat="1" x14ac:dyDescent="0.2">
      <c r="A144" s="64">
        <v>139</v>
      </c>
      <c r="B144" s="50"/>
      <c r="C144" s="50"/>
      <c r="D144" s="50"/>
      <c r="E144" s="50"/>
      <c r="F144" s="126"/>
      <c r="G144" s="126"/>
      <c r="H144" s="126"/>
      <c r="I144" s="68"/>
      <c r="J144" s="66"/>
    </row>
    <row r="145" spans="1:10" s="74" customFormat="1" x14ac:dyDescent="0.2">
      <c r="A145" s="50">
        <v>140</v>
      </c>
      <c r="B145" s="50"/>
      <c r="C145" s="50"/>
      <c r="D145" s="50"/>
      <c r="E145" s="50"/>
      <c r="F145" s="126"/>
      <c r="G145" s="126"/>
      <c r="H145" s="126"/>
      <c r="I145" s="68"/>
      <c r="J145" s="66"/>
    </row>
    <row r="146" spans="1:10" s="74" customFormat="1" x14ac:dyDescent="0.2">
      <c r="A146" s="64">
        <v>141</v>
      </c>
      <c r="B146" s="50"/>
      <c r="C146" s="50"/>
      <c r="D146" s="50"/>
      <c r="E146" s="50"/>
      <c r="F146" s="126"/>
      <c r="G146" s="126"/>
      <c r="H146" s="126"/>
      <c r="I146" s="68"/>
      <c r="J146" s="66"/>
    </row>
    <row r="147" spans="1:10" s="74" customFormat="1" x14ac:dyDescent="0.2">
      <c r="A147" s="50">
        <v>142</v>
      </c>
      <c r="B147" s="50"/>
      <c r="C147" s="50"/>
      <c r="D147" s="50"/>
      <c r="E147" s="50"/>
      <c r="F147" s="126"/>
      <c r="G147" s="126"/>
      <c r="H147" s="126"/>
      <c r="I147" s="68"/>
      <c r="J147" s="66"/>
    </row>
    <row r="148" spans="1:10" s="74" customFormat="1" x14ac:dyDescent="0.2">
      <c r="A148" s="64">
        <v>143</v>
      </c>
      <c r="B148" s="50"/>
      <c r="C148" s="50"/>
      <c r="D148" s="50"/>
      <c r="E148" s="50"/>
      <c r="F148" s="126"/>
      <c r="G148" s="126"/>
      <c r="H148" s="126"/>
      <c r="I148" s="68"/>
      <c r="J148" s="66"/>
    </row>
    <row r="149" spans="1:10" s="74" customFormat="1" x14ac:dyDescent="0.2">
      <c r="A149" s="50">
        <v>144</v>
      </c>
      <c r="B149" s="50"/>
      <c r="C149" s="50"/>
      <c r="D149" s="50"/>
      <c r="E149" s="50"/>
      <c r="F149" s="126"/>
      <c r="G149" s="126"/>
      <c r="H149" s="126"/>
      <c r="I149" s="68"/>
      <c r="J149" s="66"/>
    </row>
    <row r="150" spans="1:10" s="74" customFormat="1" x14ac:dyDescent="0.2">
      <c r="A150" s="64">
        <v>145</v>
      </c>
      <c r="B150" s="50"/>
      <c r="C150" s="50"/>
      <c r="D150" s="50"/>
      <c r="E150" s="50"/>
      <c r="F150" s="126"/>
      <c r="G150" s="126"/>
      <c r="H150" s="126"/>
      <c r="I150" s="68"/>
      <c r="J150" s="66"/>
    </row>
    <row r="151" spans="1:10" s="74" customFormat="1" x14ac:dyDescent="0.2">
      <c r="A151" s="50">
        <v>146</v>
      </c>
      <c r="B151" s="50"/>
      <c r="C151" s="50"/>
      <c r="D151" s="50"/>
      <c r="E151" s="50"/>
      <c r="F151" s="126"/>
      <c r="G151" s="126"/>
      <c r="H151" s="126"/>
      <c r="I151" s="68"/>
      <c r="J151" s="66"/>
    </row>
    <row r="152" spans="1:10" s="74" customFormat="1" x14ac:dyDescent="0.2">
      <c r="A152" s="64">
        <v>147</v>
      </c>
      <c r="B152" s="50"/>
      <c r="C152" s="50"/>
      <c r="D152" s="50"/>
      <c r="E152" s="50"/>
      <c r="F152" s="126"/>
      <c r="G152" s="126"/>
      <c r="H152" s="126"/>
      <c r="I152" s="68"/>
      <c r="J152" s="66"/>
    </row>
    <row r="153" spans="1:10" s="74" customFormat="1" x14ac:dyDescent="0.2">
      <c r="A153" s="50">
        <v>148</v>
      </c>
      <c r="B153" s="50"/>
      <c r="C153" s="50"/>
      <c r="D153" s="50"/>
      <c r="E153" s="50"/>
      <c r="F153" s="126"/>
      <c r="G153" s="126"/>
      <c r="H153" s="126"/>
      <c r="I153" s="68"/>
      <c r="J153" s="66"/>
    </row>
    <row r="154" spans="1:10" s="74" customFormat="1" x14ac:dyDescent="0.2">
      <c r="A154" s="64">
        <v>149</v>
      </c>
      <c r="B154" s="50"/>
      <c r="C154" s="50"/>
      <c r="D154" s="50"/>
      <c r="E154" s="50"/>
      <c r="F154" s="126"/>
      <c r="G154" s="126"/>
      <c r="H154" s="126"/>
      <c r="I154" s="68"/>
      <c r="J154" s="66"/>
    </row>
    <row r="155" spans="1:10" s="74" customFormat="1" x14ac:dyDescent="0.2">
      <c r="A155" s="50">
        <v>150</v>
      </c>
      <c r="B155" s="50"/>
      <c r="C155" s="50"/>
      <c r="D155" s="50"/>
      <c r="E155" s="50"/>
      <c r="F155" s="126"/>
      <c r="G155" s="126"/>
      <c r="H155" s="126"/>
      <c r="I155" s="68"/>
      <c r="J155" s="66"/>
    </row>
    <row r="156" spans="1:10" s="74" customFormat="1" x14ac:dyDescent="0.2">
      <c r="A156" s="64">
        <v>151</v>
      </c>
      <c r="B156" s="50"/>
      <c r="C156" s="69"/>
      <c r="D156" s="50"/>
      <c r="E156" s="69"/>
      <c r="F156" s="69"/>
      <c r="G156" s="69"/>
      <c r="H156" s="69"/>
      <c r="I156" s="69"/>
      <c r="J156" s="66"/>
    </row>
    <row r="157" spans="1:10" s="74" customFormat="1" x14ac:dyDescent="0.2">
      <c r="A157" s="50">
        <v>152</v>
      </c>
      <c r="B157" s="50"/>
      <c r="C157" s="50"/>
      <c r="D157" s="50"/>
      <c r="E157" s="50"/>
      <c r="F157" s="50"/>
      <c r="G157" s="50"/>
      <c r="H157" s="50"/>
      <c r="I157" s="68"/>
      <c r="J157" s="66"/>
    </row>
    <row r="158" spans="1:10" s="74" customFormat="1" x14ac:dyDescent="0.2">
      <c r="A158" s="64">
        <v>153</v>
      </c>
      <c r="B158" s="50"/>
      <c r="C158" s="50"/>
      <c r="D158" s="50"/>
      <c r="E158" s="50"/>
      <c r="F158" s="50"/>
      <c r="G158" s="50"/>
      <c r="H158" s="50"/>
      <c r="I158" s="68"/>
      <c r="J158" s="66"/>
    </row>
    <row r="159" spans="1:10" s="74" customFormat="1" x14ac:dyDescent="0.2">
      <c r="A159" s="50">
        <v>154</v>
      </c>
      <c r="B159" s="50"/>
      <c r="C159" s="50"/>
      <c r="D159" s="50"/>
      <c r="E159" s="50"/>
      <c r="F159" s="50"/>
      <c r="G159" s="50"/>
      <c r="H159" s="50"/>
      <c r="I159" s="68"/>
      <c r="J159" s="66"/>
    </row>
    <row r="160" spans="1:10" s="74" customFormat="1" x14ac:dyDescent="0.2">
      <c r="A160" s="64">
        <v>155</v>
      </c>
      <c r="B160" s="50"/>
      <c r="C160" s="50"/>
      <c r="D160" s="50"/>
      <c r="E160" s="50"/>
      <c r="F160" s="50"/>
      <c r="G160" s="50"/>
      <c r="H160" s="50"/>
      <c r="I160" s="68"/>
      <c r="J160" s="66"/>
    </row>
    <row r="161" spans="1:10" s="74" customFormat="1" x14ac:dyDescent="0.2">
      <c r="A161" s="50"/>
      <c r="B161" s="50"/>
      <c r="C161" s="50"/>
      <c r="D161" s="50"/>
      <c r="E161" s="50"/>
      <c r="F161" s="50"/>
      <c r="G161" s="50"/>
      <c r="H161" s="50"/>
      <c r="I161" s="68"/>
      <c r="J161" s="66"/>
    </row>
    <row r="162" spans="1:10" s="74" customFormat="1" x14ac:dyDescent="0.2">
      <c r="A162" s="50"/>
      <c r="B162" s="50"/>
      <c r="C162" s="50"/>
      <c r="D162" s="50"/>
      <c r="E162" s="50"/>
      <c r="F162" s="50"/>
      <c r="G162" s="50"/>
      <c r="H162" s="50"/>
      <c r="I162" s="68"/>
      <c r="J162" s="66"/>
    </row>
    <row r="163" spans="1:10" s="74" customFormat="1" x14ac:dyDescent="0.2">
      <c r="A163" s="50"/>
      <c r="B163" s="50"/>
      <c r="C163" s="50"/>
      <c r="D163" s="50"/>
      <c r="E163" s="50"/>
      <c r="F163" s="50"/>
      <c r="G163" s="50"/>
      <c r="H163" s="50"/>
      <c r="I163" s="68"/>
      <c r="J163" s="66"/>
    </row>
    <row r="164" spans="1:10" s="74" customFormat="1" x14ac:dyDescent="0.2">
      <c r="A164" s="50"/>
      <c r="B164" s="50"/>
      <c r="C164" s="50"/>
      <c r="D164" s="50"/>
      <c r="E164" s="50"/>
      <c r="F164" s="50"/>
      <c r="G164" s="50"/>
      <c r="H164" s="50"/>
      <c r="I164" s="68"/>
      <c r="J164" s="66"/>
    </row>
    <row r="165" spans="1:10" s="74" customFormat="1" x14ac:dyDescent="0.2">
      <c r="A165" s="50"/>
      <c r="B165" s="50"/>
      <c r="C165" s="50"/>
      <c r="D165" s="50"/>
      <c r="E165" s="50"/>
      <c r="F165" s="50"/>
      <c r="G165" s="50"/>
      <c r="H165" s="50"/>
      <c r="I165" s="68"/>
      <c r="J165" s="66"/>
    </row>
    <row r="166" spans="1:10" s="74" customFormat="1" x14ac:dyDescent="0.2">
      <c r="A166" s="50"/>
      <c r="B166" s="50"/>
      <c r="C166" s="50"/>
      <c r="D166" s="50"/>
      <c r="E166" s="50"/>
      <c r="F166" s="50"/>
      <c r="G166" s="50"/>
      <c r="H166" s="50"/>
      <c r="I166" s="68"/>
      <c r="J166" s="66"/>
    </row>
    <row r="167" spans="1:10" s="74" customFormat="1" x14ac:dyDescent="0.2">
      <c r="A167" s="50"/>
      <c r="B167" s="50"/>
      <c r="C167" s="50"/>
      <c r="D167" s="50"/>
      <c r="E167" s="50"/>
      <c r="F167" s="50"/>
      <c r="G167" s="50"/>
      <c r="H167" s="50"/>
      <c r="I167" s="68"/>
      <c r="J167" s="66"/>
    </row>
    <row r="168" spans="1:10" s="74" customFormat="1" x14ac:dyDescent="0.2">
      <c r="A168" s="50"/>
      <c r="B168" s="50"/>
      <c r="C168" s="50"/>
      <c r="D168" s="50"/>
      <c r="E168" s="50"/>
      <c r="F168" s="50"/>
      <c r="G168" s="50"/>
      <c r="H168" s="50"/>
      <c r="I168" s="68"/>
      <c r="J168" s="66"/>
    </row>
    <row r="169" spans="1:10" s="74" customFormat="1" x14ac:dyDescent="0.2">
      <c r="A169" s="50"/>
      <c r="B169" s="50"/>
      <c r="C169" s="50"/>
      <c r="D169" s="50"/>
      <c r="E169" s="50"/>
      <c r="F169" s="50"/>
      <c r="G169" s="50"/>
      <c r="H169" s="50"/>
      <c r="I169" s="68"/>
      <c r="J169" s="66"/>
    </row>
    <row r="170" spans="1:10" s="74" customFormat="1" x14ac:dyDescent="0.2">
      <c r="A170" s="50"/>
      <c r="B170" s="50"/>
      <c r="C170" s="50"/>
      <c r="D170" s="50"/>
      <c r="E170" s="50"/>
      <c r="F170" s="50"/>
      <c r="G170" s="50"/>
      <c r="H170" s="50"/>
      <c r="I170" s="68"/>
      <c r="J170" s="66"/>
    </row>
    <row r="171" spans="1:10" s="74" customFormat="1" x14ac:dyDescent="0.2">
      <c r="A171" s="50"/>
      <c r="B171" s="50"/>
      <c r="C171" s="50"/>
      <c r="D171" s="50"/>
      <c r="E171" s="50"/>
      <c r="F171" s="50"/>
      <c r="G171" s="50"/>
      <c r="H171" s="50"/>
      <c r="I171" s="68"/>
      <c r="J171" s="66"/>
    </row>
    <row r="172" spans="1:10" s="74" customFormat="1" x14ac:dyDescent="0.2">
      <c r="A172" s="50"/>
      <c r="B172" s="50"/>
      <c r="C172" s="50"/>
      <c r="D172" s="50"/>
      <c r="E172" s="50"/>
      <c r="F172" s="50"/>
      <c r="G172" s="50"/>
      <c r="H172" s="50"/>
      <c r="I172" s="68"/>
      <c r="J172" s="66"/>
    </row>
    <row r="173" spans="1:10" s="74" customFormat="1" x14ac:dyDescent="0.2">
      <c r="A173" s="50"/>
      <c r="B173" s="50"/>
      <c r="C173" s="50"/>
      <c r="D173" s="50"/>
      <c r="E173" s="50"/>
      <c r="F173" s="50"/>
      <c r="G173" s="50"/>
      <c r="H173" s="50"/>
      <c r="I173" s="68"/>
      <c r="J173" s="66"/>
    </row>
    <row r="174" spans="1:10" s="74" customFormat="1" x14ac:dyDescent="0.2">
      <c r="A174" s="50"/>
      <c r="B174" s="50"/>
      <c r="C174" s="50"/>
      <c r="D174" s="50"/>
      <c r="E174" s="50"/>
      <c r="F174" s="50"/>
      <c r="G174" s="50"/>
      <c r="H174" s="50"/>
      <c r="I174" s="68"/>
      <c r="J174" s="66"/>
    </row>
    <row r="175" spans="1:10" s="74" customFormat="1" x14ac:dyDescent="0.2">
      <c r="A175" s="50"/>
      <c r="B175" s="50"/>
      <c r="C175" s="50"/>
      <c r="D175" s="50"/>
      <c r="E175" s="50"/>
      <c r="F175" s="50"/>
      <c r="G175" s="50"/>
      <c r="H175" s="50"/>
      <c r="I175" s="68"/>
      <c r="J175" s="66"/>
    </row>
    <row r="176" spans="1:10" s="74" customFormat="1" x14ac:dyDescent="0.2">
      <c r="A176" s="50"/>
      <c r="B176" s="50"/>
      <c r="C176" s="50"/>
      <c r="D176" s="50"/>
      <c r="E176" s="50"/>
      <c r="F176" s="50"/>
      <c r="G176" s="50"/>
      <c r="H176" s="50"/>
      <c r="I176" s="68"/>
      <c r="J176" s="66"/>
    </row>
    <row r="177" spans="1:10" s="74" customFormat="1" x14ac:dyDescent="0.2">
      <c r="A177" s="50"/>
      <c r="B177" s="50"/>
      <c r="C177" s="50"/>
      <c r="D177" s="50"/>
      <c r="E177" s="50"/>
      <c r="F177" s="50"/>
      <c r="G177" s="50"/>
      <c r="H177" s="50"/>
      <c r="I177" s="68"/>
      <c r="J177" s="66"/>
    </row>
    <row r="178" spans="1:10" s="74" customFormat="1" x14ac:dyDescent="0.2">
      <c r="A178" s="50"/>
      <c r="B178" s="50"/>
      <c r="C178" s="50"/>
      <c r="D178" s="50"/>
      <c r="E178" s="50"/>
      <c r="F178" s="50"/>
      <c r="G178" s="50"/>
      <c r="H178" s="50"/>
      <c r="I178" s="68"/>
      <c r="J178" s="66"/>
    </row>
    <row r="179" spans="1:10" s="74" customFormat="1" x14ac:dyDescent="0.2">
      <c r="A179" s="50"/>
      <c r="B179" s="50"/>
      <c r="C179" s="50"/>
      <c r="D179" s="50"/>
      <c r="E179" s="50"/>
      <c r="F179" s="50"/>
      <c r="G179" s="50"/>
      <c r="H179" s="50"/>
      <c r="I179" s="68"/>
      <c r="J179" s="66"/>
    </row>
    <row r="180" spans="1:10" s="74" customFormat="1" x14ac:dyDescent="0.2">
      <c r="A180" s="50"/>
      <c r="B180" s="50"/>
      <c r="C180" s="50"/>
      <c r="D180" s="50"/>
      <c r="E180" s="50"/>
      <c r="F180" s="50"/>
      <c r="G180" s="50"/>
      <c r="H180" s="50"/>
      <c r="I180" s="68"/>
      <c r="J180" s="66"/>
    </row>
    <row r="181" spans="1:10" s="74" customFormat="1" x14ac:dyDescent="0.2">
      <c r="A181" s="50"/>
      <c r="B181" s="50"/>
      <c r="C181" s="50"/>
      <c r="D181" s="50"/>
      <c r="E181" s="50"/>
      <c r="F181" s="50"/>
      <c r="G181" s="50"/>
      <c r="H181" s="50"/>
      <c r="I181" s="68"/>
      <c r="J181" s="66"/>
    </row>
    <row r="182" spans="1:10" s="74" customFormat="1" x14ac:dyDescent="0.2">
      <c r="A182" s="50"/>
      <c r="B182" s="50"/>
      <c r="C182" s="50"/>
      <c r="D182" s="50"/>
      <c r="E182" s="50"/>
      <c r="F182" s="50"/>
      <c r="G182" s="50"/>
      <c r="H182" s="50"/>
      <c r="I182" s="68"/>
      <c r="J182" s="66"/>
    </row>
    <row r="183" spans="1:10" s="74" customFormat="1" x14ac:dyDescent="0.2">
      <c r="A183" s="50"/>
      <c r="B183" s="50"/>
      <c r="C183" s="50"/>
      <c r="D183" s="50"/>
      <c r="E183" s="50"/>
      <c r="F183" s="50"/>
      <c r="G183" s="50"/>
      <c r="H183" s="50"/>
      <c r="I183" s="68"/>
      <c r="J183" s="66"/>
    </row>
    <row r="184" spans="1:10" s="74" customFormat="1" x14ac:dyDescent="0.2">
      <c r="A184" s="50"/>
      <c r="B184" s="50"/>
      <c r="C184" s="50"/>
      <c r="D184" s="50"/>
      <c r="E184" s="50"/>
      <c r="F184" s="50"/>
      <c r="G184" s="50"/>
      <c r="H184" s="50"/>
      <c r="I184" s="68"/>
      <c r="J184" s="66"/>
    </row>
    <row r="185" spans="1:10" s="74" customFormat="1" x14ac:dyDescent="0.2">
      <c r="A185" s="50"/>
      <c r="B185" s="50"/>
      <c r="C185" s="50"/>
      <c r="D185" s="50"/>
      <c r="E185" s="50"/>
      <c r="F185" s="50"/>
      <c r="G185" s="50"/>
      <c r="H185" s="50"/>
      <c r="I185" s="68"/>
      <c r="J185" s="66"/>
    </row>
  </sheetData>
  <mergeCells count="1">
    <mergeCell ref="A1:I2"/>
  </mergeCells>
  <phoneticPr fontId="1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租金</vt:lpstr>
      <vt:lpstr>现金流水</vt:lpstr>
      <vt:lpstr>出租流水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Sjq</dc:creator>
  <cp:lastModifiedBy>Sjq</cp:lastModifiedBy>
  <dcterms:created xsi:type="dcterms:W3CDTF">2015-06-05T18:19:34Z</dcterms:created>
  <dcterms:modified xsi:type="dcterms:W3CDTF">2022-03-07T04:16:52Z</dcterms:modified>
</cp:coreProperties>
</file>